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Kletterkultur/# Marken/# KILTER/"/>
    </mc:Choice>
  </mc:AlternateContent>
  <xr:revisionPtr revIDLastSave="0" documentId="8_{63D5927B-D24B-C54E-AE6D-A41EC04A9ED2}" xr6:coauthVersionLast="36" xr6:coauthVersionMax="36" xr10:uidLastSave="{00000000-0000-0000-0000-000000000000}"/>
  <bookViews>
    <workbookView xWindow="0" yWindow="460" windowWidth="28800" windowHeight="15840" xr2:uid="{00000000-000D-0000-FFFF-FFFF00000000}"/>
  </bookViews>
  <sheets>
    <sheet name="Kilter Holds" sheetId="1" r:id="rId1"/>
    <sheet name="Urban Plastix Holds" sheetId="15" r:id="rId2"/>
    <sheet name="Aragon" sheetId="13" state="hidden" r:id="rId3"/>
    <sheet name="Comp X - Kilter" sheetId="14" state="hidden" r:id="rId4"/>
    <sheet name="Macro" sheetId="24" state="hidden" r:id="rId5"/>
    <sheet name="Comp X - UP" sheetId="22" state="hidden" r:id="rId6"/>
  </sheets>
  <externalReferences>
    <externalReference r:id="rId7"/>
  </externalReferences>
  <definedNames>
    <definedName name="_xlnm._FilterDatabase" localSheetId="2" hidden="1">Aragon!$B$1:$K$1</definedName>
    <definedName name="_xlnm._FilterDatabase" localSheetId="3" hidden="1">'Comp X - Kilter'!$B$1:$K$1</definedName>
    <definedName name="_xlnm._FilterDatabase" localSheetId="0" hidden="1">'Kilter Holds'!$B$35:$AE$208</definedName>
    <definedName name="CharacterLimit_Address1">[1]Directions!$AB$5</definedName>
    <definedName name="CharacterLimit_Address2">[1]Directions!$AB$6</definedName>
    <definedName name="CharacterLimit_City">[1]Directions!$AB$8</definedName>
    <definedName name="CharacterLimit_Country">[1]Directions!$AB$11</definedName>
    <definedName name="CharacterLimit_CustomerPONumber">[1]Directions!$AB$1</definedName>
    <definedName name="CharacterLimit_InternalNumber">[1]Directions!$AB$3</definedName>
    <definedName name="CharacterLimit_State">[1]Directions!$AB$9</definedName>
    <definedName name="CharacterLimit_Zipcode">[1]Directions!$AB$10</definedName>
    <definedName name="CompanyShortNameList">[1]Lists!$A$3:$A$3</definedName>
    <definedName name="_xlnm.Print_Area" localSheetId="0">'Kilter Holds'!#REF!</definedName>
    <definedName name="_xlnm.Print_Area" localSheetId="1">'Urban Plastix Holds'!$A$36:$X$97</definedName>
    <definedName name="k" localSheetId="4">#REF!</definedName>
    <definedName name="k">#REF!</definedName>
    <definedName name="n" localSheetId="3">#REF!</definedName>
    <definedName name="n" localSheetId="5">#REF!</definedName>
    <definedName name="n" localSheetId="4">#REF!</definedName>
    <definedName name="n">#REF!</definedName>
    <definedName name="QBeBatchNumber" localSheetId="3">#REF!</definedName>
    <definedName name="QBeBatchNumber" localSheetId="5">#REF!</definedName>
    <definedName name="QBeBatchNumber" localSheetId="4">#REF!</definedName>
    <definedName name="QBeBatchNumber">#REF!</definedName>
    <definedName name="Range_SalesOrderValue" localSheetId="3">#REF!</definedName>
    <definedName name="Range_SalesOrderValue" localSheetId="5">#REF!</definedName>
    <definedName name="Range_SalesOrderValue" localSheetId="4">#REF!</definedName>
    <definedName name="Range_SalesOrderValue">#REF!</definedName>
    <definedName name="SheetSalesOrder_AddHardwareYN" localSheetId="3">#REF!</definedName>
    <definedName name="SheetSalesOrder_AddHardwareYN" localSheetId="5">#REF!</definedName>
    <definedName name="SheetSalesOrder_AddHardwareYN" localSheetId="4">#REF!</definedName>
    <definedName name="SheetSalesOrder_AddHardwareYN">#REF!</definedName>
    <definedName name="SheetSalesOrder_LocationHardwareTextReplaceYN" localSheetId="3">#REF!</definedName>
    <definedName name="SheetSalesOrder_LocationHardwareTextReplaceYN" localSheetId="5">#REF!</definedName>
    <definedName name="SheetSalesOrder_LocationHardwareTextReplaceYN" localSheetId="4">#REF!</definedName>
    <definedName name="SheetSalesOrder_LocationHardwareTextReplaceYN">#REF!</definedName>
    <definedName name="SheetSalesOrder_LocationUltravioletYN" localSheetId="3">#REF!</definedName>
    <definedName name="SheetSalesOrder_LocationUltravioletYN" localSheetId="5">#REF!</definedName>
    <definedName name="SheetSalesOrder_LocationUltravioletYN" localSheetId="4">#REF!</definedName>
    <definedName name="SheetSalesOrder_LocationUltravioletYN">#REF!</definedName>
    <definedName name="SheetSalesOrder_UpdateDate_ColorTable" localSheetId="3">#REF!</definedName>
    <definedName name="SheetSalesOrder_UpdateDate_ColorTable" localSheetId="5">#REF!</definedName>
    <definedName name="SheetSalesOrder_UpdateDate_ColorTable" localSheetId="4">#REF!</definedName>
    <definedName name="SheetSalesOrder_UpdateDate_ColorTable">#REF!</definedName>
    <definedName name="SheetSalesOrder_UpdateDate_HardwareTable" localSheetId="3">#REF!</definedName>
    <definedName name="SheetSalesOrder_UpdateDate_HardwareTable" localSheetId="5">#REF!</definedName>
    <definedName name="SheetSalesOrder_UpdateDate_HardwareTable" localSheetId="4">#REF!</definedName>
    <definedName name="SheetSalesOrder_UpdateDate_HardwareTable">#REF!</definedName>
    <definedName name="SheetSalesOrder_UpdateDate_KitTable" localSheetId="3">#REF!</definedName>
    <definedName name="SheetSalesOrder_UpdateDate_KitTable" localSheetId="5">#REF!</definedName>
    <definedName name="SheetSalesOrder_UpdateDate_KitTable" localSheetId="4">#REF!</definedName>
    <definedName name="SheetSalesOrder_UpdateDate_KitTable">#REF!</definedName>
    <definedName name="SheetSalesOrder_UpdateDate_QBeItemTable" localSheetId="3">#REF!</definedName>
    <definedName name="SheetSalesOrder_UpdateDate_QBeItemTable" localSheetId="5">#REF!</definedName>
    <definedName name="SheetSalesOrder_UpdateDate_QBeItemTable" localSheetId="4">#REF!</definedName>
    <definedName name="SheetSalesOrder_UpdateDate_QBeItemTable">#REF!</definedName>
    <definedName name="TableQbeItem" localSheetId="3">'[1]QBe Item'!#REF!</definedName>
    <definedName name="TableQbeItem" localSheetId="5">'[1]QBe Item'!#REF!</definedName>
    <definedName name="TableQbeItem" localSheetId="4">'[1]QBe Item'!#REF!</definedName>
    <definedName name="TableQbeItem">'[1]QBe Item'!#REF!</definedName>
    <definedName name="TotalHoldsInOrder">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6" i="1" l="1"/>
  <c r="AE76" i="1" s="1"/>
  <c r="R90" i="1"/>
  <c r="AE90" i="1" s="1"/>
  <c r="R88" i="1"/>
  <c r="AE88" i="1" s="1"/>
  <c r="R73" i="1"/>
  <c r="AE73" i="1" s="1"/>
  <c r="E1235" i="14"/>
  <c r="G1235" i="14" s="1"/>
  <c r="H1235" i="14"/>
  <c r="E1236" i="14"/>
  <c r="G1236" i="14" s="1"/>
  <c r="H1236" i="14"/>
  <c r="E1237" i="14"/>
  <c r="G1237" i="14" s="1"/>
  <c r="H1237" i="14"/>
  <c r="E1238" i="14"/>
  <c r="G1238" i="14" s="1"/>
  <c r="H1238" i="14"/>
  <c r="E1239" i="14"/>
  <c r="G1239" i="14" s="1"/>
  <c r="H1239" i="14"/>
  <c r="E1240" i="14"/>
  <c r="G1240" i="14" s="1"/>
  <c r="H1240" i="14"/>
  <c r="E1241" i="14"/>
  <c r="G1241" i="14" s="1"/>
  <c r="H1241" i="14"/>
  <c r="E1242" i="14"/>
  <c r="G1242" i="14" s="1"/>
  <c r="H1242" i="14"/>
  <c r="E1243" i="14"/>
  <c r="G1243" i="14" s="1"/>
  <c r="H1243" i="14"/>
  <c r="E1244" i="14"/>
  <c r="G1244" i="14" s="1"/>
  <c r="H1244" i="14"/>
  <c r="E1245" i="14"/>
  <c r="G1245" i="14" s="1"/>
  <c r="H1245" i="14"/>
  <c r="E1246" i="14"/>
  <c r="G1246" i="14" s="1"/>
  <c r="H1246" i="14"/>
  <c r="E1247" i="14"/>
  <c r="G1247" i="14" s="1"/>
  <c r="H1247" i="14"/>
  <c r="E1248" i="14"/>
  <c r="G1248" i="14" s="1"/>
  <c r="H1248" i="14"/>
  <c r="E1249" i="14"/>
  <c r="G1249" i="14" s="1"/>
  <c r="H1249" i="14"/>
  <c r="E1250" i="14"/>
  <c r="G1250" i="14" s="1"/>
  <c r="H1250" i="14"/>
  <c r="E1251" i="14"/>
  <c r="G1251" i="14" s="1"/>
  <c r="H1251" i="14"/>
  <c r="E1252" i="14"/>
  <c r="G1252" i="14" s="1"/>
  <c r="H1252" i="14"/>
  <c r="E1136" i="14"/>
  <c r="G1136" i="14" s="1"/>
  <c r="H1136" i="14"/>
  <c r="E1137" i="14"/>
  <c r="G1137" i="14" s="1"/>
  <c r="H1137" i="14"/>
  <c r="E1138" i="14"/>
  <c r="G1138" i="14" s="1"/>
  <c r="H1138" i="14"/>
  <c r="E1139" i="14"/>
  <c r="G1139" i="14" s="1"/>
  <c r="H1139" i="14"/>
  <c r="E1140" i="14"/>
  <c r="G1140" i="14" s="1"/>
  <c r="H1140" i="14"/>
  <c r="E1141" i="14"/>
  <c r="G1141" i="14" s="1"/>
  <c r="H1141" i="14"/>
  <c r="E1142" i="14"/>
  <c r="G1142" i="14" s="1"/>
  <c r="H1142" i="14"/>
  <c r="E1143" i="14"/>
  <c r="G1143" i="14" s="1"/>
  <c r="H1143" i="14"/>
  <c r="E1144" i="14"/>
  <c r="G1144" i="14" s="1"/>
  <c r="H1144" i="14"/>
  <c r="E1145" i="14"/>
  <c r="G1145" i="14" s="1"/>
  <c r="H1145" i="14"/>
  <c r="E1146" i="14"/>
  <c r="G1146" i="14" s="1"/>
  <c r="H1146" i="14"/>
  <c r="E1147" i="14"/>
  <c r="G1147" i="14" s="1"/>
  <c r="H1147" i="14"/>
  <c r="E1148" i="14"/>
  <c r="G1148" i="14" s="1"/>
  <c r="H1148" i="14"/>
  <c r="E1149" i="14"/>
  <c r="G1149" i="14" s="1"/>
  <c r="H1149" i="14"/>
  <c r="E1150" i="14"/>
  <c r="G1150" i="14" s="1"/>
  <c r="H1150" i="14"/>
  <c r="E1151" i="14"/>
  <c r="G1151" i="14" s="1"/>
  <c r="H1151" i="14"/>
  <c r="E1152" i="14"/>
  <c r="G1152" i="14" s="1"/>
  <c r="H1152" i="14"/>
  <c r="E1153" i="14"/>
  <c r="G1153" i="14" s="1"/>
  <c r="H1153" i="14"/>
  <c r="E1010" i="14"/>
  <c r="G1010" i="14" s="1"/>
  <c r="H1010" i="14"/>
  <c r="E1011" i="14"/>
  <c r="G1011" i="14" s="1"/>
  <c r="H1011" i="14"/>
  <c r="E1012" i="14"/>
  <c r="G1012" i="14" s="1"/>
  <c r="H1012" i="14"/>
  <c r="E1013" i="14"/>
  <c r="G1013" i="14" s="1"/>
  <c r="H1013" i="14"/>
  <c r="E1014" i="14"/>
  <c r="G1014" i="14" s="1"/>
  <c r="H1014" i="14"/>
  <c r="E1015" i="14"/>
  <c r="G1015" i="14" s="1"/>
  <c r="H1015" i="14"/>
  <c r="E1016" i="14"/>
  <c r="G1016" i="14" s="1"/>
  <c r="H1016" i="14"/>
  <c r="E1017" i="14"/>
  <c r="G1017" i="14" s="1"/>
  <c r="H1017" i="14"/>
  <c r="E1018" i="14"/>
  <c r="G1018" i="14" s="1"/>
  <c r="H1018" i="14"/>
  <c r="R68" i="1"/>
  <c r="AE68" i="1" s="1"/>
  <c r="R154" i="1"/>
  <c r="AE154" i="1" s="1"/>
  <c r="E2045" i="13"/>
  <c r="G2045" i="13" s="1"/>
  <c r="H2045" i="13"/>
  <c r="E2046" i="13"/>
  <c r="G2046" i="13" s="1"/>
  <c r="H2046" i="13"/>
  <c r="E2047" i="13"/>
  <c r="G2047" i="13" s="1"/>
  <c r="H2047" i="13"/>
  <c r="E2048" i="13"/>
  <c r="G2048" i="13" s="1"/>
  <c r="H2048" i="13"/>
  <c r="E2049" i="13"/>
  <c r="G2049" i="13" s="1"/>
  <c r="H2049" i="13"/>
  <c r="E2050" i="13"/>
  <c r="G2050" i="13" s="1"/>
  <c r="H2050" i="13"/>
  <c r="E2051" i="13"/>
  <c r="G2051" i="13" s="1"/>
  <c r="H2051" i="13"/>
  <c r="E2052" i="13"/>
  <c r="G2052" i="13" s="1"/>
  <c r="H2052" i="13"/>
  <c r="E2053" i="13"/>
  <c r="G2053" i="13" s="1"/>
  <c r="H2053" i="13"/>
  <c r="AB76" i="1" l="1"/>
  <c r="AC76" i="1"/>
  <c r="AB90" i="1"/>
  <c r="AC90" i="1"/>
  <c r="AB88" i="1"/>
  <c r="AC88" i="1"/>
  <c r="AB73" i="1"/>
  <c r="AC73" i="1"/>
  <c r="AB68" i="1"/>
  <c r="AC68" i="1"/>
  <c r="AB154" i="1"/>
  <c r="AC154" i="1"/>
  <c r="E2027" i="13" l="1"/>
  <c r="G2027" i="13" s="1"/>
  <c r="H2027" i="13"/>
  <c r="E2028" i="13"/>
  <c r="G2028" i="13" s="1"/>
  <c r="H2028" i="13"/>
  <c r="E2029" i="13"/>
  <c r="G2029" i="13" s="1"/>
  <c r="H2029" i="13"/>
  <c r="E2030" i="13"/>
  <c r="G2030" i="13" s="1"/>
  <c r="H2030" i="13"/>
  <c r="E2031" i="13"/>
  <c r="G2031" i="13" s="1"/>
  <c r="H2031" i="13"/>
  <c r="E2032" i="13"/>
  <c r="G2032" i="13" s="1"/>
  <c r="H2032" i="13"/>
  <c r="E2033" i="13"/>
  <c r="G2033" i="13" s="1"/>
  <c r="H2033" i="13"/>
  <c r="E2034" i="13"/>
  <c r="G2034" i="13" s="1"/>
  <c r="H2034" i="13"/>
  <c r="E2035" i="13"/>
  <c r="G2035" i="13" s="1"/>
  <c r="H2035" i="13"/>
  <c r="E2036" i="13"/>
  <c r="G2036" i="13" s="1"/>
  <c r="H2036" i="13"/>
  <c r="E2037" i="13"/>
  <c r="G2037" i="13" s="1"/>
  <c r="H2037" i="13"/>
  <c r="E2038" i="13"/>
  <c r="G2038" i="13" s="1"/>
  <c r="H2038" i="13"/>
  <c r="E2039" i="13"/>
  <c r="G2039" i="13" s="1"/>
  <c r="H2039" i="13"/>
  <c r="E2040" i="13"/>
  <c r="G2040" i="13" s="1"/>
  <c r="H2040" i="13"/>
  <c r="E2041" i="13"/>
  <c r="G2041" i="13" s="1"/>
  <c r="H2041" i="13"/>
  <c r="E2042" i="13"/>
  <c r="G2042" i="13" s="1"/>
  <c r="H2042" i="13"/>
  <c r="E2043" i="13"/>
  <c r="G2043" i="13" s="1"/>
  <c r="H2043" i="13"/>
  <c r="E2044" i="13"/>
  <c r="G2044" i="13" s="1"/>
  <c r="H2044" i="13"/>
  <c r="E3080" i="13" l="1"/>
  <c r="G3080" i="13" s="1"/>
  <c r="H3080" i="13"/>
  <c r="E3081" i="13"/>
  <c r="G3081" i="13" s="1"/>
  <c r="H3081" i="13"/>
  <c r="E3082" i="13"/>
  <c r="G3082" i="13" s="1"/>
  <c r="H3082" i="13"/>
  <c r="E3083" i="13"/>
  <c r="G3083" i="13" s="1"/>
  <c r="H3083" i="13"/>
  <c r="E3084" i="13"/>
  <c r="G3084" i="13" s="1"/>
  <c r="H3084" i="13"/>
  <c r="E3085" i="13"/>
  <c r="G3085" i="13" s="1"/>
  <c r="H3085" i="13"/>
  <c r="E3086" i="13"/>
  <c r="G3086" i="13" s="1"/>
  <c r="H3086" i="13"/>
  <c r="E3087" i="13"/>
  <c r="G3087" i="13" s="1"/>
  <c r="H3087" i="13"/>
  <c r="E3088" i="13"/>
  <c r="G3088" i="13" s="1"/>
  <c r="H3088" i="13"/>
  <c r="E3089" i="13"/>
  <c r="G3089" i="13" s="1"/>
  <c r="H3089" i="13"/>
  <c r="E3090" i="13"/>
  <c r="G3090" i="13" s="1"/>
  <c r="H3090" i="13"/>
  <c r="E3091" i="13"/>
  <c r="G3091" i="13" s="1"/>
  <c r="H3091" i="13"/>
  <c r="E3092" i="13"/>
  <c r="G3092" i="13" s="1"/>
  <c r="H3092" i="13"/>
  <c r="E3093" i="13"/>
  <c r="G3093" i="13" s="1"/>
  <c r="H3093" i="13"/>
  <c r="E3094" i="13"/>
  <c r="G3094" i="13" s="1"/>
  <c r="H3094" i="13"/>
  <c r="E3095" i="13"/>
  <c r="G3095" i="13" s="1"/>
  <c r="H3095" i="13"/>
  <c r="E3096" i="13"/>
  <c r="G3096" i="13" s="1"/>
  <c r="H3096" i="13"/>
  <c r="E3097" i="13"/>
  <c r="G3097" i="13" s="1"/>
  <c r="H3097" i="13"/>
  <c r="E3098" i="13"/>
  <c r="G3098" i="13" s="1"/>
  <c r="H3098" i="13"/>
  <c r="E3099" i="13"/>
  <c r="G3099" i="13" s="1"/>
  <c r="H3099" i="13"/>
  <c r="E3100" i="13"/>
  <c r="G3100" i="13" s="1"/>
  <c r="H3100" i="13"/>
  <c r="E3101" i="13"/>
  <c r="G3101" i="13" s="1"/>
  <c r="H3101" i="13"/>
  <c r="E3102" i="13"/>
  <c r="G3102" i="13" s="1"/>
  <c r="H3102" i="13"/>
  <c r="E3103" i="13"/>
  <c r="G3103" i="13" s="1"/>
  <c r="H3103" i="13"/>
  <c r="E3104" i="13"/>
  <c r="G3104" i="13" s="1"/>
  <c r="H3104" i="13"/>
  <c r="E3105" i="13"/>
  <c r="G3105" i="13" s="1"/>
  <c r="H3105" i="13"/>
  <c r="E3106" i="13"/>
  <c r="G3106" i="13" s="1"/>
  <c r="H3106" i="13"/>
  <c r="E4511" i="13" l="1"/>
  <c r="G4511" i="13" s="1"/>
  <c r="H4511" i="13"/>
  <c r="E4512" i="13"/>
  <c r="G4512" i="13" s="1"/>
  <c r="H4512" i="13"/>
  <c r="E4513" i="13"/>
  <c r="G4513" i="13" s="1"/>
  <c r="H4513" i="13"/>
  <c r="E4514" i="13"/>
  <c r="G4514" i="13" s="1"/>
  <c r="H4514" i="13"/>
  <c r="E4515" i="13"/>
  <c r="G4515" i="13" s="1"/>
  <c r="H4515" i="13"/>
  <c r="E4516" i="13"/>
  <c r="G4516" i="13" s="1"/>
  <c r="H4516" i="13"/>
  <c r="E4517" i="13"/>
  <c r="G4517" i="13" s="1"/>
  <c r="H4517" i="13"/>
  <c r="E4518" i="13"/>
  <c r="G4518" i="13" s="1"/>
  <c r="H4518" i="13"/>
  <c r="E4519" i="13"/>
  <c r="G4519" i="13" s="1"/>
  <c r="H4519" i="13"/>
  <c r="E4520" i="13"/>
  <c r="G4520" i="13" s="1"/>
  <c r="H4520" i="13"/>
  <c r="E4521" i="13"/>
  <c r="G4521" i="13" s="1"/>
  <c r="H4521" i="13"/>
  <c r="E4522" i="13"/>
  <c r="G4522" i="13" s="1"/>
  <c r="H4522" i="13"/>
  <c r="E4523" i="13"/>
  <c r="G4523" i="13" s="1"/>
  <c r="H4523" i="13"/>
  <c r="E4524" i="13"/>
  <c r="G4524" i="13" s="1"/>
  <c r="H4524" i="13"/>
  <c r="E4525" i="13"/>
  <c r="G4525" i="13" s="1"/>
  <c r="H4525" i="13"/>
  <c r="E4526" i="13"/>
  <c r="G4526" i="13" s="1"/>
  <c r="H4526" i="13"/>
  <c r="E4527" i="13"/>
  <c r="G4527" i="13" s="1"/>
  <c r="H4527" i="13"/>
  <c r="E4528" i="13"/>
  <c r="G4528" i="13" s="1"/>
  <c r="H4528" i="13"/>
  <c r="E4529" i="13"/>
  <c r="G4529" i="13" s="1"/>
  <c r="H4529" i="13"/>
  <c r="E4530" i="13"/>
  <c r="G4530" i="13" s="1"/>
  <c r="H4530" i="13"/>
  <c r="E4531" i="13"/>
  <c r="G4531" i="13" s="1"/>
  <c r="H4531" i="13"/>
  <c r="E4532" i="13"/>
  <c r="G4532" i="13" s="1"/>
  <c r="H4532" i="13"/>
  <c r="E4533" i="13"/>
  <c r="G4533" i="13" s="1"/>
  <c r="H4533" i="13"/>
  <c r="E4534" i="13"/>
  <c r="G4534" i="13" s="1"/>
  <c r="H4534" i="13"/>
  <c r="E4535" i="13"/>
  <c r="G4535" i="13" s="1"/>
  <c r="H4535" i="13"/>
  <c r="E4536" i="13"/>
  <c r="G4536" i="13" s="1"/>
  <c r="H4536" i="13"/>
  <c r="E4537" i="13"/>
  <c r="G4537" i="13" s="1"/>
  <c r="H4537" i="13"/>
  <c r="E4538" i="13"/>
  <c r="G4538" i="13" s="1"/>
  <c r="H4538" i="13"/>
  <c r="E4539" i="13"/>
  <c r="G4539" i="13" s="1"/>
  <c r="H4539" i="13"/>
  <c r="E4540" i="13"/>
  <c r="G4540" i="13" s="1"/>
  <c r="H4540" i="13"/>
  <c r="E4541" i="13"/>
  <c r="G4541" i="13" s="1"/>
  <c r="H4541" i="13"/>
  <c r="E4542" i="13"/>
  <c r="G4542" i="13" s="1"/>
  <c r="H4542" i="13"/>
  <c r="E4543" i="13"/>
  <c r="G4543" i="13" s="1"/>
  <c r="H4543" i="13"/>
  <c r="E4544" i="13"/>
  <c r="G4544" i="13" s="1"/>
  <c r="H4544" i="13"/>
  <c r="E4545" i="13"/>
  <c r="G4545" i="13" s="1"/>
  <c r="H4545" i="13"/>
  <c r="E4546" i="13"/>
  <c r="G4546" i="13" s="1"/>
  <c r="H4546" i="13"/>
  <c r="E4547" i="13"/>
  <c r="G4547" i="13" s="1"/>
  <c r="H4547" i="13"/>
  <c r="E4548" i="13"/>
  <c r="G4548" i="13" s="1"/>
  <c r="H4548" i="13"/>
  <c r="E4549" i="13"/>
  <c r="G4549" i="13" s="1"/>
  <c r="H4549" i="13"/>
  <c r="E4550" i="13"/>
  <c r="G4550" i="13" s="1"/>
  <c r="H4550" i="13"/>
  <c r="E4551" i="13"/>
  <c r="G4551" i="13" s="1"/>
  <c r="H4551" i="13"/>
  <c r="E4552" i="13"/>
  <c r="G4552" i="13" s="1"/>
  <c r="H4552" i="13"/>
  <c r="E4553" i="13"/>
  <c r="G4553" i="13" s="1"/>
  <c r="H4553" i="13"/>
  <c r="E4554" i="13"/>
  <c r="G4554" i="13" s="1"/>
  <c r="H4554" i="13"/>
  <c r="E4555" i="13"/>
  <c r="G4555" i="13" s="1"/>
  <c r="H4555" i="13"/>
  <c r="E1127" i="14"/>
  <c r="G1127" i="14" s="1"/>
  <c r="H1127" i="14"/>
  <c r="E1128" i="14"/>
  <c r="G1128" i="14" s="1"/>
  <c r="H1128" i="14"/>
  <c r="E1129" i="14"/>
  <c r="G1129" i="14" s="1"/>
  <c r="H1129" i="14"/>
  <c r="E1130" i="14"/>
  <c r="G1130" i="14" s="1"/>
  <c r="H1130" i="14"/>
  <c r="E1131" i="14"/>
  <c r="G1131" i="14" s="1"/>
  <c r="H1131" i="14"/>
  <c r="E1132" i="14"/>
  <c r="G1132" i="14" s="1"/>
  <c r="H1132" i="14"/>
  <c r="E1133" i="14"/>
  <c r="G1133" i="14" s="1"/>
  <c r="H1133" i="14"/>
  <c r="E1134" i="14"/>
  <c r="G1134" i="14" s="1"/>
  <c r="H1134" i="14"/>
  <c r="E1135" i="14"/>
  <c r="G1135" i="14" s="1"/>
  <c r="H1135" i="14"/>
  <c r="R87" i="1"/>
  <c r="E614" i="14"/>
  <c r="G614" i="14" s="1"/>
  <c r="H614" i="14"/>
  <c r="E615" i="14"/>
  <c r="G615" i="14" s="1"/>
  <c r="H615" i="14"/>
  <c r="E616" i="14"/>
  <c r="G616" i="14" s="1"/>
  <c r="H616" i="14"/>
  <c r="E617" i="14"/>
  <c r="G617" i="14" s="1"/>
  <c r="H617" i="14"/>
  <c r="E618" i="14"/>
  <c r="G618" i="14" s="1"/>
  <c r="H618" i="14"/>
  <c r="E619" i="14"/>
  <c r="G619" i="14" s="1"/>
  <c r="H619" i="14"/>
  <c r="E620" i="14"/>
  <c r="G620" i="14" s="1"/>
  <c r="H620" i="14"/>
  <c r="E621" i="14"/>
  <c r="G621" i="14" s="1"/>
  <c r="H621" i="14"/>
  <c r="E622" i="14"/>
  <c r="G622" i="14" s="1"/>
  <c r="H622" i="14"/>
  <c r="R181" i="1"/>
  <c r="C180" i="1"/>
  <c r="E893" i="14"/>
  <c r="G893" i="14" s="1"/>
  <c r="H893" i="14"/>
  <c r="E894" i="14"/>
  <c r="G894" i="14" s="1"/>
  <c r="H894" i="14"/>
  <c r="E895" i="14"/>
  <c r="G895" i="14" s="1"/>
  <c r="H895" i="14"/>
  <c r="E896" i="14"/>
  <c r="G896" i="14" s="1"/>
  <c r="H896" i="14"/>
  <c r="E897" i="14"/>
  <c r="G897" i="14" s="1"/>
  <c r="H897" i="14"/>
  <c r="E898" i="14"/>
  <c r="G898" i="14" s="1"/>
  <c r="H898" i="14"/>
  <c r="E899" i="14"/>
  <c r="G899" i="14" s="1"/>
  <c r="H899" i="14"/>
  <c r="E900" i="14"/>
  <c r="G900" i="14" s="1"/>
  <c r="H900" i="14"/>
  <c r="E901" i="14"/>
  <c r="G901" i="14" s="1"/>
  <c r="H901" i="14"/>
  <c r="R55" i="1"/>
  <c r="AE87" i="1" l="1"/>
  <c r="AB87" i="1"/>
  <c r="AC87" i="1"/>
  <c r="AE181" i="1"/>
  <c r="AB181" i="1"/>
  <c r="AC181" i="1"/>
  <c r="AE55" i="1"/>
  <c r="AB55" i="1"/>
  <c r="AC55" i="1"/>
  <c r="R63" i="1" l="1"/>
  <c r="AE63" i="1" s="1"/>
  <c r="E1208" i="14"/>
  <c r="G1208" i="14" s="1"/>
  <c r="H1208" i="14"/>
  <c r="E1209" i="14"/>
  <c r="G1209" i="14" s="1"/>
  <c r="H1209" i="14"/>
  <c r="E1210" i="14"/>
  <c r="G1210" i="14" s="1"/>
  <c r="H1210" i="14"/>
  <c r="E1211" i="14"/>
  <c r="G1211" i="14" s="1"/>
  <c r="H1211" i="14"/>
  <c r="E1212" i="14"/>
  <c r="G1212" i="14" s="1"/>
  <c r="H1212" i="14"/>
  <c r="E1213" i="14"/>
  <c r="G1213" i="14" s="1"/>
  <c r="H1213" i="14"/>
  <c r="E1214" i="14"/>
  <c r="G1214" i="14" s="1"/>
  <c r="H1214" i="14"/>
  <c r="E1215" i="14"/>
  <c r="G1215" i="14" s="1"/>
  <c r="H1215" i="14"/>
  <c r="E1216" i="14"/>
  <c r="G1216" i="14" s="1"/>
  <c r="H1216" i="14"/>
  <c r="R95" i="1"/>
  <c r="AE95" i="1" s="1"/>
  <c r="R60" i="1"/>
  <c r="E1082" i="14"/>
  <c r="G1082" i="14" s="1"/>
  <c r="H1082" i="14"/>
  <c r="E1083" i="14"/>
  <c r="G1083" i="14" s="1"/>
  <c r="H1083" i="14"/>
  <c r="E1084" i="14"/>
  <c r="G1084" i="14" s="1"/>
  <c r="H1084" i="14"/>
  <c r="E1085" i="14"/>
  <c r="G1085" i="14" s="1"/>
  <c r="H1085" i="14"/>
  <c r="E1086" i="14"/>
  <c r="G1086" i="14" s="1"/>
  <c r="H1086" i="14"/>
  <c r="E1087" i="14"/>
  <c r="G1087" i="14" s="1"/>
  <c r="H1087" i="14"/>
  <c r="E1088" i="14"/>
  <c r="G1088" i="14" s="1"/>
  <c r="H1088" i="14"/>
  <c r="E1089" i="14"/>
  <c r="G1089" i="14" s="1"/>
  <c r="H1089" i="14"/>
  <c r="E1090" i="14"/>
  <c r="G1090" i="14" s="1"/>
  <c r="H1090" i="14"/>
  <c r="R70" i="1"/>
  <c r="E1055" i="14"/>
  <c r="G1055" i="14" s="1"/>
  <c r="H1055" i="14"/>
  <c r="E1056" i="14"/>
  <c r="G1056" i="14" s="1"/>
  <c r="H1056" i="14"/>
  <c r="E1057" i="14"/>
  <c r="G1057" i="14" s="1"/>
  <c r="H1057" i="14"/>
  <c r="E1058" i="14"/>
  <c r="G1058" i="14" s="1"/>
  <c r="H1058" i="14"/>
  <c r="E1059" i="14"/>
  <c r="G1059" i="14" s="1"/>
  <c r="H1059" i="14"/>
  <c r="E1060" i="14"/>
  <c r="G1060" i="14" s="1"/>
  <c r="H1060" i="14"/>
  <c r="E1061" i="14"/>
  <c r="G1061" i="14" s="1"/>
  <c r="H1061" i="14"/>
  <c r="E1062" i="14"/>
  <c r="G1062" i="14" s="1"/>
  <c r="H1062" i="14"/>
  <c r="E1063" i="14"/>
  <c r="G1063" i="14" s="1"/>
  <c r="H1063" i="14"/>
  <c r="R69" i="1"/>
  <c r="R79" i="1"/>
  <c r="E1001" i="14"/>
  <c r="G1001" i="14" s="1"/>
  <c r="H1001" i="14"/>
  <c r="E1002" i="14"/>
  <c r="G1002" i="14" s="1"/>
  <c r="H1002" i="14"/>
  <c r="E1003" i="14"/>
  <c r="G1003" i="14" s="1"/>
  <c r="H1003" i="14"/>
  <c r="E1004" i="14"/>
  <c r="G1004" i="14" s="1"/>
  <c r="H1004" i="14"/>
  <c r="E1005" i="14"/>
  <c r="G1005" i="14" s="1"/>
  <c r="H1005" i="14"/>
  <c r="E1006" i="14"/>
  <c r="G1006" i="14" s="1"/>
  <c r="H1006" i="14"/>
  <c r="E1007" i="14"/>
  <c r="G1007" i="14" s="1"/>
  <c r="H1007" i="14"/>
  <c r="E1008" i="14"/>
  <c r="G1008" i="14" s="1"/>
  <c r="H1008" i="14"/>
  <c r="E1009" i="14"/>
  <c r="G1009" i="14" s="1"/>
  <c r="H1009" i="14"/>
  <c r="E1019" i="14"/>
  <c r="G1019" i="14" s="1"/>
  <c r="H1019" i="14"/>
  <c r="E1020" i="14"/>
  <c r="G1020" i="14" s="1"/>
  <c r="H1020" i="14"/>
  <c r="E1021" i="14"/>
  <c r="G1021" i="14" s="1"/>
  <c r="H1021" i="14"/>
  <c r="E1022" i="14"/>
  <c r="G1022" i="14" s="1"/>
  <c r="H1022" i="14"/>
  <c r="E1023" i="14"/>
  <c r="G1023" i="14" s="1"/>
  <c r="H1023" i="14"/>
  <c r="E1024" i="14"/>
  <c r="G1024" i="14" s="1"/>
  <c r="H1024" i="14"/>
  <c r="E1025" i="14"/>
  <c r="G1025" i="14" s="1"/>
  <c r="H1025" i="14"/>
  <c r="E1026" i="14"/>
  <c r="G1026" i="14" s="1"/>
  <c r="H1026" i="14"/>
  <c r="E1027" i="14"/>
  <c r="G1027" i="14" s="1"/>
  <c r="H1027" i="14"/>
  <c r="R67" i="1"/>
  <c r="E965" i="14"/>
  <c r="G965" i="14" s="1"/>
  <c r="H965" i="14"/>
  <c r="E966" i="14"/>
  <c r="G966" i="14" s="1"/>
  <c r="H966" i="14"/>
  <c r="E967" i="14"/>
  <c r="G967" i="14" s="1"/>
  <c r="H967" i="14"/>
  <c r="E968" i="14"/>
  <c r="G968" i="14" s="1"/>
  <c r="H968" i="14"/>
  <c r="E969" i="14"/>
  <c r="G969" i="14" s="1"/>
  <c r="H969" i="14"/>
  <c r="E970" i="14"/>
  <c r="G970" i="14" s="1"/>
  <c r="H970" i="14"/>
  <c r="E971" i="14"/>
  <c r="G971" i="14" s="1"/>
  <c r="H971" i="14"/>
  <c r="E972" i="14"/>
  <c r="G972" i="14" s="1"/>
  <c r="H972" i="14"/>
  <c r="E973" i="14"/>
  <c r="G973" i="14" s="1"/>
  <c r="H973" i="14"/>
  <c r="E974" i="14"/>
  <c r="G974" i="14" s="1"/>
  <c r="H974" i="14"/>
  <c r="E975" i="14"/>
  <c r="G975" i="14" s="1"/>
  <c r="H975" i="14"/>
  <c r="E976" i="14"/>
  <c r="G976" i="14" s="1"/>
  <c r="H976" i="14"/>
  <c r="E977" i="14"/>
  <c r="G977" i="14" s="1"/>
  <c r="H977" i="14"/>
  <c r="E978" i="14"/>
  <c r="G978" i="14" s="1"/>
  <c r="H978" i="14"/>
  <c r="E979" i="14"/>
  <c r="G979" i="14" s="1"/>
  <c r="H979" i="14"/>
  <c r="E980" i="14"/>
  <c r="G980" i="14" s="1"/>
  <c r="H980" i="14"/>
  <c r="E981" i="14"/>
  <c r="G981" i="14" s="1"/>
  <c r="H981" i="14"/>
  <c r="E982" i="14"/>
  <c r="G982" i="14" s="1"/>
  <c r="H982" i="14"/>
  <c r="R64" i="1"/>
  <c r="E902" i="14"/>
  <c r="G902" i="14" s="1"/>
  <c r="H902" i="14"/>
  <c r="E903" i="14"/>
  <c r="G903" i="14" s="1"/>
  <c r="H903" i="14"/>
  <c r="E904" i="14"/>
  <c r="G904" i="14" s="1"/>
  <c r="H904" i="14"/>
  <c r="E905" i="14"/>
  <c r="G905" i="14" s="1"/>
  <c r="H905" i="14"/>
  <c r="E906" i="14"/>
  <c r="G906" i="14" s="1"/>
  <c r="H906" i="14"/>
  <c r="E907" i="14"/>
  <c r="G907" i="14" s="1"/>
  <c r="H907" i="14"/>
  <c r="E908" i="14"/>
  <c r="G908" i="14" s="1"/>
  <c r="H908" i="14"/>
  <c r="E909" i="14"/>
  <c r="G909" i="14" s="1"/>
  <c r="H909" i="14"/>
  <c r="E910" i="14"/>
  <c r="G910" i="14" s="1"/>
  <c r="H910" i="14"/>
  <c r="R57" i="1"/>
  <c r="R169" i="1"/>
  <c r="E569" i="14"/>
  <c r="G569" i="14" s="1"/>
  <c r="H569" i="14"/>
  <c r="E570" i="14"/>
  <c r="G570" i="14" s="1"/>
  <c r="H570" i="14"/>
  <c r="E571" i="14"/>
  <c r="G571" i="14" s="1"/>
  <c r="H571" i="14"/>
  <c r="E572" i="14"/>
  <c r="G572" i="14" s="1"/>
  <c r="H572" i="14"/>
  <c r="E573" i="14"/>
  <c r="G573" i="14" s="1"/>
  <c r="H573" i="14"/>
  <c r="E574" i="14"/>
  <c r="G574" i="14" s="1"/>
  <c r="H574" i="14"/>
  <c r="E575" i="14"/>
  <c r="G575" i="14" s="1"/>
  <c r="H575" i="14"/>
  <c r="E576" i="14"/>
  <c r="G576" i="14" s="1"/>
  <c r="H576" i="14"/>
  <c r="E577" i="14"/>
  <c r="G577" i="14" s="1"/>
  <c r="H577" i="14"/>
  <c r="E578" i="14"/>
  <c r="G578" i="14" s="1"/>
  <c r="H578" i="14"/>
  <c r="E579" i="14"/>
  <c r="G579" i="14" s="1"/>
  <c r="H579" i="14"/>
  <c r="E580" i="14"/>
  <c r="G580" i="14" s="1"/>
  <c r="H580" i="14"/>
  <c r="E581" i="14"/>
  <c r="G581" i="14" s="1"/>
  <c r="H581" i="14"/>
  <c r="E582" i="14"/>
  <c r="G582" i="14" s="1"/>
  <c r="H582" i="14"/>
  <c r="E583" i="14"/>
  <c r="G583" i="14" s="1"/>
  <c r="H583" i="14"/>
  <c r="E584" i="14"/>
  <c r="G584" i="14" s="1"/>
  <c r="H584" i="14"/>
  <c r="E585" i="14"/>
  <c r="G585" i="14" s="1"/>
  <c r="H585" i="14"/>
  <c r="E586" i="14"/>
  <c r="G586" i="14" s="1"/>
  <c r="H586" i="14"/>
  <c r="R144" i="1"/>
  <c r="E875" i="14"/>
  <c r="G875" i="14" s="1"/>
  <c r="H875" i="14"/>
  <c r="E876" i="14"/>
  <c r="G876" i="14" s="1"/>
  <c r="H876" i="14"/>
  <c r="E877" i="14"/>
  <c r="G877" i="14" s="1"/>
  <c r="H877" i="14"/>
  <c r="E878" i="14"/>
  <c r="G878" i="14" s="1"/>
  <c r="H878" i="14"/>
  <c r="E879" i="14"/>
  <c r="G879" i="14" s="1"/>
  <c r="H879" i="14"/>
  <c r="E880" i="14"/>
  <c r="G880" i="14" s="1"/>
  <c r="H880" i="14"/>
  <c r="E881" i="14"/>
  <c r="G881" i="14" s="1"/>
  <c r="H881" i="14"/>
  <c r="E882" i="14"/>
  <c r="G882" i="14" s="1"/>
  <c r="H882" i="14"/>
  <c r="E883" i="14"/>
  <c r="G883" i="14" s="1"/>
  <c r="H883" i="14"/>
  <c r="E884" i="14"/>
  <c r="G884" i="14" s="1"/>
  <c r="H884" i="14"/>
  <c r="E885" i="14"/>
  <c r="G885" i="14" s="1"/>
  <c r="H885" i="14"/>
  <c r="E886" i="14"/>
  <c r="G886" i="14" s="1"/>
  <c r="H886" i="14"/>
  <c r="E887" i="14"/>
  <c r="G887" i="14" s="1"/>
  <c r="H887" i="14"/>
  <c r="E888" i="14"/>
  <c r="G888" i="14" s="1"/>
  <c r="H888" i="14"/>
  <c r="E889" i="14"/>
  <c r="G889" i="14" s="1"/>
  <c r="H889" i="14"/>
  <c r="E890" i="14"/>
  <c r="G890" i="14" s="1"/>
  <c r="H890" i="14"/>
  <c r="E891" i="14"/>
  <c r="G891" i="14" s="1"/>
  <c r="H891" i="14"/>
  <c r="E892" i="14"/>
  <c r="G892" i="14" s="1"/>
  <c r="H892" i="14"/>
  <c r="R54" i="1"/>
  <c r="R53" i="1"/>
  <c r="C52" i="1"/>
  <c r="E632" i="14"/>
  <c r="G632" i="14" s="1"/>
  <c r="H632" i="14"/>
  <c r="E633" i="14"/>
  <c r="G633" i="14" s="1"/>
  <c r="H633" i="14"/>
  <c r="E634" i="14"/>
  <c r="G634" i="14" s="1"/>
  <c r="H634" i="14"/>
  <c r="E635" i="14"/>
  <c r="G635" i="14" s="1"/>
  <c r="H635" i="14"/>
  <c r="E636" i="14"/>
  <c r="G636" i="14" s="1"/>
  <c r="H636" i="14"/>
  <c r="E637" i="14"/>
  <c r="G637" i="14" s="1"/>
  <c r="H637" i="14"/>
  <c r="E638" i="14"/>
  <c r="G638" i="14" s="1"/>
  <c r="H638" i="14"/>
  <c r="E639" i="14"/>
  <c r="G639" i="14" s="1"/>
  <c r="H639" i="14"/>
  <c r="E640" i="14"/>
  <c r="G640" i="14" s="1"/>
  <c r="H640" i="14"/>
  <c r="R107" i="1"/>
  <c r="E740" i="14"/>
  <c r="G740" i="14" s="1"/>
  <c r="H740" i="14"/>
  <c r="E741" i="14"/>
  <c r="G741" i="14" s="1"/>
  <c r="H741" i="14"/>
  <c r="E742" i="14"/>
  <c r="G742" i="14" s="1"/>
  <c r="H742" i="14"/>
  <c r="E743" i="14"/>
  <c r="G743" i="14" s="1"/>
  <c r="H743" i="14"/>
  <c r="E744" i="14"/>
  <c r="G744" i="14" s="1"/>
  <c r="H744" i="14"/>
  <c r="E745" i="14"/>
  <c r="G745" i="14" s="1"/>
  <c r="H745" i="14"/>
  <c r="E746" i="14"/>
  <c r="G746" i="14" s="1"/>
  <c r="H746" i="14"/>
  <c r="E747" i="14"/>
  <c r="G747" i="14" s="1"/>
  <c r="H747" i="14"/>
  <c r="E748" i="14"/>
  <c r="G748" i="14" s="1"/>
  <c r="H748" i="14"/>
  <c r="R118" i="1"/>
  <c r="AE118" i="1" s="1"/>
  <c r="R120" i="1"/>
  <c r="E686" i="14"/>
  <c r="G686" i="14" s="1"/>
  <c r="H686" i="14"/>
  <c r="E687" i="14"/>
  <c r="G687" i="14" s="1"/>
  <c r="H687" i="14"/>
  <c r="E688" i="14"/>
  <c r="G688" i="14" s="1"/>
  <c r="H688" i="14"/>
  <c r="E689" i="14"/>
  <c r="G689" i="14" s="1"/>
  <c r="H689" i="14"/>
  <c r="E690" i="14"/>
  <c r="G690" i="14" s="1"/>
  <c r="H690" i="14"/>
  <c r="E691" i="14"/>
  <c r="G691" i="14" s="1"/>
  <c r="H691" i="14"/>
  <c r="E692" i="14"/>
  <c r="G692" i="14" s="1"/>
  <c r="H692" i="14"/>
  <c r="E693" i="14"/>
  <c r="G693" i="14" s="1"/>
  <c r="H693" i="14"/>
  <c r="E694" i="14"/>
  <c r="G694" i="14" s="1"/>
  <c r="H694" i="14"/>
  <c r="R111" i="1"/>
  <c r="AE111" i="1" s="1"/>
  <c r="E668" i="14"/>
  <c r="G668" i="14" s="1"/>
  <c r="H668" i="14"/>
  <c r="E669" i="14"/>
  <c r="G669" i="14" s="1"/>
  <c r="H669" i="14"/>
  <c r="E670" i="14"/>
  <c r="G670" i="14" s="1"/>
  <c r="H670" i="14"/>
  <c r="E671" i="14"/>
  <c r="G671" i="14" s="1"/>
  <c r="H671" i="14"/>
  <c r="E672" i="14"/>
  <c r="G672" i="14" s="1"/>
  <c r="H672" i="14"/>
  <c r="E673" i="14"/>
  <c r="G673" i="14" s="1"/>
  <c r="H673" i="14"/>
  <c r="E674" i="14"/>
  <c r="G674" i="14" s="1"/>
  <c r="H674" i="14"/>
  <c r="E675" i="14"/>
  <c r="G675" i="14" s="1"/>
  <c r="H675" i="14"/>
  <c r="E676" i="14"/>
  <c r="G676" i="14" s="1"/>
  <c r="H676" i="14"/>
  <c r="E650" i="14"/>
  <c r="G650" i="14" s="1"/>
  <c r="H650" i="14"/>
  <c r="E651" i="14"/>
  <c r="G651" i="14" s="1"/>
  <c r="H651" i="14"/>
  <c r="E652" i="14"/>
  <c r="G652" i="14" s="1"/>
  <c r="H652" i="14"/>
  <c r="E653" i="14"/>
  <c r="G653" i="14" s="1"/>
  <c r="H653" i="14"/>
  <c r="E654" i="14"/>
  <c r="G654" i="14" s="1"/>
  <c r="H654" i="14"/>
  <c r="E655" i="14"/>
  <c r="G655" i="14" s="1"/>
  <c r="H655" i="14"/>
  <c r="E656" i="14"/>
  <c r="G656" i="14" s="1"/>
  <c r="H656" i="14"/>
  <c r="E657" i="14"/>
  <c r="G657" i="14" s="1"/>
  <c r="H657" i="14"/>
  <c r="E658" i="14"/>
  <c r="G658" i="14" s="1"/>
  <c r="H658" i="14"/>
  <c r="E623" i="14"/>
  <c r="G623" i="14" s="1"/>
  <c r="H623" i="14"/>
  <c r="E624" i="14"/>
  <c r="G624" i="14" s="1"/>
  <c r="H624" i="14"/>
  <c r="E625" i="14"/>
  <c r="G625" i="14" s="1"/>
  <c r="H625" i="14"/>
  <c r="E626" i="14"/>
  <c r="G626" i="14" s="1"/>
  <c r="H626" i="14"/>
  <c r="E627" i="14"/>
  <c r="G627" i="14" s="1"/>
  <c r="H627" i="14"/>
  <c r="E628" i="14"/>
  <c r="G628" i="14" s="1"/>
  <c r="H628" i="14"/>
  <c r="E629" i="14"/>
  <c r="G629" i="14" s="1"/>
  <c r="H629" i="14"/>
  <c r="E630" i="14"/>
  <c r="G630" i="14" s="1"/>
  <c r="H630" i="14"/>
  <c r="E631" i="14"/>
  <c r="G631" i="14" s="1"/>
  <c r="H631" i="14"/>
  <c r="R100" i="1"/>
  <c r="AB99" i="1"/>
  <c r="R99" i="1"/>
  <c r="AE99" i="1" s="1"/>
  <c r="R98" i="1"/>
  <c r="AC98" i="1" s="1"/>
  <c r="R103" i="1"/>
  <c r="E695" i="14"/>
  <c r="G695" i="14" s="1"/>
  <c r="H695" i="14"/>
  <c r="E696" i="14"/>
  <c r="G696" i="14" s="1"/>
  <c r="H696" i="14"/>
  <c r="E697" i="14"/>
  <c r="G697" i="14" s="1"/>
  <c r="H697" i="14"/>
  <c r="E698" i="14"/>
  <c r="G698" i="14" s="1"/>
  <c r="H698" i="14"/>
  <c r="E699" i="14"/>
  <c r="G699" i="14" s="1"/>
  <c r="H699" i="14"/>
  <c r="E700" i="14"/>
  <c r="G700" i="14" s="1"/>
  <c r="H700" i="14"/>
  <c r="E701" i="14"/>
  <c r="G701" i="14" s="1"/>
  <c r="H701" i="14"/>
  <c r="E702" i="14"/>
  <c r="G702" i="14" s="1"/>
  <c r="H702" i="14"/>
  <c r="E703" i="14"/>
  <c r="G703" i="14" s="1"/>
  <c r="H703" i="14"/>
  <c r="AB63" i="1" l="1"/>
  <c r="AC63" i="1"/>
  <c r="AB95" i="1"/>
  <c r="AC95" i="1"/>
  <c r="AE60" i="1"/>
  <c r="AB60" i="1"/>
  <c r="AC60" i="1"/>
  <c r="AE70" i="1"/>
  <c r="AB70" i="1"/>
  <c r="AC70" i="1"/>
  <c r="AE69" i="1"/>
  <c r="AB69" i="1"/>
  <c r="AC69" i="1"/>
  <c r="AE79" i="1"/>
  <c r="AB79" i="1"/>
  <c r="AC79" i="1"/>
  <c r="AB98" i="1"/>
  <c r="AE67" i="1"/>
  <c r="AB67" i="1"/>
  <c r="AC67" i="1"/>
  <c r="AE64" i="1"/>
  <c r="AB64" i="1"/>
  <c r="AC64" i="1"/>
  <c r="AE57" i="1"/>
  <c r="AB57" i="1"/>
  <c r="AC57" i="1"/>
  <c r="AE169" i="1"/>
  <c r="AB169" i="1"/>
  <c r="AC169" i="1"/>
  <c r="AE144" i="1"/>
  <c r="AB144" i="1"/>
  <c r="AC144" i="1"/>
  <c r="AE54" i="1"/>
  <c r="AB54" i="1"/>
  <c r="AC54" i="1"/>
  <c r="AE53" i="1"/>
  <c r="AB53" i="1"/>
  <c r="AC53" i="1"/>
  <c r="AE107" i="1"/>
  <c r="AB107" i="1"/>
  <c r="AC107" i="1"/>
  <c r="AB118" i="1"/>
  <c r="AC118" i="1"/>
  <c r="AE120" i="1"/>
  <c r="AB120" i="1"/>
  <c r="AC120" i="1"/>
  <c r="AB111" i="1"/>
  <c r="AC111" i="1"/>
  <c r="AE100" i="1"/>
  <c r="AE98" i="1"/>
  <c r="AC99" i="1"/>
  <c r="AB100" i="1"/>
  <c r="AC100" i="1"/>
  <c r="AE103" i="1"/>
  <c r="AB103" i="1"/>
  <c r="AC103" i="1"/>
  <c r="E11" i="22" l="1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1" i="22"/>
  <c r="E262" i="22"/>
  <c r="E263" i="22"/>
  <c r="E264" i="22"/>
  <c r="E265" i="22"/>
  <c r="E266" i="22"/>
  <c r="E267" i="22"/>
  <c r="E268" i="22"/>
  <c r="E269" i="22"/>
  <c r="E270" i="22"/>
  <c r="E271" i="22"/>
  <c r="E272" i="22"/>
  <c r="E273" i="22"/>
  <c r="E274" i="22"/>
  <c r="E275" i="22"/>
  <c r="E276" i="22"/>
  <c r="E277" i="22"/>
  <c r="E278" i="22"/>
  <c r="E279" i="22"/>
  <c r="E280" i="22"/>
  <c r="E281" i="22"/>
  <c r="E282" i="22"/>
  <c r="E283" i="22"/>
  <c r="E284" i="22"/>
  <c r="E285" i="22"/>
  <c r="E286" i="22"/>
  <c r="E287" i="22"/>
  <c r="E288" i="22"/>
  <c r="E289" i="22"/>
  <c r="E290" i="22"/>
  <c r="E291" i="22"/>
  <c r="E292" i="22"/>
  <c r="E293" i="22"/>
  <c r="E294" i="22"/>
  <c r="E295" i="22"/>
  <c r="E296" i="22"/>
  <c r="E297" i="22"/>
  <c r="E298" i="22"/>
  <c r="E299" i="22"/>
  <c r="E300" i="22"/>
  <c r="E301" i="22"/>
  <c r="E302" i="22"/>
  <c r="E303" i="22"/>
  <c r="E304" i="22"/>
  <c r="E305" i="22"/>
  <c r="E306" i="22"/>
  <c r="E307" i="22"/>
  <c r="E308" i="22"/>
  <c r="E309" i="22"/>
  <c r="E310" i="22"/>
  <c r="E311" i="22"/>
  <c r="E312" i="22"/>
  <c r="E313" i="22"/>
  <c r="E314" i="22"/>
  <c r="E315" i="22"/>
  <c r="E316" i="22"/>
  <c r="E317" i="22"/>
  <c r="E318" i="22"/>
  <c r="E319" i="22"/>
  <c r="E320" i="22"/>
  <c r="E321" i="22"/>
  <c r="E322" i="22"/>
  <c r="E323" i="22"/>
  <c r="E324" i="22"/>
  <c r="E325" i="22"/>
  <c r="E326" i="22"/>
  <c r="E327" i="22"/>
  <c r="E328" i="22"/>
  <c r="E329" i="22"/>
  <c r="E330" i="22"/>
  <c r="E331" i="22"/>
  <c r="E332" i="22"/>
  <c r="E333" i="22"/>
  <c r="E334" i="22"/>
  <c r="E335" i="22"/>
  <c r="E336" i="22"/>
  <c r="E337" i="22"/>
  <c r="E338" i="22"/>
  <c r="E339" i="22"/>
  <c r="E340" i="22"/>
  <c r="E341" i="22"/>
  <c r="E342" i="22"/>
  <c r="E343" i="22"/>
  <c r="E344" i="22"/>
  <c r="E345" i="22"/>
  <c r="E346" i="22"/>
  <c r="E347" i="22"/>
  <c r="E348" i="22"/>
  <c r="E349" i="22"/>
  <c r="E350" i="22"/>
  <c r="E351" i="22"/>
  <c r="E352" i="22"/>
  <c r="E353" i="22"/>
  <c r="E354" i="22"/>
  <c r="E355" i="22"/>
  <c r="E356" i="22"/>
  <c r="E357" i="22"/>
  <c r="E358" i="22"/>
  <c r="E359" i="22"/>
  <c r="E360" i="22"/>
  <c r="E361" i="22"/>
  <c r="E362" i="22"/>
  <c r="E363" i="22"/>
  <c r="E364" i="22"/>
  <c r="E365" i="22"/>
  <c r="E366" i="22"/>
  <c r="E367" i="22"/>
  <c r="E368" i="22"/>
  <c r="E369" i="22"/>
  <c r="E370" i="22"/>
  <c r="E371" i="22"/>
  <c r="E372" i="22"/>
  <c r="E373" i="22"/>
  <c r="E374" i="22"/>
  <c r="E375" i="22"/>
  <c r="E376" i="22"/>
  <c r="E377" i="22"/>
  <c r="E378" i="22"/>
  <c r="E379" i="22"/>
  <c r="E380" i="22"/>
  <c r="E381" i="22"/>
  <c r="E382" i="22"/>
  <c r="E383" i="22"/>
  <c r="E384" i="22"/>
  <c r="E385" i="22"/>
  <c r="E386" i="22"/>
  <c r="E387" i="22"/>
  <c r="E388" i="22"/>
  <c r="E389" i="22"/>
  <c r="E390" i="22"/>
  <c r="E391" i="22"/>
  <c r="E392" i="22"/>
  <c r="E393" i="22"/>
  <c r="E394" i="22"/>
  <c r="E395" i="22"/>
  <c r="E396" i="22"/>
  <c r="E397" i="22"/>
  <c r="E398" i="22"/>
  <c r="E399" i="22"/>
  <c r="E400" i="22"/>
  <c r="E401" i="22"/>
  <c r="E402" i="22"/>
  <c r="E403" i="22"/>
  <c r="E404" i="22"/>
  <c r="E405" i="22"/>
  <c r="E406" i="22"/>
  <c r="E407" i="22"/>
  <c r="E408" i="22"/>
  <c r="E409" i="22"/>
  <c r="E410" i="22"/>
  <c r="E411" i="22"/>
  <c r="E412" i="22"/>
  <c r="E413" i="22"/>
  <c r="E414" i="22"/>
  <c r="E415" i="22"/>
  <c r="E416" i="22"/>
  <c r="E417" i="22"/>
  <c r="E418" i="22"/>
  <c r="E419" i="22"/>
  <c r="E420" i="22"/>
  <c r="E421" i="22"/>
  <c r="E422" i="22"/>
  <c r="E423" i="22"/>
  <c r="E424" i="22"/>
  <c r="E425" i="22"/>
  <c r="E426" i="22"/>
  <c r="E427" i="22"/>
  <c r="E428" i="22"/>
  <c r="E429" i="22"/>
  <c r="E430" i="22"/>
  <c r="E431" i="22"/>
  <c r="E432" i="22"/>
  <c r="E433" i="22"/>
  <c r="E434" i="22"/>
  <c r="E435" i="22"/>
  <c r="E436" i="22"/>
  <c r="E437" i="22"/>
  <c r="E438" i="22"/>
  <c r="E439" i="22"/>
  <c r="E440" i="22"/>
  <c r="E441" i="22"/>
  <c r="E442" i="22"/>
  <c r="E443" i="22"/>
  <c r="E444" i="22"/>
  <c r="E445" i="22"/>
  <c r="E446" i="22"/>
  <c r="E447" i="22"/>
  <c r="E448" i="22"/>
  <c r="E449" i="22"/>
  <c r="E450" i="22"/>
  <c r="E451" i="22"/>
  <c r="E452" i="22"/>
  <c r="E453" i="22"/>
  <c r="E454" i="22"/>
  <c r="E455" i="22"/>
  <c r="E456" i="22"/>
  <c r="E457" i="22"/>
  <c r="E458" i="22"/>
  <c r="E459" i="22"/>
  <c r="E460" i="22"/>
  <c r="E461" i="22"/>
  <c r="E462" i="22"/>
  <c r="E463" i="22"/>
  <c r="E464" i="22"/>
  <c r="E465" i="22"/>
  <c r="E466" i="22"/>
  <c r="E467" i="22"/>
  <c r="E468" i="22"/>
  <c r="E469" i="22"/>
  <c r="E10" i="22"/>
  <c r="E9" i="22"/>
  <c r="E8" i="22"/>
  <c r="E7" i="22"/>
  <c r="E6" i="22"/>
  <c r="E5" i="22"/>
  <c r="E4" i="22"/>
  <c r="E3" i="22"/>
  <c r="E2" i="22"/>
  <c r="E3440" i="13"/>
  <c r="E3441" i="13"/>
  <c r="E3442" i="13"/>
  <c r="E3443" i="13"/>
  <c r="E3444" i="13"/>
  <c r="E3445" i="13"/>
  <c r="E3446" i="13"/>
  <c r="E3447" i="13"/>
  <c r="E3448" i="13"/>
  <c r="E3449" i="13"/>
  <c r="E3450" i="13"/>
  <c r="E3451" i="13"/>
  <c r="E3452" i="13"/>
  <c r="E3453" i="13"/>
  <c r="E3454" i="13"/>
  <c r="E3455" i="13"/>
  <c r="E3456" i="13"/>
  <c r="E3457" i="13"/>
  <c r="E3458" i="13"/>
  <c r="E3459" i="13"/>
  <c r="E3460" i="13"/>
  <c r="E3461" i="13"/>
  <c r="E3462" i="13"/>
  <c r="E3463" i="13"/>
  <c r="E3464" i="13"/>
  <c r="E3465" i="13"/>
  <c r="E3466" i="13"/>
  <c r="E3467" i="13"/>
  <c r="E3468" i="13"/>
  <c r="E3469" i="13"/>
  <c r="E3470" i="13"/>
  <c r="E3471" i="13"/>
  <c r="E3472" i="13"/>
  <c r="E3473" i="13"/>
  <c r="E3474" i="13"/>
  <c r="E3475" i="13"/>
  <c r="E3476" i="13"/>
  <c r="E3477" i="13"/>
  <c r="E3478" i="13"/>
  <c r="E3479" i="13"/>
  <c r="E3480" i="13"/>
  <c r="E3481" i="13"/>
  <c r="E3482" i="13"/>
  <c r="E3483" i="13"/>
  <c r="E3484" i="13"/>
  <c r="E3485" i="13"/>
  <c r="E3486" i="13"/>
  <c r="E3487" i="13"/>
  <c r="E3488" i="13"/>
  <c r="E3489" i="13"/>
  <c r="E3490" i="13"/>
  <c r="E3491" i="13"/>
  <c r="E3492" i="13"/>
  <c r="E3493" i="13"/>
  <c r="E3494" i="13"/>
  <c r="E3495" i="13"/>
  <c r="E3496" i="13"/>
  <c r="E3497" i="13"/>
  <c r="E3498" i="13"/>
  <c r="E3499" i="13"/>
  <c r="E3500" i="13"/>
  <c r="E3501" i="13"/>
  <c r="E3502" i="13"/>
  <c r="E3503" i="13"/>
  <c r="E3504" i="13"/>
  <c r="E3505" i="13"/>
  <c r="E3506" i="13"/>
  <c r="E3507" i="13"/>
  <c r="E3508" i="13"/>
  <c r="E3509" i="13"/>
  <c r="E3510" i="13"/>
  <c r="E3511" i="13"/>
  <c r="E3512" i="13"/>
  <c r="E3513" i="13"/>
  <c r="E3514" i="13"/>
  <c r="E3515" i="13"/>
  <c r="E3516" i="13"/>
  <c r="E3517" i="13"/>
  <c r="E3518" i="13"/>
  <c r="E3519" i="13"/>
  <c r="E3520" i="13"/>
  <c r="E3521" i="13"/>
  <c r="E3522" i="13"/>
  <c r="E3523" i="13"/>
  <c r="E3524" i="13"/>
  <c r="E3525" i="13"/>
  <c r="E3526" i="13"/>
  <c r="E3527" i="13"/>
  <c r="E3528" i="13"/>
  <c r="E3529" i="13"/>
  <c r="E3530" i="13"/>
  <c r="E3531" i="13"/>
  <c r="E3532" i="13"/>
  <c r="E3533" i="13"/>
  <c r="E3534" i="13"/>
  <c r="E3535" i="13"/>
  <c r="E3536" i="13"/>
  <c r="E3537" i="13"/>
  <c r="E3538" i="13"/>
  <c r="E3539" i="13"/>
  <c r="E3540" i="13"/>
  <c r="E3541" i="13"/>
  <c r="E3542" i="13"/>
  <c r="E3543" i="13"/>
  <c r="E3544" i="13"/>
  <c r="E3545" i="13"/>
  <c r="E3546" i="13"/>
  <c r="E3547" i="13"/>
  <c r="E3548" i="13"/>
  <c r="E3549" i="13"/>
  <c r="E3550" i="13"/>
  <c r="E3551" i="13"/>
  <c r="E3552" i="13"/>
  <c r="E3553" i="13"/>
  <c r="E3554" i="13"/>
  <c r="E3555" i="13"/>
  <c r="E3556" i="13"/>
  <c r="E3557" i="13"/>
  <c r="E3558" i="13"/>
  <c r="E3559" i="13"/>
  <c r="E3560" i="13"/>
  <c r="E3561" i="13"/>
  <c r="E3562" i="13"/>
  <c r="E3563" i="13"/>
  <c r="E3564" i="13"/>
  <c r="E3565" i="13"/>
  <c r="E3566" i="13"/>
  <c r="E3567" i="13"/>
  <c r="E3568" i="13"/>
  <c r="E3569" i="13"/>
  <c r="E3570" i="13"/>
  <c r="E3571" i="13"/>
  <c r="E3572" i="13"/>
  <c r="E3573" i="13"/>
  <c r="E3574" i="13"/>
  <c r="E3575" i="13"/>
  <c r="E3576" i="13"/>
  <c r="E3577" i="13"/>
  <c r="E3578" i="13"/>
  <c r="E3579" i="13"/>
  <c r="E3580" i="13"/>
  <c r="E3581" i="13"/>
  <c r="E3582" i="13"/>
  <c r="E3583" i="13"/>
  <c r="E3584" i="13"/>
  <c r="E3585" i="13"/>
  <c r="E3586" i="13"/>
  <c r="E3587" i="13"/>
  <c r="E3588" i="13"/>
  <c r="E3589" i="13"/>
  <c r="E3590" i="13"/>
  <c r="E3591" i="13"/>
  <c r="E3592" i="13"/>
  <c r="E3593" i="13"/>
  <c r="E3594" i="13"/>
  <c r="E3595" i="13"/>
  <c r="E3596" i="13"/>
  <c r="E3597" i="13"/>
  <c r="E3598" i="13"/>
  <c r="E3599" i="13"/>
  <c r="E3600" i="13"/>
  <c r="E3601" i="13"/>
  <c r="E3602" i="13"/>
  <c r="E3603" i="13"/>
  <c r="E3604" i="13"/>
  <c r="E3605" i="13"/>
  <c r="E3606" i="13"/>
  <c r="E3607" i="13"/>
  <c r="E3608" i="13"/>
  <c r="E3609" i="13"/>
  <c r="E3610" i="13"/>
  <c r="E3611" i="13"/>
  <c r="E3612" i="13"/>
  <c r="E3613" i="13"/>
  <c r="E3614" i="13"/>
  <c r="E3615" i="13"/>
  <c r="E3616" i="13"/>
  <c r="E3617" i="13"/>
  <c r="E3618" i="13"/>
  <c r="E3619" i="13"/>
  <c r="E3620" i="13"/>
  <c r="E3621" i="13"/>
  <c r="E3622" i="13"/>
  <c r="E3623" i="13"/>
  <c r="E3624" i="13"/>
  <c r="E3625" i="13"/>
  <c r="E3626" i="13"/>
  <c r="E3627" i="13"/>
  <c r="E3628" i="13"/>
  <c r="E3629" i="13"/>
  <c r="E3630" i="13"/>
  <c r="E3631" i="13"/>
  <c r="E3632" i="13"/>
  <c r="E3633" i="13"/>
  <c r="E3634" i="13"/>
  <c r="E3635" i="13"/>
  <c r="E3636" i="13"/>
  <c r="E3637" i="13"/>
  <c r="E3638" i="13"/>
  <c r="E3639" i="13"/>
  <c r="E3640" i="13"/>
  <c r="E3641" i="13"/>
  <c r="E3642" i="13"/>
  <c r="E3643" i="13"/>
  <c r="E3644" i="13"/>
  <c r="E3645" i="13"/>
  <c r="E3646" i="13"/>
  <c r="E3647" i="13"/>
  <c r="E3648" i="13"/>
  <c r="E3649" i="13"/>
  <c r="E3650" i="13"/>
  <c r="E3651" i="13"/>
  <c r="E3652" i="13"/>
  <c r="E3653" i="13"/>
  <c r="E3654" i="13"/>
  <c r="E3655" i="13"/>
  <c r="E3656" i="13"/>
  <c r="E3657" i="13"/>
  <c r="E3658" i="13"/>
  <c r="E3659" i="13"/>
  <c r="E3660" i="13"/>
  <c r="E3661" i="13"/>
  <c r="E3662" i="13"/>
  <c r="E3663" i="13"/>
  <c r="E3664" i="13"/>
  <c r="E3665" i="13"/>
  <c r="E3666" i="13"/>
  <c r="E3667" i="13"/>
  <c r="E3668" i="13"/>
  <c r="E3669" i="13"/>
  <c r="E3670" i="13"/>
  <c r="E3671" i="13"/>
  <c r="E3672" i="13"/>
  <c r="E3673" i="13"/>
  <c r="E3674" i="13"/>
  <c r="E3675" i="13"/>
  <c r="E3676" i="13"/>
  <c r="E3677" i="13"/>
  <c r="E3678" i="13"/>
  <c r="E3679" i="13"/>
  <c r="E3680" i="13"/>
  <c r="E3681" i="13"/>
  <c r="E3682" i="13"/>
  <c r="E3683" i="13"/>
  <c r="E3684" i="13"/>
  <c r="E3685" i="13"/>
  <c r="E3686" i="13"/>
  <c r="E3687" i="13"/>
  <c r="E3688" i="13"/>
  <c r="E3689" i="13"/>
  <c r="E3690" i="13"/>
  <c r="E3691" i="13"/>
  <c r="E3692" i="13"/>
  <c r="E3693" i="13"/>
  <c r="E3694" i="13"/>
  <c r="E3695" i="13"/>
  <c r="E3696" i="13"/>
  <c r="E3697" i="13"/>
  <c r="E3698" i="13"/>
  <c r="E3699" i="13"/>
  <c r="E3700" i="13"/>
  <c r="E3701" i="13"/>
  <c r="E3702" i="13"/>
  <c r="E3703" i="13"/>
  <c r="E3704" i="13"/>
  <c r="E3705" i="13"/>
  <c r="E3706" i="13"/>
  <c r="E3707" i="13"/>
  <c r="E3708" i="13"/>
  <c r="E3709" i="13"/>
  <c r="E3710" i="13"/>
  <c r="E3711" i="13"/>
  <c r="E3712" i="13"/>
  <c r="E3713" i="13"/>
  <c r="E3714" i="13"/>
  <c r="E3715" i="13"/>
  <c r="E3716" i="13"/>
  <c r="E3717" i="13"/>
  <c r="E3718" i="13"/>
  <c r="E3719" i="13"/>
  <c r="E3720" i="13"/>
  <c r="E3721" i="13"/>
  <c r="E3722" i="13"/>
  <c r="E3723" i="13"/>
  <c r="E3724" i="13"/>
  <c r="E3725" i="13"/>
  <c r="E3726" i="13"/>
  <c r="E3727" i="13"/>
  <c r="E3728" i="13"/>
  <c r="E3729" i="13"/>
  <c r="E3730" i="13"/>
  <c r="E3731" i="13"/>
  <c r="E3732" i="13"/>
  <c r="E3733" i="13"/>
  <c r="E3734" i="13"/>
  <c r="E3735" i="13"/>
  <c r="E3736" i="13"/>
  <c r="E3737" i="13"/>
  <c r="E3738" i="13"/>
  <c r="E3739" i="13"/>
  <c r="E3740" i="13"/>
  <c r="E3741" i="13"/>
  <c r="E3742" i="13"/>
  <c r="E3743" i="13"/>
  <c r="E3744" i="13"/>
  <c r="E3745" i="13"/>
  <c r="E3746" i="13"/>
  <c r="E3747" i="13"/>
  <c r="E3748" i="13"/>
  <c r="E3749" i="13"/>
  <c r="E3750" i="13"/>
  <c r="E3751" i="13"/>
  <c r="E3752" i="13"/>
  <c r="E3753" i="13"/>
  <c r="E3754" i="13"/>
  <c r="E3755" i="13"/>
  <c r="E3756" i="13"/>
  <c r="E3757" i="13"/>
  <c r="E3758" i="13"/>
  <c r="E3759" i="13"/>
  <c r="E3760" i="13"/>
  <c r="E3761" i="13"/>
  <c r="E3762" i="13"/>
  <c r="E3763" i="13"/>
  <c r="E3764" i="13"/>
  <c r="E3765" i="13"/>
  <c r="E3766" i="13"/>
  <c r="E3767" i="13"/>
  <c r="E3768" i="13"/>
  <c r="E3769" i="13"/>
  <c r="E3770" i="13"/>
  <c r="E3771" i="13"/>
  <c r="E3772" i="13"/>
  <c r="E3773" i="13"/>
  <c r="E3774" i="13"/>
  <c r="E3775" i="13"/>
  <c r="E3776" i="13"/>
  <c r="E3777" i="13"/>
  <c r="E3778" i="13"/>
  <c r="E3779" i="13"/>
  <c r="E3780" i="13"/>
  <c r="E3781" i="13"/>
  <c r="E3782" i="13"/>
  <c r="E3783" i="13"/>
  <c r="E3784" i="13"/>
  <c r="E3785" i="13"/>
  <c r="E3786" i="13"/>
  <c r="E3787" i="13"/>
  <c r="E3788" i="13"/>
  <c r="E3789" i="13"/>
  <c r="E3790" i="13"/>
  <c r="E3791" i="13"/>
  <c r="E3792" i="13"/>
  <c r="E3793" i="13"/>
  <c r="E3794" i="13"/>
  <c r="E3795" i="13"/>
  <c r="E3796" i="13"/>
  <c r="E3797" i="13"/>
  <c r="E3798" i="13"/>
  <c r="E3799" i="13"/>
  <c r="E3800" i="13"/>
  <c r="E3801" i="13"/>
  <c r="E3802" i="13"/>
  <c r="E3803" i="13"/>
  <c r="E3804" i="13"/>
  <c r="E3805" i="13"/>
  <c r="E3806" i="13"/>
  <c r="E3807" i="13"/>
  <c r="E3808" i="13"/>
  <c r="E3809" i="13"/>
  <c r="E3810" i="13"/>
  <c r="E3811" i="13"/>
  <c r="E3812" i="13"/>
  <c r="E3813" i="13"/>
  <c r="E3814" i="13"/>
  <c r="E3815" i="13"/>
  <c r="E3816" i="13"/>
  <c r="E3817" i="13"/>
  <c r="E3818" i="13"/>
  <c r="E3819" i="13"/>
  <c r="E3820" i="13"/>
  <c r="E3821" i="13"/>
  <c r="E3822" i="13"/>
  <c r="E3823" i="13"/>
  <c r="E3824" i="13"/>
  <c r="E3825" i="13"/>
  <c r="E3826" i="13"/>
  <c r="E3827" i="13"/>
  <c r="E3828" i="13"/>
  <c r="E3829" i="13"/>
  <c r="E3830" i="13"/>
  <c r="E3831" i="13"/>
  <c r="E3832" i="13"/>
  <c r="E3833" i="13"/>
  <c r="E3834" i="13"/>
  <c r="E3835" i="13"/>
  <c r="E3836" i="13"/>
  <c r="E3837" i="13"/>
  <c r="E3838" i="13"/>
  <c r="E3839" i="13"/>
  <c r="E3840" i="13"/>
  <c r="E3841" i="13"/>
  <c r="E3842" i="13"/>
  <c r="E3843" i="13"/>
  <c r="E3844" i="13"/>
  <c r="E3845" i="13"/>
  <c r="E3846" i="13"/>
  <c r="E3847" i="13"/>
  <c r="E3848" i="13"/>
  <c r="E3849" i="13"/>
  <c r="E3850" i="13"/>
  <c r="E3851" i="13"/>
  <c r="E3852" i="13"/>
  <c r="E3853" i="13"/>
  <c r="E3854" i="13"/>
  <c r="E3855" i="13"/>
  <c r="E3856" i="13"/>
  <c r="E3857" i="13"/>
  <c r="E3858" i="13"/>
  <c r="E3859" i="13"/>
  <c r="E3860" i="13"/>
  <c r="E3861" i="13"/>
  <c r="E3862" i="13"/>
  <c r="E3863" i="13"/>
  <c r="E3864" i="13"/>
  <c r="E3865" i="13"/>
  <c r="E3866" i="13"/>
  <c r="E3867" i="13"/>
  <c r="E3868" i="13"/>
  <c r="E3869" i="13"/>
  <c r="E3870" i="13"/>
  <c r="E3871" i="13"/>
  <c r="E3872" i="13"/>
  <c r="E3873" i="13"/>
  <c r="E3874" i="13"/>
  <c r="E3875" i="13"/>
  <c r="E3876" i="13"/>
  <c r="E3877" i="13"/>
  <c r="E3878" i="13"/>
  <c r="E3879" i="13"/>
  <c r="E3880" i="13"/>
  <c r="E3881" i="13"/>
  <c r="E3882" i="13"/>
  <c r="E3883" i="13"/>
  <c r="E3884" i="13"/>
  <c r="E3885" i="13"/>
  <c r="E3886" i="13"/>
  <c r="E3887" i="13"/>
  <c r="E3888" i="13"/>
  <c r="E3889" i="13"/>
  <c r="E3890" i="13"/>
  <c r="E3891" i="13"/>
  <c r="E3892" i="13"/>
  <c r="E3893" i="13"/>
  <c r="E3894" i="13"/>
  <c r="E3895" i="13"/>
  <c r="E3896" i="13"/>
  <c r="E3897" i="13"/>
  <c r="E3898" i="13"/>
  <c r="E3899" i="13"/>
  <c r="E3900" i="13"/>
  <c r="E3901" i="13"/>
  <c r="E3902" i="13"/>
  <c r="E3903" i="13"/>
  <c r="E3904" i="13"/>
  <c r="E3905" i="13"/>
  <c r="E3906" i="13"/>
  <c r="E3907" i="13"/>
  <c r="E3908" i="13"/>
  <c r="E3909" i="13"/>
  <c r="E3910" i="13"/>
  <c r="E3911" i="13"/>
  <c r="E3912" i="13"/>
  <c r="E3913" i="13"/>
  <c r="E3914" i="13"/>
  <c r="E3915" i="13"/>
  <c r="E3916" i="13"/>
  <c r="E3917" i="13"/>
  <c r="E3918" i="13"/>
  <c r="E3919" i="13"/>
  <c r="E3920" i="13"/>
  <c r="E3921" i="13"/>
  <c r="E3922" i="13"/>
  <c r="E3923" i="13"/>
  <c r="E3924" i="13"/>
  <c r="E3925" i="13"/>
  <c r="E3926" i="13"/>
  <c r="E3927" i="13"/>
  <c r="E3928" i="13"/>
  <c r="E3929" i="13"/>
  <c r="E3930" i="13"/>
  <c r="E3931" i="13"/>
  <c r="E3932" i="13"/>
  <c r="E3933" i="13"/>
  <c r="E3934" i="13"/>
  <c r="E3935" i="13"/>
  <c r="E3936" i="13"/>
  <c r="E3937" i="13"/>
  <c r="E3938" i="13"/>
  <c r="E3939" i="13"/>
  <c r="E3940" i="13"/>
  <c r="E3941" i="13"/>
  <c r="E3942" i="13"/>
  <c r="E3943" i="13"/>
  <c r="E3944" i="13"/>
  <c r="E3945" i="13"/>
  <c r="E3946" i="13"/>
  <c r="E3947" i="13"/>
  <c r="E3948" i="13"/>
  <c r="E3949" i="13"/>
  <c r="E3950" i="13"/>
  <c r="E3951" i="13"/>
  <c r="E3952" i="13"/>
  <c r="E3953" i="13"/>
  <c r="E3954" i="13"/>
  <c r="E3955" i="13"/>
  <c r="E3956" i="13"/>
  <c r="E3957" i="13"/>
  <c r="E3958" i="13"/>
  <c r="E3959" i="13"/>
  <c r="E3960" i="13"/>
  <c r="E3961" i="13"/>
  <c r="E3962" i="13"/>
  <c r="E3963" i="13"/>
  <c r="E3964" i="13"/>
  <c r="E3965" i="13"/>
  <c r="E3966" i="13"/>
  <c r="E3967" i="13"/>
  <c r="E3968" i="13"/>
  <c r="E3969" i="13"/>
  <c r="E3970" i="13"/>
  <c r="E3971" i="13"/>
  <c r="E3972" i="13"/>
  <c r="E3973" i="13"/>
  <c r="E3974" i="13"/>
  <c r="E3975" i="13"/>
  <c r="E3976" i="13"/>
  <c r="E3977" i="13"/>
  <c r="E3978" i="13"/>
  <c r="E3979" i="13"/>
  <c r="E3980" i="13"/>
  <c r="E3981" i="13"/>
  <c r="E3982" i="13"/>
  <c r="E3983" i="13"/>
  <c r="E3984" i="13"/>
  <c r="E3985" i="13"/>
  <c r="E3986" i="13"/>
  <c r="E3987" i="13"/>
  <c r="E3988" i="13"/>
  <c r="E3989" i="13"/>
  <c r="E3990" i="13"/>
  <c r="E3991" i="13"/>
  <c r="E3992" i="13"/>
  <c r="E3993" i="13"/>
  <c r="E3994" i="13"/>
  <c r="E3995" i="13"/>
  <c r="E3996" i="13"/>
  <c r="E3997" i="13"/>
  <c r="E3998" i="13"/>
  <c r="E3999" i="13"/>
  <c r="E4000" i="13"/>
  <c r="E4001" i="13"/>
  <c r="E4002" i="13"/>
  <c r="E4003" i="13"/>
  <c r="E4004" i="13"/>
  <c r="E4005" i="13"/>
  <c r="E4006" i="13"/>
  <c r="E4007" i="13"/>
  <c r="E4008" i="13"/>
  <c r="E4009" i="13"/>
  <c r="E4010" i="13"/>
  <c r="E4011" i="13"/>
  <c r="E4012" i="13"/>
  <c r="E4013" i="13"/>
  <c r="E4014" i="13"/>
  <c r="E4015" i="13"/>
  <c r="E4016" i="13"/>
  <c r="E4017" i="13"/>
  <c r="E4018" i="13"/>
  <c r="E4019" i="13"/>
  <c r="E4020" i="13"/>
  <c r="E4021" i="13"/>
  <c r="E4022" i="13"/>
  <c r="E4023" i="13"/>
  <c r="E4024" i="13"/>
  <c r="E4025" i="13"/>
  <c r="E4026" i="13"/>
  <c r="E4027" i="13"/>
  <c r="E4028" i="13"/>
  <c r="E4029" i="13"/>
  <c r="E4030" i="13"/>
  <c r="E4031" i="13"/>
  <c r="E4032" i="13"/>
  <c r="E4033" i="13"/>
  <c r="E4034" i="13"/>
  <c r="E4035" i="13"/>
  <c r="E4036" i="13"/>
  <c r="E4037" i="13"/>
  <c r="E4038" i="13"/>
  <c r="E4039" i="13"/>
  <c r="E4040" i="13"/>
  <c r="E4041" i="13"/>
  <c r="E4042" i="13"/>
  <c r="E4043" i="13"/>
  <c r="E4044" i="13"/>
  <c r="E4045" i="13"/>
  <c r="E4046" i="13"/>
  <c r="E4047" i="13"/>
  <c r="E4048" i="13"/>
  <c r="E4049" i="13"/>
  <c r="E4050" i="13"/>
  <c r="E4051" i="13"/>
  <c r="E4052" i="13"/>
  <c r="E4053" i="13"/>
  <c r="E4054" i="13"/>
  <c r="E4055" i="13"/>
  <c r="E4056" i="13"/>
  <c r="E4057" i="13"/>
  <c r="E4058" i="13"/>
  <c r="E4059" i="13"/>
  <c r="E4060" i="13"/>
  <c r="E4061" i="13"/>
  <c r="E4062" i="13"/>
  <c r="E4063" i="13"/>
  <c r="E4064" i="13"/>
  <c r="E4065" i="13"/>
  <c r="E4066" i="13"/>
  <c r="E4067" i="13"/>
  <c r="E4068" i="13"/>
  <c r="E4069" i="13"/>
  <c r="E4070" i="13"/>
  <c r="E4071" i="13"/>
  <c r="E4072" i="13"/>
  <c r="E4073" i="13"/>
  <c r="E4074" i="13"/>
  <c r="E4075" i="13"/>
  <c r="E4076" i="13"/>
  <c r="E4077" i="13"/>
  <c r="E4078" i="13"/>
  <c r="E4079" i="13"/>
  <c r="E4080" i="13"/>
  <c r="E4081" i="13"/>
  <c r="E4082" i="13"/>
  <c r="E4083" i="13"/>
  <c r="E4084" i="13"/>
  <c r="E4085" i="13"/>
  <c r="E4086" i="13"/>
  <c r="E4087" i="13"/>
  <c r="E4088" i="13"/>
  <c r="E4089" i="13"/>
  <c r="E4090" i="13"/>
  <c r="E4091" i="13"/>
  <c r="E4092" i="13"/>
  <c r="E4093" i="13"/>
  <c r="E4094" i="13"/>
  <c r="E4095" i="13"/>
  <c r="E4096" i="13"/>
  <c r="E4097" i="13"/>
  <c r="E4098" i="13"/>
  <c r="E4099" i="13"/>
  <c r="E4100" i="13"/>
  <c r="E4101" i="13"/>
  <c r="E4102" i="13"/>
  <c r="E4103" i="13"/>
  <c r="E4104" i="13"/>
  <c r="E4105" i="13"/>
  <c r="E4106" i="13"/>
  <c r="E4107" i="13"/>
  <c r="E4108" i="13"/>
  <c r="E4109" i="13"/>
  <c r="E4110" i="13"/>
  <c r="E4111" i="13"/>
  <c r="E4112" i="13"/>
  <c r="E4113" i="13"/>
  <c r="E4114" i="13"/>
  <c r="E4115" i="13"/>
  <c r="E4116" i="13"/>
  <c r="E4117" i="13"/>
  <c r="E4118" i="13"/>
  <c r="E4119" i="13"/>
  <c r="E4120" i="13"/>
  <c r="E4121" i="13"/>
  <c r="E4122" i="13"/>
  <c r="E4123" i="13"/>
  <c r="E4124" i="13"/>
  <c r="E4125" i="13"/>
  <c r="E4126" i="13"/>
  <c r="E4127" i="13"/>
  <c r="E4128" i="13"/>
  <c r="E4129" i="13"/>
  <c r="E4130" i="13"/>
  <c r="E4131" i="13"/>
  <c r="E4132" i="13"/>
  <c r="E4133" i="13"/>
  <c r="E4134" i="13"/>
  <c r="E4135" i="13"/>
  <c r="E4136" i="13"/>
  <c r="E4137" i="13"/>
  <c r="E4138" i="13"/>
  <c r="E4139" i="13"/>
  <c r="E4140" i="13"/>
  <c r="E4141" i="13"/>
  <c r="E4142" i="13"/>
  <c r="E4143" i="13"/>
  <c r="E4144" i="13"/>
  <c r="E4145" i="13"/>
  <c r="E4146" i="13"/>
  <c r="E4147" i="13"/>
  <c r="E4148" i="13"/>
  <c r="E4149" i="13"/>
  <c r="E4150" i="13"/>
  <c r="E4151" i="13"/>
  <c r="E4152" i="13"/>
  <c r="E4153" i="13"/>
  <c r="E4154" i="13"/>
  <c r="E4155" i="13"/>
  <c r="E4156" i="13"/>
  <c r="E4157" i="13"/>
  <c r="E4158" i="13"/>
  <c r="E4159" i="13"/>
  <c r="E4160" i="13"/>
  <c r="E4161" i="13"/>
  <c r="E4162" i="13"/>
  <c r="E4163" i="13"/>
  <c r="E4164" i="13"/>
  <c r="E4165" i="13"/>
  <c r="E4166" i="13"/>
  <c r="E4167" i="13"/>
  <c r="E4168" i="13"/>
  <c r="E4169" i="13"/>
  <c r="E4170" i="13"/>
  <c r="E4171" i="13"/>
  <c r="E4172" i="13"/>
  <c r="E4173" i="13"/>
  <c r="E4174" i="13"/>
  <c r="E4175" i="13"/>
  <c r="E4176" i="13"/>
  <c r="E4177" i="13"/>
  <c r="E4178" i="13"/>
  <c r="E4179" i="13"/>
  <c r="E4180" i="13"/>
  <c r="E4181" i="13"/>
  <c r="E4182" i="13"/>
  <c r="E4183" i="13"/>
  <c r="E4184" i="13"/>
  <c r="E4185" i="13"/>
  <c r="E4186" i="13"/>
  <c r="E4187" i="13"/>
  <c r="E4188" i="13"/>
  <c r="E4189" i="13"/>
  <c r="E4190" i="13"/>
  <c r="E4191" i="13"/>
  <c r="E4192" i="13"/>
  <c r="E4193" i="13"/>
  <c r="E4194" i="13"/>
  <c r="E4195" i="13"/>
  <c r="E4196" i="13"/>
  <c r="E4197" i="13"/>
  <c r="E4198" i="13"/>
  <c r="E4199" i="13"/>
  <c r="E4200" i="13"/>
  <c r="E4201" i="13"/>
  <c r="E4202" i="13"/>
  <c r="E4203" i="13"/>
  <c r="E4204" i="13"/>
  <c r="E4205" i="13"/>
  <c r="E4206" i="13"/>
  <c r="E4207" i="13"/>
  <c r="E4208" i="13"/>
  <c r="E4209" i="13"/>
  <c r="E4210" i="13"/>
  <c r="E4211" i="13"/>
  <c r="E4212" i="13"/>
  <c r="E4213" i="13"/>
  <c r="E4214" i="13"/>
  <c r="E4215" i="13"/>
  <c r="E4216" i="13"/>
  <c r="E4217" i="13"/>
  <c r="E4218" i="13"/>
  <c r="E4219" i="13"/>
  <c r="E4220" i="13"/>
  <c r="E4221" i="13"/>
  <c r="E4222" i="13"/>
  <c r="E4223" i="13"/>
  <c r="E4224" i="13"/>
  <c r="E4225" i="13"/>
  <c r="E4226" i="13"/>
  <c r="E4227" i="13"/>
  <c r="E4228" i="13"/>
  <c r="E4229" i="13"/>
  <c r="E4230" i="13"/>
  <c r="E4231" i="13"/>
  <c r="E4232" i="13"/>
  <c r="E4233" i="13"/>
  <c r="E4234" i="13"/>
  <c r="E4235" i="13"/>
  <c r="E4236" i="13"/>
  <c r="E4237" i="13"/>
  <c r="E4238" i="13"/>
  <c r="E4239" i="13"/>
  <c r="E4240" i="13"/>
  <c r="E4241" i="13"/>
  <c r="E4242" i="13"/>
  <c r="E4243" i="13"/>
  <c r="E4244" i="13"/>
  <c r="E4245" i="13"/>
  <c r="E4246" i="13"/>
  <c r="E4247" i="13"/>
  <c r="E4248" i="13"/>
  <c r="E4249" i="13"/>
  <c r="E4250" i="13"/>
  <c r="E4251" i="13"/>
  <c r="E4252" i="13"/>
  <c r="E4253" i="13"/>
  <c r="E4254" i="13"/>
  <c r="E4255" i="13"/>
  <c r="E4256" i="13"/>
  <c r="E4257" i="13"/>
  <c r="E4258" i="13"/>
  <c r="E4259" i="13"/>
  <c r="E4260" i="13"/>
  <c r="E4261" i="13"/>
  <c r="E4262" i="13"/>
  <c r="E4263" i="13"/>
  <c r="E4264" i="13"/>
  <c r="E4265" i="13"/>
  <c r="E4266" i="13"/>
  <c r="E4267" i="13"/>
  <c r="E4268" i="13"/>
  <c r="E4269" i="13"/>
  <c r="E4270" i="13"/>
  <c r="E4271" i="13"/>
  <c r="E4272" i="13"/>
  <c r="E4273" i="13"/>
  <c r="E4274" i="13"/>
  <c r="E4275" i="13"/>
  <c r="E4276" i="13"/>
  <c r="E4277" i="13"/>
  <c r="E4278" i="13"/>
  <c r="E4279" i="13"/>
  <c r="E4280" i="13"/>
  <c r="E4281" i="13"/>
  <c r="E4282" i="13"/>
  <c r="E4283" i="13"/>
  <c r="E4284" i="13"/>
  <c r="E4285" i="13"/>
  <c r="E4286" i="13"/>
  <c r="E4287" i="13"/>
  <c r="E4288" i="13"/>
  <c r="E4289" i="13"/>
  <c r="E4290" i="13"/>
  <c r="E4291" i="13"/>
  <c r="E4292" i="13"/>
  <c r="E4293" i="13"/>
  <c r="E4294" i="13"/>
  <c r="E4295" i="13"/>
  <c r="E4296" i="13"/>
  <c r="E4297" i="13"/>
  <c r="E4298" i="13"/>
  <c r="E4299" i="13"/>
  <c r="E4300" i="13"/>
  <c r="E4301" i="13"/>
  <c r="E4302" i="13"/>
  <c r="E4303" i="13"/>
  <c r="E4304" i="13"/>
  <c r="E4305" i="13"/>
  <c r="E4306" i="13"/>
  <c r="E4307" i="13"/>
  <c r="E4308" i="13"/>
  <c r="E4309" i="13"/>
  <c r="E4310" i="13"/>
  <c r="E4311" i="13"/>
  <c r="E4312" i="13"/>
  <c r="E4313" i="13"/>
  <c r="E4314" i="13"/>
  <c r="E4315" i="13"/>
  <c r="E4316" i="13"/>
  <c r="E4317" i="13"/>
  <c r="E4318" i="13"/>
  <c r="E4319" i="13"/>
  <c r="E4320" i="13"/>
  <c r="E4321" i="13"/>
  <c r="E4322" i="13"/>
  <c r="E4323" i="13"/>
  <c r="E4324" i="13"/>
  <c r="E4325" i="13"/>
  <c r="E4326" i="13"/>
  <c r="E4327" i="13"/>
  <c r="E4328" i="13"/>
  <c r="E4329" i="13"/>
  <c r="E4330" i="13"/>
  <c r="E4331" i="13"/>
  <c r="E4332" i="13"/>
  <c r="E4333" i="13"/>
  <c r="E4334" i="13"/>
  <c r="E4335" i="13"/>
  <c r="E4336" i="13"/>
  <c r="E4337" i="13"/>
  <c r="E4338" i="13"/>
  <c r="E4339" i="13"/>
  <c r="E4340" i="13"/>
  <c r="E4341" i="13"/>
  <c r="E4342" i="13"/>
  <c r="E4343" i="13"/>
  <c r="E4344" i="13"/>
  <c r="E4345" i="13"/>
  <c r="E4346" i="13"/>
  <c r="E4347" i="13"/>
  <c r="E4348" i="13"/>
  <c r="E4349" i="13"/>
  <c r="E4350" i="13"/>
  <c r="E4351" i="13"/>
  <c r="E4352" i="13"/>
  <c r="E4353" i="13"/>
  <c r="E4354" i="13"/>
  <c r="E4355" i="13"/>
  <c r="E4356" i="13"/>
  <c r="E4357" i="13"/>
  <c r="E4358" i="13"/>
  <c r="E4359" i="13"/>
  <c r="E4360" i="13"/>
  <c r="E4361" i="13"/>
  <c r="E4362" i="13"/>
  <c r="E4363" i="13"/>
  <c r="E4364" i="13"/>
  <c r="E4365" i="13"/>
  <c r="E4366" i="13"/>
  <c r="E4367" i="13"/>
  <c r="E4368" i="13"/>
  <c r="E4369" i="13"/>
  <c r="E4370" i="13"/>
  <c r="E4371" i="13"/>
  <c r="E4372" i="13"/>
  <c r="E4373" i="13"/>
  <c r="E4374" i="13"/>
  <c r="E4375" i="13"/>
  <c r="E4376" i="13"/>
  <c r="E4377" i="13"/>
  <c r="E4378" i="13"/>
  <c r="E4379" i="13"/>
  <c r="E4380" i="13"/>
  <c r="E4381" i="13"/>
  <c r="E4382" i="13"/>
  <c r="E4383" i="13"/>
  <c r="E4384" i="13"/>
  <c r="E4385" i="13"/>
  <c r="E4386" i="13"/>
  <c r="E4387" i="13"/>
  <c r="E4388" i="13"/>
  <c r="E4389" i="13"/>
  <c r="E4390" i="13"/>
  <c r="E4391" i="13"/>
  <c r="E4392" i="13"/>
  <c r="E4393" i="13"/>
  <c r="E4394" i="13"/>
  <c r="E4395" i="13"/>
  <c r="E4396" i="13"/>
  <c r="E4397" i="13"/>
  <c r="E4398" i="13"/>
  <c r="E4399" i="13"/>
  <c r="E4400" i="13"/>
  <c r="E4401" i="13"/>
  <c r="E4402" i="13"/>
  <c r="E4403" i="13"/>
  <c r="E4404" i="13"/>
  <c r="E4405" i="13"/>
  <c r="E4406" i="13"/>
  <c r="E4407" i="13"/>
  <c r="E4408" i="13"/>
  <c r="E4409" i="13"/>
  <c r="E4410" i="13"/>
  <c r="E4411" i="13"/>
  <c r="E4412" i="13"/>
  <c r="E4413" i="13"/>
  <c r="E4414" i="13"/>
  <c r="E4415" i="13"/>
  <c r="E4416" i="13"/>
  <c r="E4417" i="13"/>
  <c r="E4418" i="13"/>
  <c r="E4419" i="13"/>
  <c r="E4420" i="13"/>
  <c r="E4421" i="13"/>
  <c r="E4422" i="13"/>
  <c r="E4423" i="13"/>
  <c r="E4424" i="13"/>
  <c r="E4425" i="13"/>
  <c r="E4426" i="13"/>
  <c r="E4427" i="13"/>
  <c r="E4428" i="13"/>
  <c r="E4429" i="13"/>
  <c r="E4430" i="13"/>
  <c r="E4431" i="13"/>
  <c r="E4432" i="13"/>
  <c r="E4433" i="13"/>
  <c r="E4434" i="13"/>
  <c r="E4435" i="13"/>
  <c r="E4436" i="13"/>
  <c r="E4437" i="13"/>
  <c r="E4438" i="13"/>
  <c r="E4439" i="13"/>
  <c r="E4440" i="13"/>
  <c r="E4441" i="13"/>
  <c r="E4442" i="13"/>
  <c r="E4443" i="13"/>
  <c r="E4444" i="13"/>
  <c r="E4445" i="13"/>
  <c r="E4446" i="13"/>
  <c r="E4447" i="13"/>
  <c r="E4448" i="13"/>
  <c r="E4449" i="13"/>
  <c r="E4450" i="13"/>
  <c r="E4451" i="13"/>
  <c r="E4452" i="13"/>
  <c r="E4453" i="13"/>
  <c r="E4454" i="13"/>
  <c r="E4455" i="13"/>
  <c r="E4456" i="13"/>
  <c r="E4457" i="13"/>
  <c r="E4458" i="13"/>
  <c r="E4459" i="13"/>
  <c r="E4460" i="13"/>
  <c r="E4461" i="13"/>
  <c r="E4462" i="13"/>
  <c r="E4463" i="13"/>
  <c r="E4464" i="13"/>
  <c r="E4465" i="13"/>
  <c r="E4466" i="13"/>
  <c r="E4467" i="13"/>
  <c r="E4468" i="13"/>
  <c r="E4469" i="13"/>
  <c r="E4470" i="13"/>
  <c r="E4471" i="13"/>
  <c r="E4472" i="13"/>
  <c r="E4473" i="13"/>
  <c r="E4474" i="13"/>
  <c r="E4475" i="13"/>
  <c r="E4476" i="13"/>
  <c r="E4477" i="13"/>
  <c r="E4478" i="13"/>
  <c r="E4479" i="13"/>
  <c r="E4480" i="13"/>
  <c r="E4481" i="13"/>
  <c r="E4482" i="13"/>
  <c r="E4483" i="13"/>
  <c r="E4484" i="13"/>
  <c r="E4485" i="13"/>
  <c r="E4486" i="13"/>
  <c r="E4487" i="13"/>
  <c r="E4488" i="13"/>
  <c r="E4489" i="13"/>
  <c r="E4490" i="13"/>
  <c r="E4491" i="13"/>
  <c r="E4492" i="13"/>
  <c r="E4493" i="13"/>
  <c r="E4494" i="13"/>
  <c r="E4495" i="13"/>
  <c r="E4496" i="13"/>
  <c r="E4497" i="13"/>
  <c r="E4498" i="13"/>
  <c r="E4499" i="13"/>
  <c r="E4500" i="13"/>
  <c r="E4501" i="13"/>
  <c r="E4502" i="13"/>
  <c r="E4503" i="13"/>
  <c r="E4504" i="13"/>
  <c r="E4505" i="13"/>
  <c r="E4506" i="13"/>
  <c r="E4507" i="13"/>
  <c r="E4508" i="13"/>
  <c r="E4509" i="13"/>
  <c r="E4510" i="13"/>
  <c r="E3439" i="13"/>
  <c r="E3438" i="13"/>
  <c r="E3437" i="13"/>
  <c r="E3436" i="13"/>
  <c r="E3435" i="13"/>
  <c r="E3434" i="13"/>
  <c r="E3433" i="13"/>
  <c r="E3432" i="13"/>
  <c r="E3431" i="13"/>
  <c r="E1181" i="14"/>
  <c r="G1181" i="14" s="1"/>
  <c r="H1181" i="14"/>
  <c r="E1182" i="14"/>
  <c r="G1182" i="14" s="1"/>
  <c r="H1182" i="14"/>
  <c r="E1183" i="14"/>
  <c r="G1183" i="14" s="1"/>
  <c r="H1183" i="14"/>
  <c r="E1184" i="14"/>
  <c r="G1184" i="14" s="1"/>
  <c r="H1184" i="14"/>
  <c r="E1185" i="14"/>
  <c r="G1185" i="14" s="1"/>
  <c r="H1185" i="14"/>
  <c r="E1186" i="14"/>
  <c r="G1186" i="14" s="1"/>
  <c r="H1186" i="14"/>
  <c r="E1187" i="14"/>
  <c r="G1187" i="14" s="1"/>
  <c r="H1187" i="14"/>
  <c r="E1188" i="14"/>
  <c r="G1188" i="14" s="1"/>
  <c r="H1188" i="14"/>
  <c r="E1189" i="14"/>
  <c r="G1189" i="14" s="1"/>
  <c r="H1189" i="14"/>
  <c r="R92" i="1"/>
  <c r="R86" i="1"/>
  <c r="R82" i="1"/>
  <c r="R61" i="1"/>
  <c r="E929" i="14"/>
  <c r="G929" i="14" s="1"/>
  <c r="H929" i="14"/>
  <c r="E930" i="14"/>
  <c r="G930" i="14" s="1"/>
  <c r="H930" i="14"/>
  <c r="E931" i="14"/>
  <c r="G931" i="14" s="1"/>
  <c r="H931" i="14"/>
  <c r="E932" i="14"/>
  <c r="G932" i="14" s="1"/>
  <c r="H932" i="14"/>
  <c r="E933" i="14"/>
  <c r="G933" i="14" s="1"/>
  <c r="H933" i="14"/>
  <c r="E934" i="14"/>
  <c r="G934" i="14" s="1"/>
  <c r="H934" i="14"/>
  <c r="E935" i="14"/>
  <c r="G935" i="14" s="1"/>
  <c r="H935" i="14"/>
  <c r="E936" i="14"/>
  <c r="G936" i="14" s="1"/>
  <c r="H936" i="14"/>
  <c r="E937" i="14"/>
  <c r="G937" i="14" s="1"/>
  <c r="H937" i="14"/>
  <c r="E911" i="14"/>
  <c r="G911" i="14" s="1"/>
  <c r="H911" i="14"/>
  <c r="E912" i="14"/>
  <c r="G912" i="14" s="1"/>
  <c r="H912" i="14"/>
  <c r="E913" i="14"/>
  <c r="G913" i="14" s="1"/>
  <c r="H913" i="14"/>
  <c r="E914" i="14"/>
  <c r="G914" i="14" s="1"/>
  <c r="H914" i="14"/>
  <c r="E915" i="14"/>
  <c r="G915" i="14" s="1"/>
  <c r="H915" i="14"/>
  <c r="E916" i="14"/>
  <c r="G916" i="14" s="1"/>
  <c r="H916" i="14"/>
  <c r="E917" i="14"/>
  <c r="G917" i="14" s="1"/>
  <c r="H917" i="14"/>
  <c r="E918" i="14"/>
  <c r="G918" i="14" s="1"/>
  <c r="H918" i="14"/>
  <c r="E919" i="14"/>
  <c r="G919" i="14" s="1"/>
  <c r="H919" i="14"/>
  <c r="R58" i="1"/>
  <c r="AE58" i="1" s="1"/>
  <c r="E1118" i="14"/>
  <c r="G1118" i="14" s="1"/>
  <c r="H1118" i="14"/>
  <c r="E1119" i="14"/>
  <c r="G1119" i="14" s="1"/>
  <c r="H1119" i="14"/>
  <c r="E1120" i="14"/>
  <c r="G1120" i="14" s="1"/>
  <c r="H1120" i="14"/>
  <c r="E1121" i="14"/>
  <c r="G1121" i="14" s="1"/>
  <c r="H1121" i="14"/>
  <c r="E1122" i="14"/>
  <c r="G1122" i="14" s="1"/>
  <c r="H1122" i="14"/>
  <c r="E1123" i="14"/>
  <c r="G1123" i="14" s="1"/>
  <c r="H1123" i="14"/>
  <c r="E1124" i="14"/>
  <c r="G1124" i="14" s="1"/>
  <c r="H1124" i="14"/>
  <c r="E1125" i="14"/>
  <c r="G1125" i="14" s="1"/>
  <c r="H1125" i="14"/>
  <c r="E1126" i="14"/>
  <c r="G1126" i="14" s="1"/>
  <c r="H1126" i="14"/>
  <c r="E1046" i="14"/>
  <c r="G1046" i="14" s="1"/>
  <c r="H1046" i="14"/>
  <c r="E1047" i="14"/>
  <c r="G1047" i="14" s="1"/>
  <c r="H1047" i="14"/>
  <c r="E1048" i="14"/>
  <c r="G1048" i="14" s="1"/>
  <c r="H1048" i="14"/>
  <c r="E1049" i="14"/>
  <c r="G1049" i="14" s="1"/>
  <c r="H1049" i="14"/>
  <c r="E1050" i="14"/>
  <c r="G1050" i="14" s="1"/>
  <c r="H1050" i="14"/>
  <c r="E1051" i="14"/>
  <c r="G1051" i="14" s="1"/>
  <c r="H1051" i="14"/>
  <c r="E1052" i="14"/>
  <c r="G1052" i="14" s="1"/>
  <c r="H1052" i="14"/>
  <c r="E1053" i="14"/>
  <c r="G1053" i="14" s="1"/>
  <c r="H1053" i="14"/>
  <c r="E1054" i="14"/>
  <c r="G1054" i="14" s="1"/>
  <c r="H1054" i="14"/>
  <c r="E722" i="14"/>
  <c r="G722" i="14" s="1"/>
  <c r="H722" i="14"/>
  <c r="E723" i="14"/>
  <c r="G723" i="14" s="1"/>
  <c r="H723" i="14"/>
  <c r="E724" i="14"/>
  <c r="G724" i="14" s="1"/>
  <c r="H724" i="14"/>
  <c r="E725" i="14"/>
  <c r="G725" i="14" s="1"/>
  <c r="H725" i="14"/>
  <c r="E726" i="14"/>
  <c r="G726" i="14" s="1"/>
  <c r="H726" i="14"/>
  <c r="E727" i="14"/>
  <c r="G727" i="14" s="1"/>
  <c r="H727" i="14"/>
  <c r="E728" i="14"/>
  <c r="G728" i="14" s="1"/>
  <c r="H728" i="14"/>
  <c r="E729" i="14"/>
  <c r="G729" i="14" s="1"/>
  <c r="H729" i="14"/>
  <c r="E730" i="14"/>
  <c r="G730" i="14" s="1"/>
  <c r="H730" i="14"/>
  <c r="R112" i="1"/>
  <c r="E704" i="14"/>
  <c r="G704" i="14" s="1"/>
  <c r="H704" i="14"/>
  <c r="E705" i="14"/>
  <c r="G705" i="14" s="1"/>
  <c r="H705" i="14"/>
  <c r="E706" i="14"/>
  <c r="G706" i="14" s="1"/>
  <c r="H706" i="14"/>
  <c r="E707" i="14"/>
  <c r="G707" i="14" s="1"/>
  <c r="H707" i="14"/>
  <c r="E708" i="14"/>
  <c r="G708" i="14" s="1"/>
  <c r="H708" i="14"/>
  <c r="E709" i="14"/>
  <c r="G709" i="14" s="1"/>
  <c r="H709" i="14"/>
  <c r="E710" i="14"/>
  <c r="G710" i="14" s="1"/>
  <c r="H710" i="14"/>
  <c r="E711" i="14"/>
  <c r="G711" i="14" s="1"/>
  <c r="H711" i="14"/>
  <c r="E712" i="14"/>
  <c r="G712" i="14" s="1"/>
  <c r="H712" i="14"/>
  <c r="R109" i="1"/>
  <c r="E605" i="14"/>
  <c r="G605" i="14" s="1"/>
  <c r="H605" i="14"/>
  <c r="E606" i="14"/>
  <c r="G606" i="14" s="1"/>
  <c r="H606" i="14"/>
  <c r="E607" i="14"/>
  <c r="G607" i="14" s="1"/>
  <c r="H607" i="14"/>
  <c r="E608" i="14"/>
  <c r="G608" i="14" s="1"/>
  <c r="H608" i="14"/>
  <c r="E609" i="14"/>
  <c r="G609" i="14" s="1"/>
  <c r="H609" i="14"/>
  <c r="E610" i="14"/>
  <c r="G610" i="14" s="1"/>
  <c r="H610" i="14"/>
  <c r="E611" i="14"/>
  <c r="G611" i="14" s="1"/>
  <c r="H611" i="14"/>
  <c r="E612" i="14"/>
  <c r="G612" i="14" s="1"/>
  <c r="H612" i="14"/>
  <c r="E613" i="14"/>
  <c r="G613" i="14" s="1"/>
  <c r="H613" i="14"/>
  <c r="E596" i="14"/>
  <c r="G596" i="14" s="1"/>
  <c r="H596" i="14"/>
  <c r="E597" i="14"/>
  <c r="G597" i="14" s="1"/>
  <c r="H597" i="14"/>
  <c r="E598" i="14"/>
  <c r="G598" i="14" s="1"/>
  <c r="H598" i="14"/>
  <c r="E599" i="14"/>
  <c r="G599" i="14" s="1"/>
  <c r="H599" i="14"/>
  <c r="E600" i="14"/>
  <c r="G600" i="14" s="1"/>
  <c r="H600" i="14"/>
  <c r="E601" i="14"/>
  <c r="G601" i="14" s="1"/>
  <c r="H601" i="14"/>
  <c r="E602" i="14"/>
  <c r="G602" i="14" s="1"/>
  <c r="H602" i="14"/>
  <c r="E603" i="14"/>
  <c r="G603" i="14" s="1"/>
  <c r="H603" i="14"/>
  <c r="E604" i="14"/>
  <c r="G604" i="14" s="1"/>
  <c r="H604" i="14"/>
  <c r="R159" i="1"/>
  <c r="AC159" i="1" s="1"/>
  <c r="AE92" i="1" l="1"/>
  <c r="AB92" i="1"/>
  <c r="AC92" i="1"/>
  <c r="AE86" i="1"/>
  <c r="AB86" i="1"/>
  <c r="AC86" i="1"/>
  <c r="AE82" i="1"/>
  <c r="AB82" i="1"/>
  <c r="AC82" i="1"/>
  <c r="AE61" i="1"/>
  <c r="AB61" i="1"/>
  <c r="AC61" i="1"/>
  <c r="AB58" i="1"/>
  <c r="AC58" i="1"/>
  <c r="AE112" i="1"/>
  <c r="AB112" i="1"/>
  <c r="AC112" i="1"/>
  <c r="AE109" i="1"/>
  <c r="AC109" i="1"/>
  <c r="AB109" i="1"/>
  <c r="AE159" i="1"/>
  <c r="AB159" i="1"/>
  <c r="G4493" i="13" l="1"/>
  <c r="H4493" i="13"/>
  <c r="G4494" i="13"/>
  <c r="H4494" i="13"/>
  <c r="G4495" i="13"/>
  <c r="H4495" i="13"/>
  <c r="G4496" i="13"/>
  <c r="H4496" i="13"/>
  <c r="G4497" i="13"/>
  <c r="H4497" i="13"/>
  <c r="G4498" i="13"/>
  <c r="H4498" i="13"/>
  <c r="G4499" i="13"/>
  <c r="H4499" i="13"/>
  <c r="G4500" i="13"/>
  <c r="H4500" i="13"/>
  <c r="G4501" i="13"/>
  <c r="H4501" i="13"/>
  <c r="G4502" i="13"/>
  <c r="H4502" i="13"/>
  <c r="G4503" i="13"/>
  <c r="H4503" i="13"/>
  <c r="G4504" i="13"/>
  <c r="H4504" i="13"/>
  <c r="G4505" i="13"/>
  <c r="H4505" i="13"/>
  <c r="G4506" i="13"/>
  <c r="H4506" i="13"/>
  <c r="G4507" i="13"/>
  <c r="H4507" i="13"/>
  <c r="G4508" i="13"/>
  <c r="H4508" i="13"/>
  <c r="G4509" i="13"/>
  <c r="H4509" i="13"/>
  <c r="G4510" i="13"/>
  <c r="H4510" i="13"/>
  <c r="G4448" i="13"/>
  <c r="H4448" i="13"/>
  <c r="G4449" i="13"/>
  <c r="H4449" i="13"/>
  <c r="G4450" i="13"/>
  <c r="H4450" i="13"/>
  <c r="G4451" i="13"/>
  <c r="H4451" i="13"/>
  <c r="G4452" i="13"/>
  <c r="H4452" i="13"/>
  <c r="G4453" i="13"/>
  <c r="H4453" i="13"/>
  <c r="G4454" i="13"/>
  <c r="H4454" i="13"/>
  <c r="G4455" i="13"/>
  <c r="H4455" i="13"/>
  <c r="G4456" i="13"/>
  <c r="H4456" i="13"/>
  <c r="G4457" i="13"/>
  <c r="H4457" i="13"/>
  <c r="G4458" i="13"/>
  <c r="H4458" i="13"/>
  <c r="G4459" i="13"/>
  <c r="H4459" i="13"/>
  <c r="G4460" i="13"/>
  <c r="H4460" i="13"/>
  <c r="G4461" i="13"/>
  <c r="H4461" i="13"/>
  <c r="G4462" i="13"/>
  <c r="H4462" i="13"/>
  <c r="G4463" i="13"/>
  <c r="H4463" i="13"/>
  <c r="G4464" i="13"/>
  <c r="H4464" i="13"/>
  <c r="G4465" i="13"/>
  <c r="H4465" i="13"/>
  <c r="G4466" i="13"/>
  <c r="H4466" i="13"/>
  <c r="G4467" i="13"/>
  <c r="H4467" i="13"/>
  <c r="G4468" i="13"/>
  <c r="H4468" i="13"/>
  <c r="G4469" i="13"/>
  <c r="H4469" i="13"/>
  <c r="G4470" i="13"/>
  <c r="H4470" i="13"/>
  <c r="G4471" i="13"/>
  <c r="H4471" i="13"/>
  <c r="G4472" i="13"/>
  <c r="H4472" i="13"/>
  <c r="G4473" i="13"/>
  <c r="H4473" i="13"/>
  <c r="G4474" i="13"/>
  <c r="H4474" i="13"/>
  <c r="G4475" i="13"/>
  <c r="H4475" i="13"/>
  <c r="G4476" i="13"/>
  <c r="H4476" i="13"/>
  <c r="G4477" i="13"/>
  <c r="H4477" i="13"/>
  <c r="G4478" i="13"/>
  <c r="H4478" i="13"/>
  <c r="G4479" i="13"/>
  <c r="H4479" i="13"/>
  <c r="G4480" i="13"/>
  <c r="H4480" i="13"/>
  <c r="G4481" i="13"/>
  <c r="H4481" i="13"/>
  <c r="G4482" i="13"/>
  <c r="H4482" i="13"/>
  <c r="G4483" i="13"/>
  <c r="H4483" i="13"/>
  <c r="G4484" i="13"/>
  <c r="H4484" i="13"/>
  <c r="G4485" i="13"/>
  <c r="H4485" i="13"/>
  <c r="G4486" i="13"/>
  <c r="H4486" i="13"/>
  <c r="G4487" i="13"/>
  <c r="H4487" i="13"/>
  <c r="G4488" i="13"/>
  <c r="H4488" i="13"/>
  <c r="G4489" i="13"/>
  <c r="H4489" i="13"/>
  <c r="G4490" i="13"/>
  <c r="H4490" i="13"/>
  <c r="G4491" i="13"/>
  <c r="H4491" i="13"/>
  <c r="G4492" i="13"/>
  <c r="H4492" i="13"/>
  <c r="E3071" i="13"/>
  <c r="G3071" i="13" s="1"/>
  <c r="H3071" i="13"/>
  <c r="E3072" i="13"/>
  <c r="G3072" i="13" s="1"/>
  <c r="H3072" i="13"/>
  <c r="E3073" i="13"/>
  <c r="G3073" i="13" s="1"/>
  <c r="H3073" i="13"/>
  <c r="E3074" i="13"/>
  <c r="G3074" i="13" s="1"/>
  <c r="H3074" i="13"/>
  <c r="E3075" i="13"/>
  <c r="G3075" i="13" s="1"/>
  <c r="H3075" i="13"/>
  <c r="E3076" i="13"/>
  <c r="G3076" i="13" s="1"/>
  <c r="H3076" i="13"/>
  <c r="E3077" i="13"/>
  <c r="G3077" i="13" s="1"/>
  <c r="H3077" i="13"/>
  <c r="E3078" i="13"/>
  <c r="G3078" i="13" s="1"/>
  <c r="H3078" i="13"/>
  <c r="E3079" i="13"/>
  <c r="G3079" i="13" s="1"/>
  <c r="H3079" i="13"/>
  <c r="M99" i="15" l="1"/>
  <c r="N99" i="15"/>
  <c r="O99" i="15"/>
  <c r="P99" i="15"/>
  <c r="Q99" i="15"/>
  <c r="R99" i="15"/>
  <c r="S99" i="15"/>
  <c r="T99" i="15"/>
  <c r="L99" i="15"/>
  <c r="S210" i="1"/>
  <c r="K37" i="15"/>
  <c r="K38" i="15"/>
  <c r="V38" i="15" s="1"/>
  <c r="K39" i="15"/>
  <c r="V39" i="15" s="1"/>
  <c r="K40" i="15"/>
  <c r="V40" i="15" s="1"/>
  <c r="K41" i="15"/>
  <c r="V41" i="15" s="1"/>
  <c r="K42" i="15"/>
  <c r="V42" i="15" s="1"/>
  <c r="K43" i="15"/>
  <c r="V43" i="15" s="1"/>
  <c r="K44" i="15"/>
  <c r="V44" i="15" s="1"/>
  <c r="K46" i="15"/>
  <c r="V46" i="15" s="1"/>
  <c r="K47" i="15"/>
  <c r="V47" i="15" s="1"/>
  <c r="K48" i="15"/>
  <c r="V48" i="15" s="1"/>
  <c r="K49" i="15"/>
  <c r="V49" i="15" s="1"/>
  <c r="K50" i="15"/>
  <c r="V50" i="15" s="1"/>
  <c r="K51" i="15"/>
  <c r="V51" i="15" s="1"/>
  <c r="K52" i="15"/>
  <c r="V52" i="15" s="1"/>
  <c r="K53" i="15"/>
  <c r="V53" i="15" s="1"/>
  <c r="K54" i="15"/>
  <c r="V54" i="15" s="1"/>
  <c r="K55" i="15"/>
  <c r="V55" i="15" s="1"/>
  <c r="K56" i="15"/>
  <c r="V56" i="15" s="1"/>
  <c r="K57" i="15"/>
  <c r="V57" i="15" s="1"/>
  <c r="K58" i="15"/>
  <c r="V58" i="15" s="1"/>
  <c r="K60" i="15"/>
  <c r="V60" i="15" s="1"/>
  <c r="K61" i="15"/>
  <c r="V61" i="15" s="1"/>
  <c r="K62" i="15"/>
  <c r="V62" i="15" s="1"/>
  <c r="K63" i="15"/>
  <c r="V63" i="15" s="1"/>
  <c r="K65" i="15"/>
  <c r="V65" i="15" s="1"/>
  <c r="K66" i="15"/>
  <c r="V66" i="15" s="1"/>
  <c r="K67" i="15"/>
  <c r="V67" i="15" s="1"/>
  <c r="K68" i="15"/>
  <c r="V68" i="15" s="1"/>
  <c r="K69" i="15"/>
  <c r="V69" i="15" s="1"/>
  <c r="K70" i="15"/>
  <c r="V70" i="15" s="1"/>
  <c r="K71" i="15"/>
  <c r="V71" i="15" s="1"/>
  <c r="K72" i="15"/>
  <c r="V72" i="15" s="1"/>
  <c r="K73" i="15"/>
  <c r="V73" i="15" s="1"/>
  <c r="K74" i="15"/>
  <c r="V74" i="15" s="1"/>
  <c r="K75" i="15"/>
  <c r="V75" i="15" s="1"/>
  <c r="K76" i="15"/>
  <c r="V76" i="15" s="1"/>
  <c r="K77" i="15"/>
  <c r="V77" i="15" s="1"/>
  <c r="K79" i="15"/>
  <c r="V79" i="15" s="1"/>
  <c r="K80" i="15"/>
  <c r="V80" i="15" s="1"/>
  <c r="K81" i="15"/>
  <c r="V81" i="15" s="1"/>
  <c r="K82" i="15"/>
  <c r="V82" i="15" s="1"/>
  <c r="K83" i="15"/>
  <c r="V83" i="15" s="1"/>
  <c r="K84" i="15"/>
  <c r="V84" i="15" s="1"/>
  <c r="K85" i="15"/>
  <c r="V85" i="15" s="1"/>
  <c r="K86" i="15"/>
  <c r="K87" i="15"/>
  <c r="V87" i="15" s="1"/>
  <c r="K88" i="15"/>
  <c r="V88" i="15" s="1"/>
  <c r="K90" i="15"/>
  <c r="V90" i="15" s="1"/>
  <c r="K91" i="15"/>
  <c r="V91" i="15" s="1"/>
  <c r="K92" i="15"/>
  <c r="V92" i="15" s="1"/>
  <c r="K93" i="15"/>
  <c r="V93" i="15" s="1"/>
  <c r="K94" i="15"/>
  <c r="V94" i="15" s="1"/>
  <c r="K95" i="15"/>
  <c r="V95" i="15" s="1"/>
  <c r="K96" i="15"/>
  <c r="V96" i="15" s="1"/>
  <c r="K97" i="15"/>
  <c r="V97" i="15" s="1"/>
  <c r="G4384" i="24"/>
  <c r="G4383" i="24"/>
  <c r="G4382" i="24"/>
  <c r="G4381" i="24"/>
  <c r="G4380" i="24"/>
  <c r="G4379" i="24"/>
  <c r="G4378" i="24"/>
  <c r="G4377" i="24"/>
  <c r="G4376" i="24"/>
  <c r="G4375" i="24"/>
  <c r="G4374" i="24"/>
  <c r="G4373" i="24"/>
  <c r="G4372" i="24"/>
  <c r="G4371" i="24"/>
  <c r="G4370" i="24"/>
  <c r="G4369" i="24"/>
  <c r="G4368" i="24"/>
  <c r="G4367" i="24"/>
  <c r="G4366" i="24"/>
  <c r="G4365" i="24"/>
  <c r="G4364" i="24"/>
  <c r="G4363" i="24"/>
  <c r="G4362" i="24"/>
  <c r="G4361" i="24"/>
  <c r="G4360" i="24"/>
  <c r="G4359" i="24"/>
  <c r="G4358" i="24"/>
  <c r="G4357" i="24"/>
  <c r="G4356" i="24"/>
  <c r="G4355" i="24"/>
  <c r="G4354" i="24"/>
  <c r="G4353" i="24"/>
  <c r="G4352" i="24"/>
  <c r="G4351" i="24"/>
  <c r="G4350" i="24"/>
  <c r="G4349" i="24"/>
  <c r="G4348" i="24"/>
  <c r="G4347" i="24"/>
  <c r="G4346" i="24"/>
  <c r="G4345" i="24"/>
  <c r="G4344" i="24"/>
  <c r="G4343" i="24"/>
  <c r="G4342" i="24"/>
  <c r="G4341" i="24"/>
  <c r="G4340" i="24"/>
  <c r="G4339" i="24"/>
  <c r="G4338" i="24"/>
  <c r="G4337" i="24"/>
  <c r="G4336" i="24"/>
  <c r="G4335" i="24"/>
  <c r="G4334" i="24"/>
  <c r="G4333" i="24"/>
  <c r="G4332" i="24"/>
  <c r="G4331" i="24"/>
  <c r="G4330" i="24"/>
  <c r="G4329" i="24"/>
  <c r="G4328" i="24"/>
  <c r="G4327" i="24"/>
  <c r="G4326" i="24"/>
  <c r="G4325" i="24"/>
  <c r="G4324" i="24"/>
  <c r="G4323" i="24"/>
  <c r="G4322" i="24"/>
  <c r="G4321" i="24"/>
  <c r="G4320" i="24"/>
  <c r="G4319" i="24"/>
  <c r="G4318" i="24"/>
  <c r="G4317" i="24"/>
  <c r="G4316" i="24"/>
  <c r="G4315" i="24"/>
  <c r="G4314" i="24"/>
  <c r="G4313" i="24"/>
  <c r="G4312" i="24"/>
  <c r="G4311" i="24"/>
  <c r="G4310" i="24"/>
  <c r="G4309" i="24"/>
  <c r="G4308" i="24"/>
  <c r="G4307" i="24"/>
  <c r="G4306" i="24"/>
  <c r="G4305" i="24"/>
  <c r="G4304" i="24"/>
  <c r="G4303" i="24"/>
  <c r="G4302" i="24"/>
  <c r="G4301" i="24"/>
  <c r="G4300" i="24"/>
  <c r="G4299" i="24"/>
  <c r="G4298" i="24"/>
  <c r="G4297" i="24"/>
  <c r="G4296" i="24"/>
  <c r="G4295" i="24"/>
  <c r="G4294" i="24"/>
  <c r="G4293" i="24"/>
  <c r="G4292" i="24"/>
  <c r="G4291" i="24"/>
  <c r="G4290" i="24"/>
  <c r="G4289" i="24"/>
  <c r="G4288" i="24"/>
  <c r="G4287" i="24"/>
  <c r="G4286" i="24"/>
  <c r="G4285" i="24"/>
  <c r="G4284" i="24"/>
  <c r="G4283" i="24"/>
  <c r="G4282" i="24"/>
  <c r="G4281" i="24"/>
  <c r="G4280" i="24"/>
  <c r="G4279" i="24"/>
  <c r="G4278" i="24"/>
  <c r="G4277" i="24"/>
  <c r="G4276" i="24"/>
  <c r="G4275" i="24"/>
  <c r="G4274" i="24"/>
  <c r="G4273" i="24"/>
  <c r="G4272" i="24"/>
  <c r="G4271" i="24"/>
  <c r="G4270" i="24"/>
  <c r="G4269" i="24"/>
  <c r="G4268" i="24"/>
  <c r="G4267" i="24"/>
  <c r="G4266" i="24"/>
  <c r="G4265" i="24"/>
  <c r="G4264" i="24"/>
  <c r="G4263" i="24"/>
  <c r="G4262" i="24"/>
  <c r="G4261" i="24"/>
  <c r="G4260" i="24"/>
  <c r="G4259" i="24"/>
  <c r="G4258" i="24"/>
  <c r="G4257" i="24"/>
  <c r="G4256" i="24"/>
  <c r="G4255" i="24"/>
  <c r="G4254" i="24"/>
  <c r="G4253" i="24"/>
  <c r="G4252" i="24"/>
  <c r="G4251" i="24"/>
  <c r="G4250" i="24"/>
  <c r="G4249" i="24"/>
  <c r="G4248" i="24"/>
  <c r="G4247" i="24"/>
  <c r="G4246" i="24"/>
  <c r="G4245" i="24"/>
  <c r="G4244" i="24"/>
  <c r="G4243" i="24"/>
  <c r="G4242" i="24"/>
  <c r="G4241" i="24"/>
  <c r="G4240" i="24"/>
  <c r="G4239" i="24"/>
  <c r="G4238" i="24"/>
  <c r="G4237" i="24"/>
  <c r="G4236" i="24"/>
  <c r="G4235" i="24"/>
  <c r="G4234" i="24"/>
  <c r="G4233" i="24"/>
  <c r="G4232" i="24"/>
  <c r="G4231" i="24"/>
  <c r="G4230" i="24"/>
  <c r="G4229" i="24"/>
  <c r="G4228" i="24"/>
  <c r="G4227" i="24"/>
  <c r="G4226" i="24"/>
  <c r="G4225" i="24"/>
  <c r="G4224" i="24"/>
  <c r="G4223" i="24"/>
  <c r="G4222" i="24"/>
  <c r="G4221" i="24"/>
  <c r="G4220" i="24"/>
  <c r="G4219" i="24"/>
  <c r="G4218" i="24"/>
  <c r="G4217" i="24"/>
  <c r="G4216" i="24"/>
  <c r="G4215" i="24"/>
  <c r="G4214" i="24"/>
  <c r="G4213" i="24"/>
  <c r="G4212" i="24"/>
  <c r="G4211" i="24"/>
  <c r="G4210" i="24"/>
  <c r="G4209" i="24"/>
  <c r="G4208" i="24"/>
  <c r="G4207" i="24"/>
  <c r="G4206" i="24"/>
  <c r="G4205" i="24"/>
  <c r="G4204" i="24"/>
  <c r="G4203" i="24"/>
  <c r="G4202" i="24"/>
  <c r="G4201" i="24"/>
  <c r="G4200" i="24"/>
  <c r="G4199" i="24"/>
  <c r="G4198" i="24"/>
  <c r="G4197" i="24"/>
  <c r="G4196" i="24"/>
  <c r="G4195" i="24"/>
  <c r="G4194" i="24"/>
  <c r="G4193" i="24"/>
  <c r="G4192" i="24"/>
  <c r="G4191" i="24"/>
  <c r="G4190" i="24"/>
  <c r="G4189" i="24"/>
  <c r="G4188" i="24"/>
  <c r="G4187" i="24"/>
  <c r="G4186" i="24"/>
  <c r="G4185" i="24"/>
  <c r="G4184" i="24"/>
  <c r="G4183" i="24"/>
  <c r="G4182" i="24"/>
  <c r="G4181" i="24"/>
  <c r="G4180" i="24"/>
  <c r="G4179" i="24"/>
  <c r="G4178" i="24"/>
  <c r="G4177" i="24"/>
  <c r="G4176" i="24"/>
  <c r="G4175" i="24"/>
  <c r="G4174" i="24"/>
  <c r="G4173" i="24"/>
  <c r="G4172" i="24"/>
  <c r="G4171" i="24"/>
  <c r="G4170" i="24"/>
  <c r="G4169" i="24"/>
  <c r="G4168" i="24"/>
  <c r="G4167" i="24"/>
  <c r="G4166" i="24"/>
  <c r="G4165" i="24"/>
  <c r="G4164" i="24"/>
  <c r="G4163" i="24"/>
  <c r="G4162" i="24"/>
  <c r="G4161" i="24"/>
  <c r="G4160" i="24"/>
  <c r="G4159" i="24"/>
  <c r="G4158" i="24"/>
  <c r="G4157" i="24"/>
  <c r="G4156" i="24"/>
  <c r="G4155" i="24"/>
  <c r="G4154" i="24"/>
  <c r="G4153" i="24"/>
  <c r="G4152" i="24"/>
  <c r="G4151" i="24"/>
  <c r="G4150" i="24"/>
  <c r="G4149" i="24"/>
  <c r="G4148" i="24"/>
  <c r="G4147" i="24"/>
  <c r="G4146" i="24"/>
  <c r="G4145" i="24"/>
  <c r="G4144" i="24"/>
  <c r="G4143" i="24"/>
  <c r="G4142" i="24"/>
  <c r="G4141" i="24"/>
  <c r="G4140" i="24"/>
  <c r="G4139" i="24"/>
  <c r="G4138" i="24"/>
  <c r="G4137" i="24"/>
  <c r="G4136" i="24"/>
  <c r="G4135" i="24"/>
  <c r="G4134" i="24"/>
  <c r="G4133" i="24"/>
  <c r="G4132" i="24"/>
  <c r="G4131" i="24"/>
  <c r="G4130" i="24"/>
  <c r="G4129" i="24"/>
  <c r="G4128" i="24"/>
  <c r="G4127" i="24"/>
  <c r="G4126" i="24"/>
  <c r="G4125" i="24"/>
  <c r="G4124" i="24"/>
  <c r="G4123" i="24"/>
  <c r="G4122" i="24"/>
  <c r="G4121" i="24"/>
  <c r="G4120" i="24"/>
  <c r="G4119" i="24"/>
  <c r="G4118" i="24"/>
  <c r="G4117" i="24"/>
  <c r="G4116" i="24"/>
  <c r="G4115" i="24"/>
  <c r="G4114" i="24"/>
  <c r="G4113" i="24"/>
  <c r="G4112" i="24"/>
  <c r="G4111" i="24"/>
  <c r="G4110" i="24"/>
  <c r="G4109" i="24"/>
  <c r="G4108" i="24"/>
  <c r="G4107" i="24"/>
  <c r="G4106" i="24"/>
  <c r="G4105" i="24"/>
  <c r="G4104" i="24"/>
  <c r="G4103" i="24"/>
  <c r="G4102" i="24"/>
  <c r="G4101" i="24"/>
  <c r="G4100" i="24"/>
  <c r="G4099" i="24"/>
  <c r="G4098" i="24"/>
  <c r="G4097" i="24"/>
  <c r="G4096" i="24"/>
  <c r="G4095" i="24"/>
  <c r="G4094" i="24"/>
  <c r="G4093" i="24"/>
  <c r="G4092" i="24"/>
  <c r="G4091" i="24"/>
  <c r="G4090" i="24"/>
  <c r="G4089" i="24"/>
  <c r="G4088" i="24"/>
  <c r="G4087" i="24"/>
  <c r="G4086" i="24"/>
  <c r="G4085" i="24"/>
  <c r="G4084" i="24"/>
  <c r="G4083" i="24"/>
  <c r="G4082" i="24"/>
  <c r="G4081" i="24"/>
  <c r="G4080" i="24"/>
  <c r="G4079" i="24"/>
  <c r="G4078" i="24"/>
  <c r="G4077" i="24"/>
  <c r="G4076" i="24"/>
  <c r="G4075" i="24"/>
  <c r="G4074" i="24"/>
  <c r="G4073" i="24"/>
  <c r="G4072" i="24"/>
  <c r="G4071" i="24"/>
  <c r="G4070" i="24"/>
  <c r="G4069" i="24"/>
  <c r="G4068" i="24"/>
  <c r="G4067" i="24"/>
  <c r="G4066" i="24"/>
  <c r="G4065" i="24"/>
  <c r="G4064" i="24"/>
  <c r="G4063" i="24"/>
  <c r="G4062" i="24"/>
  <c r="G4061" i="24"/>
  <c r="G4060" i="24"/>
  <c r="G4059" i="24"/>
  <c r="G4058" i="24"/>
  <c r="G4057" i="24"/>
  <c r="G4056" i="24"/>
  <c r="G4055" i="24"/>
  <c r="G4054" i="24"/>
  <c r="G4053" i="24"/>
  <c r="G4052" i="24"/>
  <c r="G4051" i="24"/>
  <c r="G4050" i="24"/>
  <c r="G4049" i="24"/>
  <c r="G4048" i="24"/>
  <c r="G4047" i="24"/>
  <c r="G4046" i="24"/>
  <c r="G4045" i="24"/>
  <c r="G4044" i="24"/>
  <c r="G4043" i="24"/>
  <c r="G4042" i="24"/>
  <c r="G4041" i="24"/>
  <c r="G4040" i="24"/>
  <c r="G4039" i="24"/>
  <c r="G4038" i="24"/>
  <c r="G4037" i="24"/>
  <c r="G4036" i="24"/>
  <c r="G4035" i="24"/>
  <c r="G4034" i="24"/>
  <c r="G4033" i="24"/>
  <c r="G4032" i="24"/>
  <c r="G4031" i="24"/>
  <c r="G4030" i="24"/>
  <c r="G4029" i="24"/>
  <c r="G4028" i="24"/>
  <c r="G4027" i="24"/>
  <c r="G4026" i="24"/>
  <c r="G4025" i="24"/>
  <c r="G4024" i="24"/>
  <c r="G4023" i="24"/>
  <c r="G4022" i="24"/>
  <c r="G4021" i="24"/>
  <c r="G4020" i="24"/>
  <c r="G4019" i="24"/>
  <c r="G4018" i="24"/>
  <c r="G4017" i="24"/>
  <c r="G4016" i="24"/>
  <c r="G4015" i="24"/>
  <c r="G4014" i="24"/>
  <c r="G4013" i="24"/>
  <c r="G4012" i="24"/>
  <c r="G4011" i="24"/>
  <c r="G4010" i="24"/>
  <c r="G4009" i="24"/>
  <c r="G4008" i="24"/>
  <c r="G4007" i="24"/>
  <c r="G4006" i="24"/>
  <c r="G4005" i="24"/>
  <c r="G4004" i="24"/>
  <c r="G4003" i="24"/>
  <c r="G4002" i="24"/>
  <c r="G4001" i="24"/>
  <c r="G4000" i="24"/>
  <c r="G3999" i="24"/>
  <c r="G3998" i="24"/>
  <c r="G3997" i="24"/>
  <c r="G3996" i="24"/>
  <c r="G3995" i="24"/>
  <c r="G3994" i="24"/>
  <c r="G3993" i="24"/>
  <c r="G3992" i="24"/>
  <c r="G3991" i="24"/>
  <c r="G3990" i="24"/>
  <c r="G3989" i="24"/>
  <c r="G3988" i="24"/>
  <c r="G3987" i="24"/>
  <c r="G3986" i="24"/>
  <c r="G3985" i="24"/>
  <c r="G3984" i="24"/>
  <c r="G3983" i="24"/>
  <c r="G3982" i="24"/>
  <c r="G3981" i="24"/>
  <c r="G3980" i="24"/>
  <c r="G3979" i="24"/>
  <c r="G3978" i="24"/>
  <c r="G3977" i="24"/>
  <c r="G3976" i="24"/>
  <c r="G3975" i="24"/>
  <c r="G3974" i="24"/>
  <c r="G3973" i="24"/>
  <c r="G3972" i="24"/>
  <c r="G3971" i="24"/>
  <c r="G3970" i="24"/>
  <c r="G3969" i="24"/>
  <c r="G3968" i="24"/>
  <c r="G3967" i="24"/>
  <c r="G3966" i="24"/>
  <c r="G3965" i="24"/>
  <c r="G3964" i="24"/>
  <c r="G3963" i="24"/>
  <c r="G3962" i="24"/>
  <c r="G3961" i="24"/>
  <c r="G3960" i="24"/>
  <c r="G3959" i="24"/>
  <c r="G3958" i="24"/>
  <c r="G3957" i="24"/>
  <c r="G3956" i="24"/>
  <c r="G3955" i="24"/>
  <c r="G3954" i="24"/>
  <c r="G3953" i="24"/>
  <c r="G3952" i="24"/>
  <c r="G3951" i="24"/>
  <c r="G3950" i="24"/>
  <c r="G3949" i="24"/>
  <c r="G3948" i="24"/>
  <c r="G3947" i="24"/>
  <c r="G3946" i="24"/>
  <c r="G3945" i="24"/>
  <c r="G3944" i="24"/>
  <c r="G3943" i="24"/>
  <c r="G3942" i="24"/>
  <c r="G3941" i="24"/>
  <c r="G3940" i="24"/>
  <c r="G3939" i="24"/>
  <c r="G3938" i="24"/>
  <c r="G3937" i="24"/>
  <c r="G3936" i="24"/>
  <c r="G3935" i="24"/>
  <c r="G3934" i="24"/>
  <c r="G3933" i="24"/>
  <c r="G3932" i="24"/>
  <c r="G3931" i="24"/>
  <c r="G3930" i="24"/>
  <c r="G3929" i="24"/>
  <c r="G3928" i="24"/>
  <c r="G3927" i="24"/>
  <c r="G3926" i="24"/>
  <c r="G3925" i="24"/>
  <c r="G3924" i="24"/>
  <c r="G3923" i="24"/>
  <c r="G3922" i="24"/>
  <c r="G3921" i="24"/>
  <c r="G3920" i="24"/>
  <c r="G3919" i="24"/>
  <c r="G3918" i="24"/>
  <c r="G3917" i="24"/>
  <c r="G3916" i="24"/>
  <c r="G3915" i="24"/>
  <c r="G3914" i="24"/>
  <c r="G3913" i="24"/>
  <c r="G3912" i="24"/>
  <c r="G3911" i="24"/>
  <c r="G3910" i="24"/>
  <c r="G3909" i="24"/>
  <c r="G3908" i="24"/>
  <c r="G3907" i="24"/>
  <c r="G3906" i="24"/>
  <c r="G3905" i="24"/>
  <c r="G3904" i="24"/>
  <c r="G3903" i="24"/>
  <c r="G3902" i="24"/>
  <c r="G3901" i="24"/>
  <c r="G3900" i="24"/>
  <c r="G3899" i="24"/>
  <c r="G3898" i="24"/>
  <c r="G3897" i="24"/>
  <c r="G3896" i="24"/>
  <c r="G3895" i="24"/>
  <c r="G3894" i="24"/>
  <c r="G3893" i="24"/>
  <c r="G3892" i="24"/>
  <c r="G3891" i="24"/>
  <c r="G3890" i="24"/>
  <c r="G3889" i="24"/>
  <c r="G3888" i="24"/>
  <c r="G3887" i="24"/>
  <c r="G3886" i="24"/>
  <c r="G3885" i="24"/>
  <c r="G3884" i="24"/>
  <c r="G3883" i="24"/>
  <c r="G3882" i="24"/>
  <c r="G3881" i="24"/>
  <c r="G3880" i="24"/>
  <c r="G3879" i="24"/>
  <c r="G3878" i="24"/>
  <c r="G3877" i="24"/>
  <c r="G3876" i="24"/>
  <c r="G3875" i="24"/>
  <c r="G3874" i="24"/>
  <c r="G3873" i="24"/>
  <c r="G3872" i="24"/>
  <c r="G3871" i="24"/>
  <c r="G3870" i="24"/>
  <c r="G3869" i="24"/>
  <c r="G3868" i="24"/>
  <c r="G3867" i="24"/>
  <c r="G3866" i="24"/>
  <c r="G3865" i="24"/>
  <c r="G3864" i="24"/>
  <c r="G3863" i="24"/>
  <c r="G3862" i="24"/>
  <c r="G3861" i="24"/>
  <c r="G3860" i="24"/>
  <c r="G3859" i="24"/>
  <c r="G3858" i="24"/>
  <c r="G3857" i="24"/>
  <c r="G3856" i="24"/>
  <c r="G3855" i="24"/>
  <c r="G3854" i="24"/>
  <c r="G3853" i="24"/>
  <c r="G3852" i="24"/>
  <c r="G3851" i="24"/>
  <c r="G3850" i="24"/>
  <c r="G3849" i="24"/>
  <c r="G3848" i="24"/>
  <c r="G3847" i="24"/>
  <c r="G3846" i="24"/>
  <c r="G3845" i="24"/>
  <c r="G3844" i="24"/>
  <c r="G3843" i="24"/>
  <c r="G3842" i="24"/>
  <c r="G3841" i="24"/>
  <c r="G3840" i="24"/>
  <c r="G3839" i="24"/>
  <c r="G3838" i="24"/>
  <c r="G3837" i="24"/>
  <c r="G3836" i="24"/>
  <c r="G3835" i="24"/>
  <c r="G3834" i="24"/>
  <c r="G3833" i="24"/>
  <c r="G3832" i="24"/>
  <c r="G3831" i="24"/>
  <c r="G3830" i="24"/>
  <c r="G3829" i="24"/>
  <c r="G3828" i="24"/>
  <c r="G3827" i="24"/>
  <c r="G3826" i="24"/>
  <c r="G3825" i="24"/>
  <c r="G3824" i="24"/>
  <c r="G3823" i="24"/>
  <c r="G3822" i="24"/>
  <c r="G3821" i="24"/>
  <c r="G3820" i="24"/>
  <c r="G3819" i="24"/>
  <c r="G3818" i="24"/>
  <c r="G3817" i="24"/>
  <c r="G3816" i="24"/>
  <c r="G3815" i="24"/>
  <c r="G3814" i="24"/>
  <c r="G3813" i="24"/>
  <c r="G3812" i="24"/>
  <c r="G3811" i="24"/>
  <c r="G3810" i="24"/>
  <c r="G3809" i="24"/>
  <c r="G3808" i="24"/>
  <c r="G3807" i="24"/>
  <c r="G3806" i="24"/>
  <c r="G3805" i="24"/>
  <c r="G3804" i="24"/>
  <c r="G3803" i="24"/>
  <c r="G3802" i="24"/>
  <c r="G3801" i="24"/>
  <c r="G3800" i="24"/>
  <c r="G3799" i="24"/>
  <c r="G3798" i="24"/>
  <c r="G3797" i="24"/>
  <c r="G3796" i="24"/>
  <c r="G3795" i="24"/>
  <c r="G3794" i="24"/>
  <c r="G3793" i="24"/>
  <c r="G3792" i="24"/>
  <c r="G3791" i="24"/>
  <c r="G3790" i="24"/>
  <c r="G3789" i="24"/>
  <c r="G3788" i="24"/>
  <c r="G3787" i="24"/>
  <c r="G3786" i="24"/>
  <c r="G3785" i="24"/>
  <c r="G3784" i="24"/>
  <c r="G3783" i="24"/>
  <c r="G3782" i="24"/>
  <c r="G3781" i="24"/>
  <c r="G3780" i="24"/>
  <c r="G3779" i="24"/>
  <c r="G3778" i="24"/>
  <c r="G3777" i="24"/>
  <c r="G3776" i="24"/>
  <c r="G3775" i="24"/>
  <c r="G3774" i="24"/>
  <c r="G3773" i="24"/>
  <c r="G3772" i="24"/>
  <c r="G3771" i="24"/>
  <c r="G3770" i="24"/>
  <c r="G3769" i="24"/>
  <c r="G3768" i="24"/>
  <c r="G3767" i="24"/>
  <c r="G3766" i="24"/>
  <c r="G3765" i="24"/>
  <c r="G3764" i="24"/>
  <c r="G3763" i="24"/>
  <c r="G3762" i="24"/>
  <c r="G3761" i="24"/>
  <c r="G3760" i="24"/>
  <c r="G3759" i="24"/>
  <c r="G3758" i="24"/>
  <c r="G3757" i="24"/>
  <c r="G3756" i="24"/>
  <c r="G3755" i="24"/>
  <c r="G3754" i="24"/>
  <c r="G3753" i="24"/>
  <c r="G3752" i="24"/>
  <c r="G3751" i="24"/>
  <c r="G3750" i="24"/>
  <c r="G3749" i="24"/>
  <c r="G3748" i="24"/>
  <c r="G3747" i="24"/>
  <c r="G3746" i="24"/>
  <c r="G3745" i="24"/>
  <c r="G3744" i="24"/>
  <c r="G3743" i="24"/>
  <c r="G3742" i="24"/>
  <c r="G3741" i="24"/>
  <c r="G3740" i="24"/>
  <c r="G3739" i="24"/>
  <c r="G3738" i="24"/>
  <c r="G3737" i="24"/>
  <c r="G3736" i="24"/>
  <c r="G3735" i="24"/>
  <c r="G3734" i="24"/>
  <c r="G3733" i="24"/>
  <c r="G3732" i="24"/>
  <c r="G3731" i="24"/>
  <c r="G3730" i="24"/>
  <c r="G3729" i="24"/>
  <c r="G3728" i="24"/>
  <c r="G3727" i="24"/>
  <c r="G3726" i="24"/>
  <c r="G3725" i="24"/>
  <c r="G3724" i="24"/>
  <c r="G3723" i="24"/>
  <c r="G3722" i="24"/>
  <c r="G3721" i="24"/>
  <c r="G3720" i="24"/>
  <c r="G3719" i="24"/>
  <c r="G3718" i="24"/>
  <c r="G3717" i="24"/>
  <c r="G3716" i="24"/>
  <c r="G3715" i="24"/>
  <c r="G3714" i="24"/>
  <c r="G3713" i="24"/>
  <c r="G3712" i="24"/>
  <c r="G3711" i="24"/>
  <c r="G3710" i="24"/>
  <c r="G3709" i="24"/>
  <c r="G3708" i="24"/>
  <c r="G3707" i="24"/>
  <c r="G3706" i="24"/>
  <c r="G3705" i="24"/>
  <c r="G3704" i="24"/>
  <c r="G3703" i="24"/>
  <c r="G3702" i="24"/>
  <c r="G3701" i="24"/>
  <c r="G3700" i="24"/>
  <c r="G3699" i="24"/>
  <c r="G3698" i="24"/>
  <c r="G3697" i="24"/>
  <c r="G3696" i="24"/>
  <c r="G3695" i="24"/>
  <c r="G3694" i="24"/>
  <c r="G3693" i="24"/>
  <c r="G3692" i="24"/>
  <c r="G3691" i="24"/>
  <c r="G3690" i="24"/>
  <c r="G3689" i="24"/>
  <c r="G3688" i="24"/>
  <c r="G3687" i="24"/>
  <c r="G3686" i="24"/>
  <c r="G3685" i="24"/>
  <c r="G3684" i="24"/>
  <c r="G3683" i="24"/>
  <c r="G3682" i="24"/>
  <c r="G3681" i="24"/>
  <c r="G3680" i="24"/>
  <c r="G3679" i="24"/>
  <c r="G3678" i="24"/>
  <c r="G3677" i="24"/>
  <c r="G3676" i="24"/>
  <c r="G3675" i="24"/>
  <c r="G3674" i="24"/>
  <c r="G3673" i="24"/>
  <c r="G3672" i="24"/>
  <c r="G3671" i="24"/>
  <c r="G3670" i="24"/>
  <c r="G3669" i="24"/>
  <c r="G3668" i="24"/>
  <c r="G3667" i="24"/>
  <c r="G3666" i="24"/>
  <c r="G3665" i="24"/>
  <c r="G3664" i="24"/>
  <c r="G3663" i="24"/>
  <c r="G3662" i="24"/>
  <c r="G3661" i="24"/>
  <c r="G3660" i="24"/>
  <c r="G3659" i="24"/>
  <c r="G3658" i="24"/>
  <c r="G3657" i="24"/>
  <c r="G3656" i="24"/>
  <c r="G3655" i="24"/>
  <c r="G3654" i="24"/>
  <c r="G3653" i="24"/>
  <c r="G3652" i="24"/>
  <c r="G3651" i="24"/>
  <c r="G3650" i="24"/>
  <c r="G3649" i="24"/>
  <c r="G3648" i="24"/>
  <c r="G3647" i="24"/>
  <c r="G3646" i="24"/>
  <c r="G3645" i="24"/>
  <c r="G3644" i="24"/>
  <c r="G3643" i="24"/>
  <c r="G3642" i="24"/>
  <c r="G3641" i="24"/>
  <c r="G3640" i="24"/>
  <c r="G3639" i="24"/>
  <c r="G3638" i="24"/>
  <c r="G3637" i="24"/>
  <c r="G3636" i="24"/>
  <c r="G3635" i="24"/>
  <c r="G3634" i="24"/>
  <c r="G3633" i="24"/>
  <c r="G3632" i="24"/>
  <c r="G3631" i="24"/>
  <c r="G3630" i="24"/>
  <c r="G3629" i="24"/>
  <c r="G3628" i="24"/>
  <c r="G3627" i="24"/>
  <c r="G3626" i="24"/>
  <c r="G3625" i="24"/>
  <c r="G3624" i="24"/>
  <c r="G3623" i="24"/>
  <c r="G3622" i="24"/>
  <c r="G3621" i="24"/>
  <c r="G3620" i="24"/>
  <c r="G3619" i="24"/>
  <c r="G3618" i="24"/>
  <c r="G3617" i="24"/>
  <c r="G3616" i="24"/>
  <c r="G3615" i="24"/>
  <c r="G3614" i="24"/>
  <c r="G3613" i="24"/>
  <c r="G3612" i="24"/>
  <c r="G3611" i="24"/>
  <c r="G3610" i="24"/>
  <c r="G3609" i="24"/>
  <c r="G3608" i="24"/>
  <c r="G3607" i="24"/>
  <c r="G3606" i="24"/>
  <c r="G3605" i="24"/>
  <c r="G3604" i="24"/>
  <c r="G3603" i="24"/>
  <c r="G3602" i="24"/>
  <c r="G3601" i="24"/>
  <c r="G3600" i="24"/>
  <c r="G3599" i="24"/>
  <c r="G3598" i="24"/>
  <c r="G3597" i="24"/>
  <c r="G3596" i="24"/>
  <c r="G3595" i="24"/>
  <c r="G3594" i="24"/>
  <c r="G3593" i="24"/>
  <c r="G3592" i="24"/>
  <c r="G3591" i="24"/>
  <c r="G3590" i="24"/>
  <c r="G3589" i="24"/>
  <c r="G3588" i="24"/>
  <c r="G3587" i="24"/>
  <c r="G3586" i="24"/>
  <c r="G3585" i="24"/>
  <c r="G3584" i="24"/>
  <c r="G3583" i="24"/>
  <c r="G3582" i="24"/>
  <c r="G3581" i="24"/>
  <c r="G3580" i="24"/>
  <c r="G3579" i="24"/>
  <c r="G3578" i="24"/>
  <c r="G3577" i="24"/>
  <c r="G3576" i="24"/>
  <c r="G3575" i="24"/>
  <c r="G3574" i="24"/>
  <c r="G3573" i="24"/>
  <c r="G3572" i="24"/>
  <c r="G3571" i="24"/>
  <c r="G3570" i="24"/>
  <c r="G3569" i="24"/>
  <c r="G3568" i="24"/>
  <c r="G3567" i="24"/>
  <c r="G3566" i="24"/>
  <c r="G3565" i="24"/>
  <c r="G3564" i="24"/>
  <c r="G3563" i="24"/>
  <c r="G3562" i="24"/>
  <c r="G3561" i="24"/>
  <c r="G3560" i="24"/>
  <c r="G3559" i="24"/>
  <c r="G3558" i="24"/>
  <c r="G3557" i="24"/>
  <c r="G3556" i="24"/>
  <c r="G3555" i="24"/>
  <c r="G3554" i="24"/>
  <c r="G3553" i="24"/>
  <c r="G3552" i="24"/>
  <c r="G3551" i="24"/>
  <c r="G3550" i="24"/>
  <c r="G3549" i="24"/>
  <c r="G3548" i="24"/>
  <c r="G3547" i="24"/>
  <c r="G3546" i="24"/>
  <c r="G3545" i="24"/>
  <c r="G3544" i="24"/>
  <c r="G3543" i="24"/>
  <c r="G3542" i="24"/>
  <c r="G3541" i="24"/>
  <c r="G3540" i="24"/>
  <c r="G3539" i="24"/>
  <c r="G3538" i="24"/>
  <c r="G3537" i="24"/>
  <c r="G3536" i="24"/>
  <c r="G3535" i="24"/>
  <c r="G3534" i="24"/>
  <c r="G3533" i="24"/>
  <c r="G3532" i="24"/>
  <c r="G3531" i="24"/>
  <c r="G3530" i="24"/>
  <c r="G3529" i="24"/>
  <c r="G3528" i="24"/>
  <c r="G3527" i="24"/>
  <c r="G3526" i="24"/>
  <c r="G3525" i="24"/>
  <c r="G3524" i="24"/>
  <c r="G3523" i="24"/>
  <c r="G3522" i="24"/>
  <c r="G3521" i="24"/>
  <c r="G3520" i="24"/>
  <c r="G3519" i="24"/>
  <c r="G3518" i="24"/>
  <c r="G3517" i="24"/>
  <c r="G3516" i="24"/>
  <c r="G3515" i="24"/>
  <c r="G3514" i="24"/>
  <c r="G3513" i="24"/>
  <c r="G3512" i="24"/>
  <c r="G3511" i="24"/>
  <c r="G3510" i="24"/>
  <c r="G3509" i="24"/>
  <c r="G3508" i="24"/>
  <c r="G3507" i="24"/>
  <c r="G3506" i="24"/>
  <c r="G3505" i="24"/>
  <c r="G3504" i="24"/>
  <c r="G3503" i="24"/>
  <c r="G3502" i="24"/>
  <c r="G3501" i="24"/>
  <c r="G3500" i="24"/>
  <c r="G3499" i="24"/>
  <c r="G3498" i="24"/>
  <c r="G3497" i="24"/>
  <c r="G3496" i="24"/>
  <c r="G3495" i="24"/>
  <c r="G3494" i="24"/>
  <c r="G3493" i="24"/>
  <c r="G3492" i="24"/>
  <c r="G3491" i="24"/>
  <c r="G3490" i="24"/>
  <c r="G3489" i="24"/>
  <c r="G3488" i="24"/>
  <c r="G3487" i="24"/>
  <c r="G3486" i="24"/>
  <c r="G3485" i="24"/>
  <c r="G3484" i="24"/>
  <c r="G3483" i="24"/>
  <c r="G3482" i="24"/>
  <c r="G3481" i="24"/>
  <c r="G3480" i="24"/>
  <c r="G3479" i="24"/>
  <c r="G3478" i="24"/>
  <c r="G3477" i="24"/>
  <c r="G3476" i="24"/>
  <c r="G3475" i="24"/>
  <c r="G3474" i="24"/>
  <c r="G3473" i="24"/>
  <c r="G3472" i="24"/>
  <c r="G3471" i="24"/>
  <c r="G3470" i="24"/>
  <c r="G3469" i="24"/>
  <c r="G3468" i="24"/>
  <c r="G3467" i="24"/>
  <c r="G3466" i="24"/>
  <c r="G3465" i="24"/>
  <c r="G3464" i="24"/>
  <c r="G3463" i="24"/>
  <c r="G3462" i="24"/>
  <c r="G3461" i="24"/>
  <c r="G3460" i="24"/>
  <c r="G3459" i="24"/>
  <c r="G3458" i="24"/>
  <c r="G3457" i="24"/>
  <c r="G3456" i="24"/>
  <c r="G3455" i="24"/>
  <c r="G3454" i="24"/>
  <c r="G3453" i="24"/>
  <c r="G3452" i="24"/>
  <c r="G3451" i="24"/>
  <c r="G3450" i="24"/>
  <c r="G3449" i="24"/>
  <c r="G3448" i="24"/>
  <c r="G3447" i="24"/>
  <c r="G3446" i="24"/>
  <c r="G3445" i="24"/>
  <c r="G3444" i="24"/>
  <c r="G3443" i="24"/>
  <c r="G3442" i="24"/>
  <c r="G3441" i="24"/>
  <c r="G3440" i="24"/>
  <c r="G3439" i="24"/>
  <c r="G3438" i="24"/>
  <c r="G3437" i="24"/>
  <c r="G3436" i="24"/>
  <c r="G3435" i="24"/>
  <c r="G3434" i="24"/>
  <c r="G3433" i="24"/>
  <c r="G3432" i="24"/>
  <c r="G3431" i="24"/>
  <c r="G3430" i="24"/>
  <c r="G3429" i="24"/>
  <c r="G3428" i="24"/>
  <c r="G3427" i="24"/>
  <c r="G3426" i="24"/>
  <c r="G3425" i="24"/>
  <c r="G3424" i="24"/>
  <c r="G3423" i="24"/>
  <c r="G3422" i="24"/>
  <c r="G3421" i="24"/>
  <c r="G3420" i="24"/>
  <c r="G3419" i="24"/>
  <c r="G3418" i="24"/>
  <c r="G3417" i="24"/>
  <c r="G3416" i="24"/>
  <c r="G3415" i="24"/>
  <c r="G3414" i="24"/>
  <c r="G3413" i="24"/>
  <c r="G3412" i="24"/>
  <c r="G3411" i="24"/>
  <c r="G3410" i="24"/>
  <c r="G3409" i="24"/>
  <c r="G3408" i="24"/>
  <c r="G3407" i="24"/>
  <c r="G3406" i="24"/>
  <c r="G3405" i="24"/>
  <c r="G3404" i="24"/>
  <c r="G3403" i="24"/>
  <c r="G3402" i="24"/>
  <c r="G3401" i="24"/>
  <c r="G3400" i="24"/>
  <c r="G3399" i="24"/>
  <c r="G3398" i="24"/>
  <c r="G3397" i="24"/>
  <c r="G3396" i="24"/>
  <c r="G3395" i="24"/>
  <c r="G3394" i="24"/>
  <c r="G3393" i="24"/>
  <c r="G3392" i="24"/>
  <c r="G3391" i="24"/>
  <c r="G3390" i="24"/>
  <c r="G3389" i="24"/>
  <c r="G3388" i="24"/>
  <c r="G3387" i="24"/>
  <c r="G3386" i="24"/>
  <c r="G3385" i="24"/>
  <c r="G3384" i="24"/>
  <c r="G3383" i="24"/>
  <c r="G3382" i="24"/>
  <c r="G3381" i="24"/>
  <c r="G3380" i="24"/>
  <c r="G3379" i="24"/>
  <c r="G3378" i="24"/>
  <c r="G3377" i="24"/>
  <c r="G3376" i="24"/>
  <c r="G3375" i="24"/>
  <c r="G3374" i="24"/>
  <c r="G3373" i="24"/>
  <c r="G3372" i="24"/>
  <c r="G3371" i="24"/>
  <c r="G3370" i="24"/>
  <c r="G3369" i="24"/>
  <c r="G3368" i="24"/>
  <c r="G3367" i="24"/>
  <c r="G3366" i="24"/>
  <c r="G3365" i="24"/>
  <c r="G3364" i="24"/>
  <c r="G3363" i="24"/>
  <c r="G3362" i="24"/>
  <c r="G3361" i="24"/>
  <c r="G3360" i="24"/>
  <c r="G3359" i="24"/>
  <c r="G3358" i="24"/>
  <c r="G3357" i="24"/>
  <c r="G3356" i="24"/>
  <c r="G3355" i="24"/>
  <c r="G3354" i="24"/>
  <c r="G3353" i="24"/>
  <c r="G3352" i="24"/>
  <c r="G3351" i="24"/>
  <c r="G3350" i="24"/>
  <c r="G3349" i="24"/>
  <c r="G3348" i="24"/>
  <c r="G3347" i="24"/>
  <c r="G3346" i="24"/>
  <c r="G3345" i="24"/>
  <c r="G3344" i="24"/>
  <c r="G3343" i="24"/>
  <c r="G3342" i="24"/>
  <c r="G3341" i="24"/>
  <c r="G3340" i="24"/>
  <c r="G3339" i="24"/>
  <c r="G3338" i="24"/>
  <c r="G3337" i="24"/>
  <c r="G3336" i="24"/>
  <c r="G3335" i="24"/>
  <c r="G3334" i="24"/>
  <c r="G3333" i="24"/>
  <c r="G3332" i="24"/>
  <c r="G3331" i="24"/>
  <c r="G3330" i="24"/>
  <c r="G3329" i="24"/>
  <c r="G3328" i="24"/>
  <c r="G3327" i="24"/>
  <c r="G3326" i="24"/>
  <c r="G3325" i="24"/>
  <c r="G3324" i="24"/>
  <c r="G3323" i="24"/>
  <c r="G3322" i="24"/>
  <c r="G3321" i="24"/>
  <c r="G3320" i="24"/>
  <c r="G3319" i="24"/>
  <c r="G3318" i="24"/>
  <c r="G3317" i="24"/>
  <c r="G3316" i="24"/>
  <c r="G3315" i="24"/>
  <c r="G3314" i="24"/>
  <c r="G3313" i="24"/>
  <c r="G3312" i="24"/>
  <c r="G3311" i="24"/>
  <c r="G3310" i="24"/>
  <c r="G3309" i="24"/>
  <c r="G3308" i="24"/>
  <c r="G3307" i="24"/>
  <c r="G3306" i="24"/>
  <c r="G3305" i="24"/>
  <c r="G3304" i="24"/>
  <c r="G3303" i="24"/>
  <c r="G3302" i="24"/>
  <c r="G3301" i="24"/>
  <c r="G3300" i="24"/>
  <c r="G3299" i="24"/>
  <c r="G3298" i="24"/>
  <c r="G3297" i="24"/>
  <c r="G3296" i="24"/>
  <c r="G3295" i="24"/>
  <c r="G3294" i="24"/>
  <c r="G3293" i="24"/>
  <c r="G3292" i="24"/>
  <c r="G3291" i="24"/>
  <c r="G3290" i="24"/>
  <c r="G3289" i="24"/>
  <c r="G3288" i="24"/>
  <c r="G3287" i="24"/>
  <c r="G3286" i="24"/>
  <c r="G3285" i="24"/>
  <c r="G3284" i="24"/>
  <c r="G3283" i="24"/>
  <c r="G3282" i="24"/>
  <c r="G3281" i="24"/>
  <c r="G3280" i="24"/>
  <c r="G3279" i="24"/>
  <c r="G3278" i="24"/>
  <c r="G3277" i="24"/>
  <c r="G3276" i="24"/>
  <c r="G3275" i="24"/>
  <c r="G3274" i="24"/>
  <c r="G3273" i="24"/>
  <c r="G3272" i="24"/>
  <c r="G3271" i="24"/>
  <c r="G3270" i="24"/>
  <c r="G3269" i="24"/>
  <c r="G3268" i="24"/>
  <c r="G3267" i="24"/>
  <c r="G3266" i="24"/>
  <c r="G3265" i="24"/>
  <c r="G3264" i="24"/>
  <c r="G3263" i="24"/>
  <c r="G3262" i="24"/>
  <c r="G3261" i="24"/>
  <c r="G3260" i="24"/>
  <c r="G3259" i="24"/>
  <c r="G3258" i="24"/>
  <c r="G3257" i="24"/>
  <c r="G3256" i="24"/>
  <c r="G3255" i="24"/>
  <c r="G3254" i="24"/>
  <c r="G3253" i="24"/>
  <c r="G3252" i="24"/>
  <c r="G3251" i="24"/>
  <c r="G3250" i="24"/>
  <c r="G3249" i="24"/>
  <c r="G3248" i="24"/>
  <c r="G3247" i="24"/>
  <c r="G3246" i="24"/>
  <c r="G3245" i="24"/>
  <c r="G3244" i="24"/>
  <c r="G3243" i="24"/>
  <c r="G3242" i="24"/>
  <c r="G3241" i="24"/>
  <c r="G3240" i="24"/>
  <c r="G3239" i="24"/>
  <c r="G3238" i="24"/>
  <c r="G3237" i="24"/>
  <c r="G3236" i="24"/>
  <c r="G3235" i="24"/>
  <c r="G3234" i="24"/>
  <c r="G3233" i="24"/>
  <c r="G3232" i="24"/>
  <c r="G3231" i="24"/>
  <c r="G3230" i="24"/>
  <c r="G3229" i="24"/>
  <c r="G3228" i="24"/>
  <c r="G3227" i="24"/>
  <c r="G3226" i="24"/>
  <c r="G3225" i="24"/>
  <c r="G3224" i="24"/>
  <c r="G3223" i="24"/>
  <c r="G3222" i="24"/>
  <c r="G3221" i="24"/>
  <c r="G3220" i="24"/>
  <c r="G3219" i="24"/>
  <c r="G3218" i="24"/>
  <c r="G3217" i="24"/>
  <c r="G3216" i="24"/>
  <c r="G3215" i="24"/>
  <c r="G3214" i="24"/>
  <c r="G3213" i="24"/>
  <c r="G3212" i="24"/>
  <c r="G3211" i="24"/>
  <c r="G3210" i="24"/>
  <c r="G3209" i="24"/>
  <c r="G3208" i="24"/>
  <c r="G3207" i="24"/>
  <c r="G3206" i="24"/>
  <c r="G3205" i="24"/>
  <c r="G3204" i="24"/>
  <c r="G3203" i="24"/>
  <c r="G3202" i="24"/>
  <c r="G3201" i="24"/>
  <c r="G3200" i="24"/>
  <c r="G3199" i="24"/>
  <c r="G3198" i="24"/>
  <c r="G3197" i="24"/>
  <c r="G3196" i="24"/>
  <c r="G3195" i="24"/>
  <c r="G3194" i="24"/>
  <c r="G3193" i="24"/>
  <c r="G3192" i="24"/>
  <c r="G3191" i="24"/>
  <c r="G3190" i="24"/>
  <c r="G3189" i="24"/>
  <c r="G3188" i="24"/>
  <c r="G3187" i="24"/>
  <c r="G3186" i="24"/>
  <c r="G3185" i="24"/>
  <c r="G3184" i="24"/>
  <c r="G3183" i="24"/>
  <c r="G3182" i="24"/>
  <c r="G3181" i="24"/>
  <c r="G3180" i="24"/>
  <c r="G3179" i="24"/>
  <c r="G3178" i="24"/>
  <c r="G3177" i="24"/>
  <c r="G3176" i="24"/>
  <c r="G3175" i="24"/>
  <c r="G3174" i="24"/>
  <c r="G3173" i="24"/>
  <c r="G3172" i="24"/>
  <c r="G3171" i="24"/>
  <c r="G3170" i="24"/>
  <c r="G3169" i="24"/>
  <c r="G3168" i="24"/>
  <c r="G3167" i="24"/>
  <c r="G3166" i="24"/>
  <c r="G3165" i="24"/>
  <c r="G3164" i="24"/>
  <c r="G3163" i="24"/>
  <c r="G3162" i="24"/>
  <c r="G3161" i="24"/>
  <c r="G3160" i="24"/>
  <c r="G3159" i="24"/>
  <c r="G3158" i="24"/>
  <c r="G3157" i="24"/>
  <c r="G3156" i="24"/>
  <c r="G3155" i="24"/>
  <c r="G3154" i="24"/>
  <c r="G3153" i="24"/>
  <c r="G3152" i="24"/>
  <c r="G3151" i="24"/>
  <c r="G3150" i="24"/>
  <c r="G3149" i="24"/>
  <c r="G3148" i="24"/>
  <c r="G3147" i="24"/>
  <c r="G3146" i="24"/>
  <c r="G3145" i="24"/>
  <c r="G3144" i="24"/>
  <c r="G3143" i="24"/>
  <c r="G3142" i="24"/>
  <c r="G3141" i="24"/>
  <c r="G3140" i="24"/>
  <c r="G3139" i="24"/>
  <c r="G3138" i="24"/>
  <c r="G3137" i="24"/>
  <c r="G3136" i="24"/>
  <c r="G3135" i="24"/>
  <c r="G3134" i="24"/>
  <c r="G3133" i="24"/>
  <c r="G3132" i="24"/>
  <c r="G3131" i="24"/>
  <c r="G3130" i="24"/>
  <c r="G3129" i="24"/>
  <c r="G3128" i="24"/>
  <c r="G3127" i="24"/>
  <c r="G3126" i="24"/>
  <c r="G3125" i="24"/>
  <c r="G3124" i="24"/>
  <c r="G3123" i="24"/>
  <c r="G3122" i="24"/>
  <c r="G3121" i="24"/>
  <c r="G3120" i="24"/>
  <c r="G3119" i="24"/>
  <c r="G3118" i="24"/>
  <c r="G3117" i="24"/>
  <c r="G3116" i="24"/>
  <c r="G3115" i="24"/>
  <c r="G3114" i="24"/>
  <c r="G3113" i="24"/>
  <c r="G3112" i="24"/>
  <c r="G3111" i="24"/>
  <c r="G3110" i="24"/>
  <c r="G3109" i="24"/>
  <c r="G3108" i="24"/>
  <c r="G3107" i="24"/>
  <c r="G3106" i="24"/>
  <c r="G3105" i="24"/>
  <c r="G3104" i="24"/>
  <c r="G3103" i="24"/>
  <c r="G3102" i="24"/>
  <c r="G3101" i="24"/>
  <c r="G3100" i="24"/>
  <c r="G3099" i="24"/>
  <c r="G3098" i="24"/>
  <c r="G3097" i="24"/>
  <c r="G3096" i="24"/>
  <c r="G3095" i="24"/>
  <c r="G3094" i="24"/>
  <c r="G3093" i="24"/>
  <c r="G3092" i="24"/>
  <c r="G3091" i="24"/>
  <c r="G3090" i="24"/>
  <c r="G3089" i="24"/>
  <c r="G3088" i="24"/>
  <c r="G3087" i="24"/>
  <c r="G3086" i="24"/>
  <c r="G3085" i="24"/>
  <c r="G3084" i="24"/>
  <c r="G3083" i="24"/>
  <c r="G3082" i="24"/>
  <c r="G3081" i="24"/>
  <c r="G3080" i="24"/>
  <c r="G3079" i="24"/>
  <c r="G3078" i="24"/>
  <c r="G3077" i="24"/>
  <c r="G3076" i="24"/>
  <c r="G3075" i="24"/>
  <c r="G3074" i="24"/>
  <c r="G3073" i="24"/>
  <c r="G3072" i="24"/>
  <c r="G3071" i="24"/>
  <c r="G3070" i="24"/>
  <c r="G3069" i="24"/>
  <c r="G3068" i="24"/>
  <c r="G3067" i="24"/>
  <c r="G3066" i="24"/>
  <c r="G3065" i="24"/>
  <c r="G3064" i="24"/>
  <c r="G3063" i="24"/>
  <c r="G3062" i="24"/>
  <c r="G3061" i="24"/>
  <c r="G3060" i="24"/>
  <c r="G3059" i="24"/>
  <c r="G3058" i="24"/>
  <c r="G3057" i="24"/>
  <c r="G3056" i="24"/>
  <c r="G3055" i="24"/>
  <c r="G3054" i="24"/>
  <c r="G3053" i="24"/>
  <c r="G3052" i="24"/>
  <c r="G3051" i="24"/>
  <c r="G3050" i="24"/>
  <c r="G3049" i="24"/>
  <c r="G3048" i="24"/>
  <c r="G3047" i="24"/>
  <c r="G3046" i="24"/>
  <c r="G3045" i="24"/>
  <c r="G3044" i="24"/>
  <c r="G3043" i="24"/>
  <c r="G3042" i="24"/>
  <c r="G3041" i="24"/>
  <c r="G3040" i="24"/>
  <c r="G3039" i="24"/>
  <c r="G3038" i="24"/>
  <c r="G3037" i="24"/>
  <c r="G3036" i="24"/>
  <c r="G3035" i="24"/>
  <c r="G3034" i="24"/>
  <c r="G3033" i="24"/>
  <c r="G3032" i="24"/>
  <c r="G3031" i="24"/>
  <c r="G3030" i="24"/>
  <c r="G3029" i="24"/>
  <c r="G3028" i="24"/>
  <c r="G3027" i="24"/>
  <c r="G3026" i="24"/>
  <c r="G3025" i="24"/>
  <c r="G3024" i="24"/>
  <c r="G3023" i="24"/>
  <c r="G3022" i="24"/>
  <c r="G3021" i="24"/>
  <c r="G3020" i="24"/>
  <c r="G3019" i="24"/>
  <c r="G3018" i="24"/>
  <c r="G3017" i="24"/>
  <c r="G3016" i="24"/>
  <c r="G3015" i="24"/>
  <c r="G3014" i="24"/>
  <c r="G3013" i="24"/>
  <c r="G3012" i="24"/>
  <c r="G3011" i="24"/>
  <c r="G3010" i="24"/>
  <c r="G3009" i="24"/>
  <c r="G3008" i="24"/>
  <c r="G3007" i="24"/>
  <c r="G3006" i="24"/>
  <c r="G3005" i="24"/>
  <c r="G3004" i="24"/>
  <c r="G3003" i="24"/>
  <c r="G3002" i="24"/>
  <c r="G3001" i="24"/>
  <c r="G3000" i="24"/>
  <c r="G2999" i="24"/>
  <c r="G2998" i="24"/>
  <c r="G2997" i="24"/>
  <c r="G2996" i="24"/>
  <c r="G2995" i="24"/>
  <c r="G2994" i="24"/>
  <c r="G2993" i="24"/>
  <c r="G2992" i="24"/>
  <c r="G2991" i="24"/>
  <c r="G2990" i="24"/>
  <c r="G2989" i="24"/>
  <c r="G2988" i="24"/>
  <c r="G2987" i="24"/>
  <c r="G2986" i="24"/>
  <c r="G2985" i="24"/>
  <c r="G2984" i="24"/>
  <c r="G2983" i="24"/>
  <c r="G2982" i="24"/>
  <c r="G2981" i="24"/>
  <c r="G2980" i="24"/>
  <c r="G2979" i="24"/>
  <c r="G2978" i="24"/>
  <c r="G2977" i="24"/>
  <c r="G2976" i="24"/>
  <c r="G2975" i="24"/>
  <c r="G2974" i="24"/>
  <c r="G2973" i="24"/>
  <c r="G2972" i="24"/>
  <c r="G2971" i="24"/>
  <c r="G2970" i="24"/>
  <c r="G2969" i="24"/>
  <c r="G2968" i="24"/>
  <c r="G2967" i="24"/>
  <c r="G2966" i="24"/>
  <c r="G2965" i="24"/>
  <c r="G2964" i="24"/>
  <c r="G2963" i="24"/>
  <c r="G2962" i="24"/>
  <c r="G2961" i="24"/>
  <c r="G2960" i="24"/>
  <c r="G2959" i="24"/>
  <c r="G2958" i="24"/>
  <c r="G2957" i="24"/>
  <c r="G2956" i="24"/>
  <c r="G2955" i="24"/>
  <c r="G2954" i="24"/>
  <c r="G2953" i="24"/>
  <c r="G2952" i="24"/>
  <c r="G2951" i="24"/>
  <c r="G2950" i="24"/>
  <c r="G2949" i="24"/>
  <c r="G2948" i="24"/>
  <c r="G2947" i="24"/>
  <c r="G2946" i="24"/>
  <c r="G2945" i="24"/>
  <c r="G2944" i="24"/>
  <c r="G2943" i="24"/>
  <c r="G2942" i="24"/>
  <c r="G2941" i="24"/>
  <c r="G2940" i="24"/>
  <c r="G2939" i="24"/>
  <c r="G2938" i="24"/>
  <c r="G2937" i="24"/>
  <c r="G2936" i="24"/>
  <c r="G2935" i="24"/>
  <c r="G2934" i="24"/>
  <c r="G2933" i="24"/>
  <c r="G2932" i="24"/>
  <c r="G2931" i="24"/>
  <c r="G2930" i="24"/>
  <c r="G2929" i="24"/>
  <c r="G2928" i="24"/>
  <c r="G2927" i="24"/>
  <c r="G2926" i="24"/>
  <c r="G2925" i="24"/>
  <c r="G2924" i="24"/>
  <c r="G2923" i="24"/>
  <c r="G2922" i="24"/>
  <c r="G2921" i="24"/>
  <c r="G2920" i="24"/>
  <c r="G2919" i="24"/>
  <c r="G2918" i="24"/>
  <c r="G2917" i="24"/>
  <c r="G2916" i="24"/>
  <c r="G2915" i="24"/>
  <c r="G2914" i="24"/>
  <c r="G2913" i="24"/>
  <c r="G2912" i="24"/>
  <c r="G2911" i="24"/>
  <c r="G2910" i="24"/>
  <c r="G2909" i="24"/>
  <c r="G2908" i="24"/>
  <c r="G2907" i="24"/>
  <c r="G2906" i="24"/>
  <c r="G2905" i="24"/>
  <c r="G2904" i="24"/>
  <c r="G2903" i="24"/>
  <c r="G2902" i="24"/>
  <c r="G2901" i="24"/>
  <c r="G2900" i="24"/>
  <c r="G2899" i="24"/>
  <c r="G2898" i="24"/>
  <c r="G2897" i="24"/>
  <c r="G2896" i="24"/>
  <c r="G2895" i="24"/>
  <c r="G2894" i="24"/>
  <c r="G2893" i="24"/>
  <c r="G2892" i="24"/>
  <c r="G2891" i="24"/>
  <c r="G2890" i="24"/>
  <c r="G2889" i="24"/>
  <c r="G2888" i="24"/>
  <c r="G2887" i="24"/>
  <c r="G2886" i="24"/>
  <c r="G2885" i="24"/>
  <c r="G2884" i="24"/>
  <c r="G2883" i="24"/>
  <c r="G2882" i="24"/>
  <c r="G2881" i="24"/>
  <c r="G2880" i="24"/>
  <c r="G2879" i="24"/>
  <c r="G2878" i="24"/>
  <c r="G2877" i="24"/>
  <c r="G2876" i="24"/>
  <c r="G2875" i="24"/>
  <c r="G2874" i="24"/>
  <c r="G2873" i="24"/>
  <c r="G2872" i="24"/>
  <c r="G2871" i="24"/>
  <c r="G2870" i="24"/>
  <c r="G2869" i="24"/>
  <c r="G2868" i="24"/>
  <c r="G2867" i="24"/>
  <c r="G2866" i="24"/>
  <c r="G2865" i="24"/>
  <c r="G2864" i="24"/>
  <c r="G2863" i="24"/>
  <c r="G2862" i="24"/>
  <c r="G2861" i="24"/>
  <c r="G2860" i="24"/>
  <c r="G2859" i="24"/>
  <c r="G2858" i="24"/>
  <c r="G2857" i="24"/>
  <c r="G2856" i="24"/>
  <c r="G2855" i="24"/>
  <c r="G2854" i="24"/>
  <c r="G2853" i="24"/>
  <c r="G2852" i="24"/>
  <c r="G2851" i="24"/>
  <c r="G2850" i="24"/>
  <c r="G2849" i="24"/>
  <c r="G2848" i="24"/>
  <c r="G2847" i="24"/>
  <c r="G2846" i="24"/>
  <c r="G2845" i="24"/>
  <c r="G2844" i="24"/>
  <c r="G2843" i="24"/>
  <c r="G2842" i="24"/>
  <c r="G2841" i="24"/>
  <c r="G2840" i="24"/>
  <c r="G2839" i="24"/>
  <c r="G2838" i="24"/>
  <c r="G2837" i="24"/>
  <c r="G2836" i="24"/>
  <c r="G2835" i="24"/>
  <c r="G2834" i="24"/>
  <c r="G2833" i="24"/>
  <c r="G2832" i="24"/>
  <c r="G2831" i="24"/>
  <c r="G2830" i="24"/>
  <c r="G2829" i="24"/>
  <c r="G2828" i="24"/>
  <c r="G2827" i="24"/>
  <c r="G2826" i="24"/>
  <c r="G2825" i="24"/>
  <c r="G2824" i="24"/>
  <c r="G2823" i="24"/>
  <c r="G2822" i="24"/>
  <c r="G2821" i="24"/>
  <c r="G2820" i="24"/>
  <c r="G2819" i="24"/>
  <c r="G2818" i="24"/>
  <c r="G2817" i="24"/>
  <c r="G2816" i="24"/>
  <c r="G2815" i="24"/>
  <c r="G2814" i="24"/>
  <c r="G2813" i="24"/>
  <c r="G2812" i="24"/>
  <c r="G2811" i="24"/>
  <c r="G2810" i="24"/>
  <c r="G2809" i="24"/>
  <c r="G2808" i="24"/>
  <c r="G2807" i="24"/>
  <c r="G2806" i="24"/>
  <c r="G2805" i="24"/>
  <c r="G2804" i="24"/>
  <c r="G2803" i="24"/>
  <c r="G2802" i="24"/>
  <c r="G2801" i="24"/>
  <c r="G2800" i="24"/>
  <c r="G2799" i="24"/>
  <c r="G2798" i="24"/>
  <c r="G2797" i="24"/>
  <c r="G2796" i="24"/>
  <c r="G2795" i="24"/>
  <c r="G2794" i="24"/>
  <c r="G2793" i="24"/>
  <c r="G2792" i="24"/>
  <c r="G2791" i="24"/>
  <c r="G2790" i="24"/>
  <c r="G2789" i="24"/>
  <c r="G2788" i="24"/>
  <c r="G2787" i="24"/>
  <c r="G2786" i="24"/>
  <c r="G2785" i="24"/>
  <c r="G2784" i="24"/>
  <c r="G2783" i="24"/>
  <c r="G2782" i="24"/>
  <c r="G2781" i="24"/>
  <c r="G2780" i="24"/>
  <c r="G2779" i="24"/>
  <c r="G2778" i="24"/>
  <c r="G2777" i="24"/>
  <c r="G2776" i="24"/>
  <c r="G2775" i="24"/>
  <c r="G2774" i="24"/>
  <c r="G2773" i="24"/>
  <c r="G2772" i="24"/>
  <c r="G2771" i="24"/>
  <c r="G2770" i="24"/>
  <c r="G2769" i="24"/>
  <c r="G2768" i="24"/>
  <c r="G2767" i="24"/>
  <c r="G2766" i="24"/>
  <c r="G2765" i="24"/>
  <c r="G2764" i="24"/>
  <c r="G2763" i="24"/>
  <c r="G2762" i="24"/>
  <c r="G2761" i="24"/>
  <c r="G2760" i="24"/>
  <c r="G2759" i="24"/>
  <c r="G2758" i="24"/>
  <c r="G2757" i="24"/>
  <c r="G2756" i="24"/>
  <c r="G2755" i="24"/>
  <c r="G2754" i="24"/>
  <c r="G2753" i="24"/>
  <c r="G2752" i="24"/>
  <c r="G2751" i="24"/>
  <c r="G2750" i="24"/>
  <c r="G2749" i="24"/>
  <c r="G2748" i="24"/>
  <c r="G2747" i="24"/>
  <c r="G2746" i="24"/>
  <c r="G2745" i="24"/>
  <c r="G2744" i="24"/>
  <c r="G2743" i="24"/>
  <c r="G2742" i="24"/>
  <c r="G2741" i="24"/>
  <c r="G2740" i="24"/>
  <c r="G2739" i="24"/>
  <c r="G2738" i="24"/>
  <c r="G2737" i="24"/>
  <c r="G2736" i="24"/>
  <c r="G2735" i="24"/>
  <c r="G2734" i="24"/>
  <c r="G2733" i="24"/>
  <c r="G2732" i="24"/>
  <c r="G2731" i="24"/>
  <c r="G2730" i="24"/>
  <c r="G2729" i="24"/>
  <c r="G2728" i="24"/>
  <c r="G2727" i="24"/>
  <c r="G2726" i="24"/>
  <c r="G2725" i="24"/>
  <c r="G2724" i="24"/>
  <c r="G2723" i="24"/>
  <c r="G2722" i="24"/>
  <c r="G2721" i="24"/>
  <c r="G2720" i="24"/>
  <c r="G2719" i="24"/>
  <c r="G2718" i="24"/>
  <c r="G2717" i="24"/>
  <c r="G2716" i="24"/>
  <c r="G2715" i="24"/>
  <c r="G2714" i="24"/>
  <c r="G2713" i="24"/>
  <c r="G2712" i="24"/>
  <c r="G2711" i="24"/>
  <c r="G2710" i="24"/>
  <c r="G2709" i="24"/>
  <c r="G2708" i="24"/>
  <c r="G2707" i="24"/>
  <c r="G2706" i="24"/>
  <c r="G2705" i="24"/>
  <c r="G2704" i="24"/>
  <c r="G2703" i="24"/>
  <c r="G2702" i="24"/>
  <c r="G2701" i="24"/>
  <c r="G2700" i="24"/>
  <c r="G2699" i="24"/>
  <c r="G2698" i="24"/>
  <c r="G2697" i="24"/>
  <c r="G2696" i="24"/>
  <c r="G2695" i="24"/>
  <c r="G2694" i="24"/>
  <c r="G2693" i="24"/>
  <c r="G2692" i="24"/>
  <c r="G2691" i="24"/>
  <c r="G2690" i="24"/>
  <c r="G2689" i="24"/>
  <c r="G2688" i="24"/>
  <c r="G2687" i="24"/>
  <c r="G2686" i="24"/>
  <c r="G2685" i="24"/>
  <c r="G2684" i="24"/>
  <c r="G2683" i="24"/>
  <c r="G2682" i="24"/>
  <c r="G2681" i="24"/>
  <c r="G2680" i="24"/>
  <c r="G2679" i="24"/>
  <c r="G2678" i="24"/>
  <c r="G2677" i="24"/>
  <c r="G2676" i="24"/>
  <c r="G2675" i="24"/>
  <c r="G2674" i="24"/>
  <c r="G2673" i="24"/>
  <c r="G2672" i="24"/>
  <c r="G2671" i="24"/>
  <c r="G2670" i="24"/>
  <c r="G2669" i="24"/>
  <c r="G2668" i="24"/>
  <c r="G2667" i="24"/>
  <c r="G2666" i="24"/>
  <c r="G2665" i="24"/>
  <c r="G2664" i="24"/>
  <c r="G2663" i="24"/>
  <c r="G2662" i="24"/>
  <c r="G2661" i="24"/>
  <c r="G2660" i="24"/>
  <c r="G2659" i="24"/>
  <c r="G2658" i="24"/>
  <c r="G2657" i="24"/>
  <c r="G2656" i="24"/>
  <c r="G2655" i="24"/>
  <c r="G2654" i="24"/>
  <c r="G2653" i="24"/>
  <c r="G2652" i="24"/>
  <c r="G2651" i="24"/>
  <c r="G2650" i="24"/>
  <c r="G2649" i="24"/>
  <c r="G2648" i="24"/>
  <c r="G2647" i="24"/>
  <c r="G2646" i="24"/>
  <c r="G2645" i="24"/>
  <c r="G2644" i="24"/>
  <c r="G2643" i="24"/>
  <c r="G2642" i="24"/>
  <c r="G2641" i="24"/>
  <c r="G2640" i="24"/>
  <c r="G2639" i="24"/>
  <c r="G2638" i="24"/>
  <c r="G2637" i="24"/>
  <c r="G2636" i="24"/>
  <c r="G2635" i="24"/>
  <c r="G2634" i="24"/>
  <c r="G2633" i="24"/>
  <c r="G2632" i="24"/>
  <c r="G2631" i="24"/>
  <c r="G2630" i="24"/>
  <c r="G2629" i="24"/>
  <c r="G2628" i="24"/>
  <c r="G2627" i="24"/>
  <c r="G2626" i="24"/>
  <c r="G2625" i="24"/>
  <c r="G2624" i="24"/>
  <c r="G2623" i="24"/>
  <c r="G2622" i="24"/>
  <c r="G2621" i="24"/>
  <c r="G2620" i="24"/>
  <c r="G2619" i="24"/>
  <c r="G2618" i="24"/>
  <c r="G2617" i="24"/>
  <c r="G2616" i="24"/>
  <c r="G2615" i="24"/>
  <c r="G2614" i="24"/>
  <c r="G2613" i="24"/>
  <c r="G2612" i="24"/>
  <c r="G2611" i="24"/>
  <c r="G2610" i="24"/>
  <c r="G2609" i="24"/>
  <c r="G2608" i="24"/>
  <c r="G2607" i="24"/>
  <c r="G2606" i="24"/>
  <c r="G2605" i="24"/>
  <c r="G2604" i="24"/>
  <c r="G2603" i="24"/>
  <c r="G2602" i="24"/>
  <c r="G2601" i="24"/>
  <c r="G2600" i="24"/>
  <c r="G2599" i="24"/>
  <c r="G2598" i="24"/>
  <c r="G2597" i="24"/>
  <c r="G2596" i="24"/>
  <c r="G2595" i="24"/>
  <c r="G2594" i="24"/>
  <c r="G2593" i="24"/>
  <c r="G2592" i="24"/>
  <c r="G2591" i="24"/>
  <c r="G2590" i="24"/>
  <c r="G2589" i="24"/>
  <c r="G2588" i="24"/>
  <c r="G2587" i="24"/>
  <c r="G2586" i="24"/>
  <c r="G2585" i="24"/>
  <c r="G2584" i="24"/>
  <c r="G2583" i="24"/>
  <c r="G2582" i="24"/>
  <c r="G2581" i="24"/>
  <c r="G2580" i="24"/>
  <c r="G2579" i="24"/>
  <c r="G2578" i="24"/>
  <c r="G2577" i="24"/>
  <c r="G2576" i="24"/>
  <c r="G2575" i="24"/>
  <c r="G2574" i="24"/>
  <c r="G2573" i="24"/>
  <c r="G2572" i="24"/>
  <c r="G2571" i="24"/>
  <c r="G2570" i="24"/>
  <c r="G2569" i="24"/>
  <c r="G2568" i="24"/>
  <c r="G2567" i="24"/>
  <c r="G2566" i="24"/>
  <c r="G2565" i="24"/>
  <c r="G2564" i="24"/>
  <c r="G2563" i="24"/>
  <c r="G2562" i="24"/>
  <c r="G2561" i="24"/>
  <c r="G2560" i="24"/>
  <c r="G2559" i="24"/>
  <c r="G2558" i="24"/>
  <c r="G2557" i="24"/>
  <c r="G2556" i="24"/>
  <c r="G2555" i="24"/>
  <c r="G2554" i="24"/>
  <c r="G2553" i="24"/>
  <c r="G2552" i="24"/>
  <c r="G2551" i="24"/>
  <c r="G2550" i="24"/>
  <c r="G2549" i="24"/>
  <c r="G2548" i="24"/>
  <c r="G2547" i="24"/>
  <c r="G2546" i="24"/>
  <c r="G2545" i="24"/>
  <c r="G2544" i="24"/>
  <c r="G2543" i="24"/>
  <c r="G2542" i="24"/>
  <c r="G2541" i="24"/>
  <c r="G2540" i="24"/>
  <c r="G2539" i="24"/>
  <c r="G2538" i="24"/>
  <c r="G2537" i="24"/>
  <c r="G2536" i="24"/>
  <c r="G2535" i="24"/>
  <c r="G2534" i="24"/>
  <c r="G2533" i="24"/>
  <c r="G2532" i="24"/>
  <c r="G2531" i="24"/>
  <c r="G2530" i="24"/>
  <c r="G2529" i="24"/>
  <c r="G2528" i="24"/>
  <c r="G2527" i="24"/>
  <c r="G2526" i="24"/>
  <c r="G2525" i="24"/>
  <c r="G2524" i="24"/>
  <c r="G2523" i="24"/>
  <c r="G2522" i="24"/>
  <c r="G2521" i="24"/>
  <c r="G2520" i="24"/>
  <c r="G2519" i="24"/>
  <c r="G2518" i="24"/>
  <c r="G2517" i="24"/>
  <c r="G2516" i="24"/>
  <c r="G2515" i="24"/>
  <c r="G2514" i="24"/>
  <c r="G2513" i="24"/>
  <c r="G2512" i="24"/>
  <c r="G2511" i="24"/>
  <c r="G2510" i="24"/>
  <c r="G2509" i="24"/>
  <c r="G2508" i="24"/>
  <c r="G2507" i="24"/>
  <c r="G2506" i="24"/>
  <c r="G2505" i="24"/>
  <c r="G2504" i="24"/>
  <c r="G2503" i="24"/>
  <c r="G2502" i="24"/>
  <c r="G2501" i="24"/>
  <c r="G2500" i="24"/>
  <c r="G2499" i="24"/>
  <c r="G2498" i="24"/>
  <c r="G2497" i="24"/>
  <c r="G2496" i="24"/>
  <c r="G2495" i="24"/>
  <c r="G2494" i="24"/>
  <c r="G2493" i="24"/>
  <c r="G2492" i="24"/>
  <c r="G2491" i="24"/>
  <c r="G2490" i="24"/>
  <c r="G2489" i="24"/>
  <c r="G2488" i="24"/>
  <c r="G2487" i="24"/>
  <c r="G2486" i="24"/>
  <c r="G2485" i="24"/>
  <c r="G2484" i="24"/>
  <c r="G2483" i="24"/>
  <c r="G2482" i="24"/>
  <c r="G2481" i="24"/>
  <c r="G2480" i="24"/>
  <c r="G2479" i="24"/>
  <c r="G2478" i="24"/>
  <c r="G2477" i="24"/>
  <c r="G2476" i="24"/>
  <c r="G2475" i="24"/>
  <c r="G2474" i="24"/>
  <c r="G2473" i="24"/>
  <c r="G2472" i="24"/>
  <c r="G2471" i="24"/>
  <c r="G2470" i="24"/>
  <c r="G2469" i="24"/>
  <c r="G2468" i="24"/>
  <c r="G2467" i="24"/>
  <c r="G2466" i="24"/>
  <c r="G2465" i="24"/>
  <c r="G2464" i="24"/>
  <c r="G2463" i="24"/>
  <c r="G2462" i="24"/>
  <c r="G2461" i="24"/>
  <c r="G2460" i="24"/>
  <c r="G2459" i="24"/>
  <c r="G2458" i="24"/>
  <c r="G2457" i="24"/>
  <c r="G2456" i="24"/>
  <c r="G2455" i="24"/>
  <c r="G2454" i="24"/>
  <c r="G2453" i="24"/>
  <c r="G2452" i="24"/>
  <c r="G2451" i="24"/>
  <c r="G2450" i="24"/>
  <c r="G2449" i="24"/>
  <c r="G2448" i="24"/>
  <c r="G2447" i="24"/>
  <c r="G2446" i="24"/>
  <c r="G2445" i="24"/>
  <c r="G2444" i="24"/>
  <c r="G2443" i="24"/>
  <c r="G2442" i="24"/>
  <c r="G2441" i="24"/>
  <c r="G2440" i="24"/>
  <c r="G2439" i="24"/>
  <c r="G2438" i="24"/>
  <c r="G2437" i="24"/>
  <c r="G2436" i="24"/>
  <c r="G2435" i="24"/>
  <c r="G2434" i="24"/>
  <c r="G2433" i="24"/>
  <c r="G2432" i="24"/>
  <c r="G2431" i="24"/>
  <c r="G2430" i="24"/>
  <c r="G2429" i="24"/>
  <c r="G2428" i="24"/>
  <c r="G2427" i="24"/>
  <c r="G2426" i="24"/>
  <c r="G2425" i="24"/>
  <c r="G2424" i="24"/>
  <c r="G2423" i="24"/>
  <c r="G2422" i="24"/>
  <c r="G2421" i="24"/>
  <c r="G2420" i="24"/>
  <c r="G2419" i="24"/>
  <c r="G2418" i="24"/>
  <c r="G2417" i="24"/>
  <c r="G2416" i="24"/>
  <c r="G2415" i="24"/>
  <c r="G2414" i="24"/>
  <c r="G2413" i="24"/>
  <c r="G2412" i="24"/>
  <c r="G2411" i="24"/>
  <c r="G2410" i="24"/>
  <c r="G2409" i="24"/>
  <c r="G2408" i="24"/>
  <c r="G2407" i="24"/>
  <c r="G2406" i="24"/>
  <c r="G2405" i="24"/>
  <c r="G2404" i="24"/>
  <c r="G2403" i="24"/>
  <c r="G2402" i="24"/>
  <c r="G2401" i="24"/>
  <c r="G2400" i="24"/>
  <c r="G2399" i="24"/>
  <c r="G2398" i="24"/>
  <c r="G2397" i="24"/>
  <c r="G2396" i="24"/>
  <c r="G2395" i="24"/>
  <c r="G2394" i="24"/>
  <c r="G2393" i="24"/>
  <c r="G2392" i="24"/>
  <c r="G2391" i="24"/>
  <c r="G2390" i="24"/>
  <c r="G2389" i="24"/>
  <c r="G2388" i="24"/>
  <c r="G2387" i="24"/>
  <c r="G2386" i="24"/>
  <c r="G2385" i="24"/>
  <c r="G2384" i="24"/>
  <c r="G2383" i="24"/>
  <c r="G2382" i="24"/>
  <c r="G2381" i="24"/>
  <c r="G2380" i="24"/>
  <c r="G2379" i="24"/>
  <c r="G2378" i="24"/>
  <c r="G2377" i="24"/>
  <c r="G2376" i="24"/>
  <c r="G2375" i="24"/>
  <c r="G2374" i="24"/>
  <c r="G2373" i="24"/>
  <c r="G2372" i="24"/>
  <c r="G2371" i="24"/>
  <c r="G2370" i="24"/>
  <c r="G2369" i="24"/>
  <c r="G2368" i="24"/>
  <c r="G2367" i="24"/>
  <c r="G2366" i="24"/>
  <c r="G2365" i="24"/>
  <c r="G2364" i="24"/>
  <c r="G2363" i="24"/>
  <c r="G2362" i="24"/>
  <c r="G2361" i="24"/>
  <c r="G2360" i="24"/>
  <c r="G2359" i="24"/>
  <c r="G2358" i="24"/>
  <c r="G2357" i="24"/>
  <c r="G2356" i="24"/>
  <c r="G2355" i="24"/>
  <c r="G2354" i="24"/>
  <c r="G2353" i="24"/>
  <c r="G2352" i="24"/>
  <c r="G2351" i="24"/>
  <c r="G2350" i="24"/>
  <c r="G2349" i="24"/>
  <c r="G2348" i="24"/>
  <c r="G2347" i="24"/>
  <c r="G2346" i="24"/>
  <c r="G2345" i="24"/>
  <c r="G2344" i="24"/>
  <c r="G2343" i="24"/>
  <c r="G2342" i="24"/>
  <c r="G2341" i="24"/>
  <c r="G2340" i="24"/>
  <c r="G2339" i="24"/>
  <c r="G2338" i="24"/>
  <c r="G2337" i="24"/>
  <c r="G2336" i="24"/>
  <c r="G2335" i="24"/>
  <c r="G2334" i="24"/>
  <c r="G2333" i="24"/>
  <c r="G2332" i="24"/>
  <c r="G2331" i="24"/>
  <c r="G2330" i="24"/>
  <c r="G2329" i="24"/>
  <c r="G2328" i="24"/>
  <c r="G2327" i="24"/>
  <c r="G2326" i="24"/>
  <c r="G2325" i="24"/>
  <c r="G2324" i="24"/>
  <c r="G2323" i="24"/>
  <c r="G2322" i="24"/>
  <c r="G2321" i="24"/>
  <c r="G2320" i="24"/>
  <c r="G2319" i="24"/>
  <c r="G2318" i="24"/>
  <c r="G2317" i="24"/>
  <c r="G2316" i="24"/>
  <c r="G2315" i="24"/>
  <c r="G2314" i="24"/>
  <c r="G2313" i="24"/>
  <c r="G2312" i="24"/>
  <c r="G2311" i="24"/>
  <c r="G2310" i="24"/>
  <c r="G2309" i="24"/>
  <c r="G2308" i="24"/>
  <c r="G2307" i="24"/>
  <c r="G2306" i="24"/>
  <c r="G2305" i="24"/>
  <c r="G2304" i="24"/>
  <c r="G2303" i="24"/>
  <c r="G2302" i="24"/>
  <c r="G2301" i="24"/>
  <c r="G2300" i="24"/>
  <c r="G2299" i="24"/>
  <c r="G2298" i="24"/>
  <c r="G2297" i="24"/>
  <c r="G2296" i="24"/>
  <c r="G2295" i="24"/>
  <c r="G2294" i="24"/>
  <c r="G2293" i="24"/>
  <c r="G2292" i="24"/>
  <c r="G2291" i="24"/>
  <c r="G2290" i="24"/>
  <c r="G2289" i="24"/>
  <c r="G2288" i="24"/>
  <c r="G2287" i="24"/>
  <c r="G2286" i="24"/>
  <c r="G2285" i="24"/>
  <c r="G2284" i="24"/>
  <c r="G2283" i="24"/>
  <c r="G2282" i="24"/>
  <c r="G2281" i="24"/>
  <c r="G2280" i="24"/>
  <c r="G2279" i="24"/>
  <c r="G2278" i="24"/>
  <c r="G2277" i="24"/>
  <c r="G2276" i="24"/>
  <c r="G2275" i="24"/>
  <c r="G2274" i="24"/>
  <c r="G2273" i="24"/>
  <c r="G2272" i="24"/>
  <c r="G2271" i="24"/>
  <c r="G2270" i="24"/>
  <c r="G2269" i="24"/>
  <c r="G2268" i="24"/>
  <c r="G2267" i="24"/>
  <c r="G2266" i="24"/>
  <c r="G2265" i="24"/>
  <c r="G2264" i="24"/>
  <c r="G2263" i="24"/>
  <c r="G2262" i="24"/>
  <c r="G2261" i="24"/>
  <c r="G2260" i="24"/>
  <c r="G2259" i="24"/>
  <c r="G2258" i="24"/>
  <c r="G2257" i="24"/>
  <c r="G2256" i="24"/>
  <c r="G2255" i="24"/>
  <c r="G2254" i="24"/>
  <c r="G2253" i="24"/>
  <c r="G2252" i="24"/>
  <c r="G2251" i="24"/>
  <c r="G2250" i="24"/>
  <c r="G2249" i="24"/>
  <c r="G2248" i="24"/>
  <c r="G2247" i="24"/>
  <c r="G2246" i="24"/>
  <c r="G2245" i="24"/>
  <c r="G2244" i="24"/>
  <c r="G2243" i="24"/>
  <c r="G2242" i="24"/>
  <c r="G2241" i="24"/>
  <c r="G2240" i="24"/>
  <c r="G2239" i="24"/>
  <c r="G2238" i="24"/>
  <c r="G2237" i="24"/>
  <c r="G2236" i="24"/>
  <c r="G2235" i="24"/>
  <c r="G2234" i="24"/>
  <c r="G2233" i="24"/>
  <c r="G2232" i="24"/>
  <c r="G2231" i="24"/>
  <c r="G2230" i="24"/>
  <c r="G2229" i="24"/>
  <c r="G2228" i="24"/>
  <c r="G2227" i="24"/>
  <c r="G2226" i="24"/>
  <c r="G2225" i="24"/>
  <c r="G2224" i="24"/>
  <c r="G2223" i="24"/>
  <c r="G2222" i="24"/>
  <c r="G2221" i="24"/>
  <c r="G2220" i="24"/>
  <c r="G2219" i="24"/>
  <c r="G2218" i="24"/>
  <c r="G2217" i="24"/>
  <c r="G2216" i="24"/>
  <c r="G2215" i="24"/>
  <c r="G2214" i="24"/>
  <c r="G2213" i="24"/>
  <c r="G2212" i="24"/>
  <c r="G2211" i="24"/>
  <c r="G2210" i="24"/>
  <c r="G2209" i="24"/>
  <c r="G2208" i="24"/>
  <c r="G2207" i="24"/>
  <c r="G2206" i="24"/>
  <c r="G2205" i="24"/>
  <c r="G2204" i="24"/>
  <c r="G2203" i="24"/>
  <c r="G2202" i="24"/>
  <c r="G2201" i="24"/>
  <c r="G2200" i="24"/>
  <c r="G2199" i="24"/>
  <c r="G2198" i="24"/>
  <c r="G2197" i="24"/>
  <c r="G2196" i="24"/>
  <c r="G2195" i="24"/>
  <c r="G2194" i="24"/>
  <c r="G2193" i="24"/>
  <c r="G2192" i="24"/>
  <c r="G2191" i="24"/>
  <c r="G2190" i="24"/>
  <c r="G2189" i="24"/>
  <c r="G2188" i="24"/>
  <c r="G2187" i="24"/>
  <c r="G2186" i="24"/>
  <c r="G2185" i="24"/>
  <c r="G2184" i="24"/>
  <c r="G2183" i="24"/>
  <c r="G2182" i="24"/>
  <c r="G2181" i="24"/>
  <c r="G2180" i="24"/>
  <c r="G2179" i="24"/>
  <c r="G2178" i="24"/>
  <c r="G2177" i="24"/>
  <c r="G2176" i="24"/>
  <c r="G2175" i="24"/>
  <c r="G2174" i="24"/>
  <c r="G2173" i="24"/>
  <c r="G2172" i="24"/>
  <c r="G2171" i="24"/>
  <c r="G2170" i="24"/>
  <c r="G2169" i="24"/>
  <c r="G2168" i="24"/>
  <c r="G2167" i="24"/>
  <c r="G2166" i="24"/>
  <c r="G2165" i="24"/>
  <c r="G2164" i="24"/>
  <c r="G2163" i="24"/>
  <c r="G2162" i="24"/>
  <c r="G2161" i="24"/>
  <c r="G2160" i="24"/>
  <c r="G2159" i="24"/>
  <c r="G2158" i="24"/>
  <c r="G2157" i="24"/>
  <c r="G2156" i="24"/>
  <c r="G2155" i="24"/>
  <c r="G2154" i="24"/>
  <c r="G2153" i="24"/>
  <c r="G2152" i="24"/>
  <c r="G2151" i="24"/>
  <c r="G2150" i="24"/>
  <c r="G2149" i="24"/>
  <c r="G2148" i="24"/>
  <c r="G2147" i="24"/>
  <c r="G2146" i="24"/>
  <c r="G2145" i="24"/>
  <c r="G2144" i="24"/>
  <c r="G2143" i="24"/>
  <c r="G2142" i="24"/>
  <c r="G2141" i="24"/>
  <c r="G2140" i="24"/>
  <c r="G2139" i="24"/>
  <c r="G2138" i="24"/>
  <c r="G2137" i="24"/>
  <c r="G2136" i="24"/>
  <c r="G2135" i="24"/>
  <c r="G2134" i="24"/>
  <c r="G2133" i="24"/>
  <c r="G2132" i="24"/>
  <c r="G2131" i="24"/>
  <c r="G2130" i="24"/>
  <c r="G2129" i="24"/>
  <c r="G2128" i="24"/>
  <c r="G2127" i="24"/>
  <c r="G2126" i="24"/>
  <c r="G2125" i="24"/>
  <c r="G2124" i="24"/>
  <c r="G2123" i="24"/>
  <c r="G2122" i="24"/>
  <c r="G2121" i="24"/>
  <c r="G2120" i="24"/>
  <c r="G2119" i="24"/>
  <c r="G2118" i="24"/>
  <c r="G2117" i="24"/>
  <c r="G2116" i="24"/>
  <c r="G2115" i="24"/>
  <c r="G2114" i="24"/>
  <c r="G2113" i="24"/>
  <c r="G2112" i="24"/>
  <c r="G2111" i="24"/>
  <c r="G2110" i="24"/>
  <c r="G2109" i="24"/>
  <c r="G2108" i="24"/>
  <c r="G2107" i="24"/>
  <c r="G2106" i="24"/>
  <c r="G2105" i="24"/>
  <c r="G2104" i="24"/>
  <c r="G2103" i="24"/>
  <c r="G2102" i="24"/>
  <c r="G2101" i="24"/>
  <c r="G2100" i="24"/>
  <c r="G2099" i="24"/>
  <c r="G2098" i="24"/>
  <c r="G2097" i="24"/>
  <c r="G2096" i="24"/>
  <c r="G2095" i="24"/>
  <c r="G2094" i="24"/>
  <c r="G2093" i="24"/>
  <c r="G2092" i="24"/>
  <c r="G2091" i="24"/>
  <c r="G2090" i="24"/>
  <c r="G2089" i="24"/>
  <c r="G2088" i="24"/>
  <c r="G2087" i="24"/>
  <c r="G2086" i="24"/>
  <c r="G2085" i="24"/>
  <c r="G2084" i="24"/>
  <c r="G2083" i="24"/>
  <c r="G2082" i="24"/>
  <c r="G2081" i="24"/>
  <c r="G2080" i="24"/>
  <c r="G2079" i="24"/>
  <c r="G2078" i="24"/>
  <c r="G2077" i="24"/>
  <c r="G2076" i="24"/>
  <c r="G2075" i="24"/>
  <c r="G2074" i="24"/>
  <c r="G2073" i="24"/>
  <c r="G2072" i="24"/>
  <c r="G2071" i="24"/>
  <c r="G2070" i="24"/>
  <c r="G2069" i="24"/>
  <c r="G2068" i="24"/>
  <c r="G2067" i="24"/>
  <c r="G2066" i="24"/>
  <c r="G2065" i="24"/>
  <c r="G2064" i="24"/>
  <c r="G2063" i="24"/>
  <c r="G2062" i="24"/>
  <c r="G2061" i="24"/>
  <c r="G2060" i="24"/>
  <c r="G2059" i="24"/>
  <c r="G2058" i="24"/>
  <c r="G2057" i="24"/>
  <c r="G2056" i="24"/>
  <c r="G2055" i="24"/>
  <c r="G2054" i="24"/>
  <c r="G2053" i="24"/>
  <c r="G2052" i="24"/>
  <c r="G2051" i="24"/>
  <c r="G2050" i="24"/>
  <c r="G2049" i="24"/>
  <c r="G2048" i="24"/>
  <c r="G2047" i="24"/>
  <c r="G2046" i="24"/>
  <c r="G2045" i="24"/>
  <c r="G2044" i="24"/>
  <c r="G2043" i="24"/>
  <c r="G2042" i="24"/>
  <c r="G2041" i="24"/>
  <c r="G2040" i="24"/>
  <c r="G2039" i="24"/>
  <c r="G2038" i="24"/>
  <c r="G2037" i="24"/>
  <c r="G2036" i="24"/>
  <c r="G2035" i="24"/>
  <c r="G2034" i="24"/>
  <c r="G2033" i="24"/>
  <c r="G2032" i="24"/>
  <c r="G2031" i="24"/>
  <c r="G2030" i="24"/>
  <c r="G2029" i="24"/>
  <c r="G2028" i="24"/>
  <c r="G2027" i="24"/>
  <c r="G2026" i="24"/>
  <c r="G2025" i="24"/>
  <c r="G2024" i="24"/>
  <c r="G2023" i="24"/>
  <c r="G2022" i="24"/>
  <c r="G2021" i="24"/>
  <c r="G2020" i="24"/>
  <c r="G2019" i="24"/>
  <c r="G2018" i="24"/>
  <c r="G2017" i="24"/>
  <c r="G2016" i="24"/>
  <c r="G2015" i="24"/>
  <c r="G2014" i="24"/>
  <c r="G2013" i="24"/>
  <c r="G2012" i="24"/>
  <c r="G2011" i="24"/>
  <c r="G2010" i="24"/>
  <c r="G2009" i="24"/>
  <c r="G2008" i="24"/>
  <c r="G2007" i="24"/>
  <c r="G2006" i="24"/>
  <c r="G2005" i="24"/>
  <c r="G2004" i="24"/>
  <c r="G2003" i="24"/>
  <c r="G2002" i="24"/>
  <c r="G2001" i="24"/>
  <c r="G2000" i="24"/>
  <c r="G1999" i="24"/>
  <c r="G1998" i="24"/>
  <c r="G1997" i="24"/>
  <c r="G1996" i="24"/>
  <c r="G1995" i="24"/>
  <c r="G1994" i="24"/>
  <c r="G1993" i="24"/>
  <c r="G1992" i="24"/>
  <c r="G1991" i="24"/>
  <c r="G1990" i="24"/>
  <c r="G1989" i="24"/>
  <c r="G1988" i="24"/>
  <c r="G1987" i="24"/>
  <c r="G1986" i="24"/>
  <c r="G1985" i="24"/>
  <c r="G1984" i="24"/>
  <c r="G1983" i="24"/>
  <c r="G1982" i="24"/>
  <c r="G1981" i="24"/>
  <c r="G1980" i="24"/>
  <c r="G1979" i="24"/>
  <c r="G1978" i="24"/>
  <c r="G1977" i="24"/>
  <c r="G1976" i="24"/>
  <c r="G1975" i="24"/>
  <c r="G1974" i="24"/>
  <c r="G1973" i="24"/>
  <c r="G1972" i="24"/>
  <c r="G1971" i="24"/>
  <c r="G1970" i="24"/>
  <c r="G1969" i="24"/>
  <c r="G1968" i="24"/>
  <c r="G1967" i="24"/>
  <c r="G1966" i="24"/>
  <c r="G1965" i="24"/>
  <c r="G1964" i="24"/>
  <c r="G1963" i="24"/>
  <c r="G1962" i="24"/>
  <c r="G1961" i="24"/>
  <c r="G1960" i="24"/>
  <c r="G1959" i="24"/>
  <c r="G1958" i="24"/>
  <c r="G1957" i="24"/>
  <c r="G1956" i="24"/>
  <c r="G1955" i="24"/>
  <c r="G1954" i="24"/>
  <c r="G1953" i="24"/>
  <c r="G1952" i="24"/>
  <c r="G1951" i="24"/>
  <c r="G1950" i="24"/>
  <c r="G1949" i="24"/>
  <c r="G1948" i="24"/>
  <c r="G1947" i="24"/>
  <c r="G1946" i="24"/>
  <c r="G1945" i="24"/>
  <c r="G1944" i="24"/>
  <c r="G1943" i="24"/>
  <c r="G1942" i="24"/>
  <c r="G1941" i="24"/>
  <c r="G1940" i="24"/>
  <c r="G1939" i="24"/>
  <c r="G1938" i="24"/>
  <c r="G1937" i="24"/>
  <c r="G1936" i="24"/>
  <c r="G1935" i="24"/>
  <c r="G1934" i="24"/>
  <c r="G1933" i="24"/>
  <c r="G1932" i="24"/>
  <c r="G1931" i="24"/>
  <c r="G1930" i="24"/>
  <c r="G1929" i="24"/>
  <c r="G1928" i="24"/>
  <c r="G1927" i="24"/>
  <c r="G1926" i="24"/>
  <c r="G1925" i="24"/>
  <c r="G1924" i="24"/>
  <c r="G1923" i="24"/>
  <c r="G1922" i="24"/>
  <c r="G1921" i="24"/>
  <c r="G1920" i="24"/>
  <c r="G1919" i="24"/>
  <c r="G1918" i="24"/>
  <c r="G1917" i="24"/>
  <c r="G1916" i="24"/>
  <c r="G1915" i="24"/>
  <c r="G1914" i="24"/>
  <c r="G1913" i="24"/>
  <c r="G1912" i="24"/>
  <c r="G1911" i="24"/>
  <c r="G1910" i="24"/>
  <c r="G1909" i="24"/>
  <c r="G1908" i="24"/>
  <c r="G1907" i="24"/>
  <c r="G1906" i="24"/>
  <c r="G1905" i="24"/>
  <c r="G1904" i="24"/>
  <c r="G1903" i="24"/>
  <c r="G1902" i="24"/>
  <c r="G1901" i="24"/>
  <c r="G1900" i="24"/>
  <c r="G1899" i="24"/>
  <c r="G1898" i="24"/>
  <c r="G1897" i="24"/>
  <c r="G1896" i="24"/>
  <c r="G1895" i="24"/>
  <c r="G1894" i="24"/>
  <c r="G1893" i="24"/>
  <c r="G1892" i="24"/>
  <c r="G1891" i="24"/>
  <c r="G1890" i="24"/>
  <c r="G1889" i="24"/>
  <c r="G1888" i="24"/>
  <c r="G1887" i="24"/>
  <c r="G1886" i="24"/>
  <c r="G1885" i="24"/>
  <c r="G1884" i="24"/>
  <c r="G1883" i="24"/>
  <c r="G1882" i="24"/>
  <c r="G1881" i="24"/>
  <c r="G1880" i="24"/>
  <c r="G1879" i="24"/>
  <c r="G1878" i="24"/>
  <c r="G1877" i="24"/>
  <c r="G1876" i="24"/>
  <c r="G1875" i="24"/>
  <c r="G1874" i="24"/>
  <c r="G1873" i="24"/>
  <c r="G1872" i="24"/>
  <c r="G1871" i="24"/>
  <c r="G1870" i="24"/>
  <c r="G1869" i="24"/>
  <c r="G1868" i="24"/>
  <c r="G1867" i="24"/>
  <c r="G1866" i="24"/>
  <c r="G1865" i="24"/>
  <c r="G1864" i="24"/>
  <c r="G1863" i="24"/>
  <c r="G1862" i="24"/>
  <c r="G1861" i="24"/>
  <c r="G1860" i="24"/>
  <c r="G1859" i="24"/>
  <c r="G1858" i="24"/>
  <c r="G1857" i="24"/>
  <c r="G1856" i="24"/>
  <c r="G1855" i="24"/>
  <c r="G1854" i="24"/>
  <c r="G1853" i="24"/>
  <c r="G1852" i="24"/>
  <c r="G1851" i="24"/>
  <c r="G1850" i="24"/>
  <c r="G1849" i="24"/>
  <c r="G1848" i="24"/>
  <c r="G1847" i="24"/>
  <c r="G1846" i="24"/>
  <c r="G1845" i="24"/>
  <c r="G1844" i="24"/>
  <c r="G1843" i="24"/>
  <c r="G1842" i="24"/>
  <c r="G1841" i="24"/>
  <c r="G1840" i="24"/>
  <c r="G1839" i="24"/>
  <c r="G1838" i="24"/>
  <c r="G1837" i="24"/>
  <c r="G1836" i="24"/>
  <c r="G1835" i="24"/>
  <c r="G1834" i="24"/>
  <c r="G1833" i="24"/>
  <c r="G1832" i="24"/>
  <c r="G1831" i="24"/>
  <c r="G1830" i="24"/>
  <c r="G1829" i="24"/>
  <c r="G1828" i="24"/>
  <c r="G1827" i="24"/>
  <c r="G1826" i="24"/>
  <c r="G1825" i="24"/>
  <c r="G1824" i="24"/>
  <c r="G1823" i="24"/>
  <c r="G1822" i="24"/>
  <c r="G1821" i="24"/>
  <c r="G1820" i="24"/>
  <c r="G1819" i="24"/>
  <c r="G1818" i="24"/>
  <c r="G1817" i="24"/>
  <c r="G1816" i="24"/>
  <c r="G1815" i="24"/>
  <c r="G1814" i="24"/>
  <c r="G1813" i="24"/>
  <c r="G1812" i="24"/>
  <c r="G1811" i="24"/>
  <c r="G1810" i="24"/>
  <c r="G1809" i="24"/>
  <c r="G1808" i="24"/>
  <c r="G1807" i="24"/>
  <c r="G1806" i="24"/>
  <c r="G1805" i="24"/>
  <c r="G1804" i="24"/>
  <c r="G1803" i="24"/>
  <c r="G1802" i="24"/>
  <c r="G1801" i="24"/>
  <c r="G1800" i="24"/>
  <c r="G1799" i="24"/>
  <c r="G1798" i="24"/>
  <c r="G1797" i="24"/>
  <c r="G1796" i="24"/>
  <c r="G1795" i="24"/>
  <c r="G1794" i="24"/>
  <c r="G1793" i="24"/>
  <c r="G1792" i="24"/>
  <c r="G1791" i="24"/>
  <c r="G1790" i="24"/>
  <c r="G1789" i="24"/>
  <c r="G1788" i="24"/>
  <c r="G1787" i="24"/>
  <c r="G1786" i="24"/>
  <c r="G1785" i="24"/>
  <c r="G1784" i="24"/>
  <c r="G1783" i="24"/>
  <c r="G1782" i="24"/>
  <c r="G1781" i="24"/>
  <c r="G1780" i="24"/>
  <c r="G1779" i="24"/>
  <c r="G1778" i="24"/>
  <c r="G1777" i="24"/>
  <c r="G1776" i="24"/>
  <c r="G1775" i="24"/>
  <c r="G1774" i="24"/>
  <c r="G1773" i="24"/>
  <c r="G1772" i="24"/>
  <c r="G1771" i="24"/>
  <c r="G1770" i="24"/>
  <c r="G1769" i="24"/>
  <c r="G1768" i="24"/>
  <c r="G1767" i="24"/>
  <c r="G1766" i="24"/>
  <c r="G1765" i="24"/>
  <c r="G1764" i="24"/>
  <c r="G1763" i="24"/>
  <c r="G1762" i="24"/>
  <c r="G1761" i="24"/>
  <c r="G1760" i="24"/>
  <c r="G1759" i="24"/>
  <c r="G1758" i="24"/>
  <c r="G1757" i="24"/>
  <c r="G1756" i="24"/>
  <c r="G1755" i="24"/>
  <c r="G1754" i="24"/>
  <c r="G1753" i="24"/>
  <c r="G1752" i="24"/>
  <c r="G1751" i="24"/>
  <c r="G1750" i="24"/>
  <c r="G1749" i="24"/>
  <c r="G1748" i="24"/>
  <c r="G1747" i="24"/>
  <c r="G1746" i="24"/>
  <c r="G1745" i="24"/>
  <c r="G1744" i="24"/>
  <c r="G1743" i="24"/>
  <c r="G1742" i="24"/>
  <c r="G1741" i="24"/>
  <c r="G1740" i="24"/>
  <c r="G1739" i="24"/>
  <c r="G1738" i="24"/>
  <c r="G1737" i="24"/>
  <c r="G1736" i="24"/>
  <c r="G1735" i="24"/>
  <c r="G1734" i="24"/>
  <c r="G1733" i="24"/>
  <c r="G1732" i="24"/>
  <c r="G1731" i="24"/>
  <c r="G1730" i="24"/>
  <c r="G1729" i="24"/>
  <c r="G1728" i="24"/>
  <c r="G1727" i="24"/>
  <c r="G1726" i="24"/>
  <c r="G1725" i="24"/>
  <c r="G1724" i="24"/>
  <c r="G1723" i="24"/>
  <c r="G1722" i="24"/>
  <c r="G1721" i="24"/>
  <c r="G1720" i="24"/>
  <c r="G1719" i="24"/>
  <c r="G1718" i="24"/>
  <c r="G1717" i="24"/>
  <c r="G1716" i="24"/>
  <c r="G1715" i="24"/>
  <c r="G1714" i="24"/>
  <c r="G1713" i="24"/>
  <c r="G1712" i="24"/>
  <c r="G1711" i="24"/>
  <c r="G1710" i="24"/>
  <c r="G1709" i="24"/>
  <c r="G1708" i="24"/>
  <c r="G1707" i="24"/>
  <c r="G1706" i="24"/>
  <c r="G1705" i="24"/>
  <c r="G1704" i="24"/>
  <c r="G1703" i="24"/>
  <c r="G1702" i="24"/>
  <c r="G1701" i="24"/>
  <c r="G1700" i="24"/>
  <c r="G1699" i="24"/>
  <c r="G1698" i="24"/>
  <c r="G1697" i="24"/>
  <c r="G1696" i="24"/>
  <c r="G1695" i="24"/>
  <c r="G1694" i="24"/>
  <c r="G1693" i="24"/>
  <c r="G1692" i="24"/>
  <c r="G1691" i="24"/>
  <c r="G1690" i="24"/>
  <c r="G1689" i="24"/>
  <c r="G1688" i="24"/>
  <c r="G1687" i="24"/>
  <c r="G1686" i="24"/>
  <c r="G1685" i="24"/>
  <c r="G1684" i="24"/>
  <c r="G1683" i="24"/>
  <c r="G1682" i="24"/>
  <c r="G1681" i="24"/>
  <c r="G1680" i="24"/>
  <c r="G1679" i="24"/>
  <c r="G1678" i="24"/>
  <c r="G1677" i="24"/>
  <c r="G1676" i="24"/>
  <c r="G1675" i="24"/>
  <c r="G1674" i="24"/>
  <c r="G1673" i="24"/>
  <c r="G1672" i="24"/>
  <c r="G1671" i="24"/>
  <c r="G1670" i="24"/>
  <c r="G1669" i="24"/>
  <c r="G1668" i="24"/>
  <c r="G1667" i="24"/>
  <c r="G1666" i="24"/>
  <c r="G1665" i="24"/>
  <c r="G1664" i="24"/>
  <c r="G1663" i="24"/>
  <c r="G1662" i="24"/>
  <c r="G1661" i="24"/>
  <c r="G1660" i="24"/>
  <c r="G1659" i="24"/>
  <c r="G1658" i="24"/>
  <c r="G1657" i="24"/>
  <c r="G1656" i="24"/>
  <c r="G1655" i="24"/>
  <c r="G1654" i="24"/>
  <c r="G1653" i="24"/>
  <c r="G1652" i="24"/>
  <c r="G1651" i="24"/>
  <c r="G1650" i="24"/>
  <c r="G1649" i="24"/>
  <c r="G1648" i="24"/>
  <c r="G1647" i="24"/>
  <c r="G1646" i="24"/>
  <c r="G1645" i="24"/>
  <c r="G1644" i="24"/>
  <c r="G1643" i="24"/>
  <c r="G1642" i="24"/>
  <c r="G1641" i="24"/>
  <c r="G1640" i="24"/>
  <c r="G1639" i="24"/>
  <c r="G1638" i="24"/>
  <c r="G1637" i="24"/>
  <c r="G1636" i="24"/>
  <c r="G1635" i="24"/>
  <c r="G1634" i="24"/>
  <c r="G1633" i="24"/>
  <c r="G1632" i="24"/>
  <c r="G1631" i="24"/>
  <c r="G1630" i="24"/>
  <c r="G1629" i="24"/>
  <c r="G1628" i="24"/>
  <c r="G1627" i="24"/>
  <c r="G1626" i="24"/>
  <c r="G1625" i="24"/>
  <c r="G1624" i="24"/>
  <c r="G1623" i="24"/>
  <c r="G1622" i="24"/>
  <c r="G1621" i="24"/>
  <c r="G1620" i="24"/>
  <c r="G1619" i="24"/>
  <c r="G1618" i="24"/>
  <c r="G1617" i="24"/>
  <c r="G1616" i="24"/>
  <c r="G1615" i="24"/>
  <c r="G1614" i="24"/>
  <c r="G1613" i="24"/>
  <c r="G1612" i="24"/>
  <c r="G1611" i="24"/>
  <c r="G1610" i="24"/>
  <c r="G1609" i="24"/>
  <c r="G1608" i="24"/>
  <c r="G1607" i="24"/>
  <c r="G1606" i="24"/>
  <c r="G1605" i="24"/>
  <c r="G1604" i="24"/>
  <c r="G1603" i="24"/>
  <c r="G1602" i="24"/>
  <c r="G1601" i="24"/>
  <c r="G1600" i="24"/>
  <c r="G1599" i="24"/>
  <c r="G1598" i="24"/>
  <c r="G1597" i="24"/>
  <c r="G1596" i="24"/>
  <c r="G1595" i="24"/>
  <c r="G1594" i="24"/>
  <c r="G1593" i="24"/>
  <c r="G1592" i="24"/>
  <c r="G1591" i="24"/>
  <c r="G1590" i="24"/>
  <c r="G1589" i="24"/>
  <c r="G1588" i="24"/>
  <c r="G1587" i="24"/>
  <c r="G1586" i="24"/>
  <c r="G1585" i="24"/>
  <c r="G1584" i="24"/>
  <c r="G1583" i="24"/>
  <c r="G1582" i="24"/>
  <c r="G1581" i="24"/>
  <c r="G1580" i="24"/>
  <c r="G1579" i="24"/>
  <c r="G1578" i="24"/>
  <c r="G1577" i="24"/>
  <c r="G1576" i="24"/>
  <c r="G1575" i="24"/>
  <c r="G1574" i="24"/>
  <c r="G1573" i="24"/>
  <c r="G1572" i="24"/>
  <c r="G1571" i="24"/>
  <c r="G1570" i="24"/>
  <c r="G1569" i="24"/>
  <c r="G1568" i="24"/>
  <c r="G1567" i="24"/>
  <c r="G1566" i="24"/>
  <c r="G1565" i="24"/>
  <c r="G1564" i="24"/>
  <c r="G1563" i="24"/>
  <c r="G1562" i="24"/>
  <c r="G1561" i="24"/>
  <c r="G1560" i="24"/>
  <c r="G1559" i="24"/>
  <c r="G1558" i="24"/>
  <c r="G1557" i="24"/>
  <c r="G1556" i="24"/>
  <c r="G1555" i="24"/>
  <c r="G1554" i="24"/>
  <c r="G1553" i="24"/>
  <c r="G1552" i="24"/>
  <c r="G1551" i="24"/>
  <c r="G1550" i="24"/>
  <c r="G1549" i="24"/>
  <c r="G1548" i="24"/>
  <c r="G1547" i="24"/>
  <c r="G1546" i="24"/>
  <c r="G1545" i="24"/>
  <c r="G1544" i="24"/>
  <c r="G1543" i="24"/>
  <c r="G1542" i="24"/>
  <c r="G1541" i="24"/>
  <c r="G1540" i="24"/>
  <c r="G1539" i="24"/>
  <c r="G1538" i="24"/>
  <c r="G1537" i="24"/>
  <c r="G1536" i="24"/>
  <c r="G1535" i="24"/>
  <c r="G1534" i="24"/>
  <c r="G1533" i="24"/>
  <c r="G1532" i="24"/>
  <c r="G1531" i="24"/>
  <c r="G1530" i="24"/>
  <c r="G1529" i="24"/>
  <c r="G1528" i="24"/>
  <c r="G1527" i="24"/>
  <c r="G1526" i="24"/>
  <c r="G1525" i="24"/>
  <c r="G1524" i="24"/>
  <c r="G1523" i="24"/>
  <c r="G1522" i="24"/>
  <c r="G1521" i="24"/>
  <c r="G1520" i="24"/>
  <c r="G1519" i="24"/>
  <c r="G1518" i="24"/>
  <c r="G1517" i="24"/>
  <c r="G1516" i="24"/>
  <c r="G1515" i="24"/>
  <c r="G1514" i="24"/>
  <c r="G1513" i="24"/>
  <c r="G1512" i="24"/>
  <c r="G1511" i="24"/>
  <c r="G1510" i="24"/>
  <c r="G1509" i="24"/>
  <c r="G1508" i="24"/>
  <c r="G1507" i="24"/>
  <c r="G1506" i="24"/>
  <c r="G1505" i="24"/>
  <c r="G1504" i="24"/>
  <c r="G1503" i="24"/>
  <c r="G1502" i="24"/>
  <c r="G1501" i="24"/>
  <c r="G1500" i="24"/>
  <c r="G1499" i="24"/>
  <c r="G1498" i="24"/>
  <c r="G1497" i="24"/>
  <c r="G1496" i="24"/>
  <c r="G1495" i="24"/>
  <c r="G1494" i="24"/>
  <c r="G1493" i="24"/>
  <c r="G1492" i="24"/>
  <c r="G1491" i="24"/>
  <c r="G1490" i="24"/>
  <c r="G1489" i="24"/>
  <c r="G1488" i="24"/>
  <c r="G1487" i="24"/>
  <c r="G1486" i="24"/>
  <c r="G1485" i="24"/>
  <c r="G1484" i="24"/>
  <c r="G1483" i="24"/>
  <c r="G1482" i="24"/>
  <c r="G1481" i="24"/>
  <c r="G1480" i="24"/>
  <c r="G1479" i="24"/>
  <c r="G1478" i="24"/>
  <c r="G1477" i="24"/>
  <c r="G1476" i="24"/>
  <c r="G1475" i="24"/>
  <c r="G1474" i="24"/>
  <c r="G1473" i="24"/>
  <c r="G1472" i="24"/>
  <c r="G1471" i="24"/>
  <c r="G1470" i="24"/>
  <c r="G1469" i="24"/>
  <c r="G1468" i="24"/>
  <c r="G1467" i="24"/>
  <c r="G1466" i="24"/>
  <c r="G1465" i="24"/>
  <c r="G1464" i="24"/>
  <c r="G1463" i="24"/>
  <c r="G1462" i="24"/>
  <c r="G1461" i="24"/>
  <c r="G1460" i="24"/>
  <c r="G1459" i="24"/>
  <c r="G1458" i="24"/>
  <c r="G1457" i="24"/>
  <c r="G1456" i="24"/>
  <c r="G1455" i="24"/>
  <c r="G1454" i="24"/>
  <c r="G1453" i="24"/>
  <c r="G1452" i="24"/>
  <c r="G1451" i="24"/>
  <c r="G1450" i="24"/>
  <c r="G1449" i="24"/>
  <c r="G1448" i="24"/>
  <c r="G1447" i="24"/>
  <c r="G1446" i="24"/>
  <c r="G1445" i="24"/>
  <c r="G1444" i="24"/>
  <c r="G1443" i="24"/>
  <c r="G1442" i="24"/>
  <c r="G1441" i="24"/>
  <c r="G1440" i="24"/>
  <c r="G1439" i="24"/>
  <c r="G1438" i="24"/>
  <c r="G1437" i="24"/>
  <c r="G1436" i="24"/>
  <c r="G1435" i="24"/>
  <c r="G1434" i="24"/>
  <c r="G1433" i="24"/>
  <c r="G1432" i="24"/>
  <c r="G1431" i="24"/>
  <c r="G1430" i="24"/>
  <c r="G1429" i="24"/>
  <c r="G1428" i="24"/>
  <c r="G1427" i="24"/>
  <c r="G1426" i="24"/>
  <c r="G1425" i="24"/>
  <c r="G1424" i="24"/>
  <c r="G1423" i="24"/>
  <c r="G1422" i="24"/>
  <c r="G1421" i="24"/>
  <c r="G1420" i="24"/>
  <c r="G1419" i="24"/>
  <c r="G1418" i="24"/>
  <c r="G1417" i="24"/>
  <c r="G1416" i="24"/>
  <c r="G1415" i="24"/>
  <c r="G1414" i="24"/>
  <c r="G1413" i="24"/>
  <c r="G1412" i="24"/>
  <c r="G1411" i="24"/>
  <c r="G1410" i="24"/>
  <c r="G1409" i="24"/>
  <c r="G1408" i="24"/>
  <c r="G1407" i="24"/>
  <c r="G1406" i="24"/>
  <c r="G1405" i="24"/>
  <c r="G1404" i="24"/>
  <c r="G1403" i="24"/>
  <c r="G1402" i="24"/>
  <c r="G1401" i="24"/>
  <c r="G1400" i="24"/>
  <c r="G1399" i="24"/>
  <c r="G1398" i="24"/>
  <c r="G1397" i="24"/>
  <c r="G1396" i="24"/>
  <c r="G1395" i="24"/>
  <c r="G1394" i="24"/>
  <c r="G1393" i="24"/>
  <c r="G1392" i="24"/>
  <c r="G1391" i="24"/>
  <c r="G1390" i="24"/>
  <c r="G1389" i="24"/>
  <c r="G1388" i="24"/>
  <c r="G1387" i="24"/>
  <c r="G1386" i="24"/>
  <c r="G1385" i="24"/>
  <c r="G1384" i="24"/>
  <c r="G1383" i="24"/>
  <c r="G1382" i="24"/>
  <c r="G1381" i="24"/>
  <c r="G1380" i="24"/>
  <c r="G1379" i="24"/>
  <c r="G1378" i="24"/>
  <c r="G1377" i="24"/>
  <c r="G1376" i="24"/>
  <c r="G1375" i="24"/>
  <c r="G1374" i="24"/>
  <c r="G1373" i="24"/>
  <c r="G1372" i="24"/>
  <c r="G1371" i="24"/>
  <c r="G1370" i="24"/>
  <c r="G1369" i="24"/>
  <c r="G1368" i="24"/>
  <c r="G1367" i="24"/>
  <c r="G1366" i="24"/>
  <c r="G1365" i="24"/>
  <c r="G1364" i="24"/>
  <c r="G1363" i="24"/>
  <c r="G1362" i="24"/>
  <c r="G1361" i="24"/>
  <c r="G1360" i="24"/>
  <c r="G1359" i="24"/>
  <c r="G1358" i="24"/>
  <c r="G1357" i="24"/>
  <c r="G1356" i="24"/>
  <c r="G1355" i="24"/>
  <c r="G1354" i="24"/>
  <c r="G1353" i="24"/>
  <c r="G1352" i="24"/>
  <c r="G1351" i="24"/>
  <c r="G1350" i="24"/>
  <c r="G1349" i="24"/>
  <c r="G1348" i="24"/>
  <c r="G1347" i="24"/>
  <c r="G1346" i="24"/>
  <c r="G1345" i="24"/>
  <c r="G1344" i="24"/>
  <c r="G1343" i="24"/>
  <c r="G1342" i="24"/>
  <c r="G1341" i="24"/>
  <c r="G1340" i="24"/>
  <c r="G1339" i="24"/>
  <c r="G1338" i="24"/>
  <c r="G1337" i="24"/>
  <c r="G1336" i="24"/>
  <c r="G1335" i="24"/>
  <c r="G1334" i="24"/>
  <c r="G1333" i="24"/>
  <c r="G1332" i="24"/>
  <c r="G1331" i="24"/>
  <c r="G1330" i="24"/>
  <c r="G1329" i="24"/>
  <c r="G1328" i="24"/>
  <c r="G1327" i="24"/>
  <c r="G1326" i="24"/>
  <c r="G1325" i="24"/>
  <c r="G1324" i="24"/>
  <c r="G1323" i="24"/>
  <c r="G1322" i="24"/>
  <c r="G1321" i="24"/>
  <c r="G1320" i="24"/>
  <c r="G1319" i="24"/>
  <c r="G1318" i="24"/>
  <c r="G1317" i="24"/>
  <c r="G1316" i="24"/>
  <c r="G1315" i="24"/>
  <c r="G1314" i="24"/>
  <c r="G1313" i="24"/>
  <c r="G1312" i="24"/>
  <c r="G1311" i="24"/>
  <c r="G1310" i="24"/>
  <c r="G1309" i="24"/>
  <c r="G1308" i="24"/>
  <c r="G1307" i="24"/>
  <c r="G1306" i="24"/>
  <c r="G1305" i="24"/>
  <c r="G1304" i="24"/>
  <c r="G1303" i="24"/>
  <c r="G1302" i="24"/>
  <c r="G1301" i="24"/>
  <c r="G1300" i="24"/>
  <c r="G1299" i="24"/>
  <c r="G1298" i="24"/>
  <c r="G1297" i="24"/>
  <c r="G1296" i="24"/>
  <c r="G1295" i="24"/>
  <c r="G1294" i="24"/>
  <c r="G1293" i="24"/>
  <c r="G1292" i="24"/>
  <c r="G1291" i="24"/>
  <c r="G1290" i="24"/>
  <c r="G1289" i="24"/>
  <c r="G1288" i="24"/>
  <c r="G1287" i="24"/>
  <c r="G1286" i="24"/>
  <c r="G1285" i="24"/>
  <c r="G1284" i="24"/>
  <c r="G1283" i="24"/>
  <c r="G1282" i="24"/>
  <c r="G1281" i="24"/>
  <c r="G1280" i="24"/>
  <c r="G1279" i="24"/>
  <c r="G1278" i="24"/>
  <c r="G1277" i="24"/>
  <c r="G1276" i="24"/>
  <c r="G1275" i="24"/>
  <c r="G1274" i="24"/>
  <c r="G1273" i="24"/>
  <c r="G1272" i="24"/>
  <c r="G1271" i="24"/>
  <c r="G1270" i="24"/>
  <c r="G1269" i="24"/>
  <c r="G1268" i="24"/>
  <c r="G1267" i="24"/>
  <c r="G1266" i="24"/>
  <c r="G1265" i="24"/>
  <c r="G1264" i="24"/>
  <c r="G1263" i="24"/>
  <c r="G1262" i="24"/>
  <c r="G1261" i="24"/>
  <c r="G1260" i="24"/>
  <c r="G1259" i="24"/>
  <c r="G1258" i="24"/>
  <c r="G1257" i="24"/>
  <c r="G1256" i="24"/>
  <c r="G1255" i="24"/>
  <c r="G1254" i="24"/>
  <c r="G1253" i="24"/>
  <c r="G1252" i="24"/>
  <c r="G1251" i="24"/>
  <c r="G1250" i="24"/>
  <c r="G1249" i="24"/>
  <c r="G1248" i="24"/>
  <c r="G1247" i="24"/>
  <c r="G1246" i="24"/>
  <c r="G1245" i="24"/>
  <c r="G1244" i="24"/>
  <c r="G1243" i="24"/>
  <c r="G1242" i="24"/>
  <c r="G1241" i="24"/>
  <c r="G1240" i="24"/>
  <c r="G1239" i="24"/>
  <c r="G1238" i="24"/>
  <c r="G1237" i="24"/>
  <c r="G1236" i="24"/>
  <c r="G1235" i="24"/>
  <c r="G1234" i="24"/>
  <c r="G1233" i="24"/>
  <c r="G1232" i="24"/>
  <c r="G1231" i="24"/>
  <c r="G1230" i="24"/>
  <c r="G1229" i="24"/>
  <c r="G1228" i="24"/>
  <c r="G1227" i="24"/>
  <c r="G1226" i="24"/>
  <c r="G1225" i="24"/>
  <c r="G1224" i="24"/>
  <c r="G1223" i="24"/>
  <c r="G1222" i="24"/>
  <c r="G1221" i="24"/>
  <c r="G1220" i="24"/>
  <c r="G1219" i="24"/>
  <c r="G1218" i="24"/>
  <c r="G1217" i="24"/>
  <c r="G1216" i="24"/>
  <c r="G1215" i="24"/>
  <c r="G1214" i="24"/>
  <c r="G1213" i="24"/>
  <c r="G1212" i="24"/>
  <c r="G1211" i="24"/>
  <c r="G1210" i="24"/>
  <c r="G1209" i="24"/>
  <c r="G1208" i="24"/>
  <c r="G1207" i="24"/>
  <c r="G1206" i="24"/>
  <c r="G1205" i="24"/>
  <c r="G1204" i="24"/>
  <c r="G1203" i="24"/>
  <c r="G1202" i="24"/>
  <c r="G1201" i="24"/>
  <c r="G1200" i="24"/>
  <c r="G1199" i="24"/>
  <c r="G1198" i="24"/>
  <c r="G1197" i="24"/>
  <c r="G1196" i="24"/>
  <c r="G1195" i="24"/>
  <c r="G1194" i="24"/>
  <c r="G1193" i="24"/>
  <c r="G1192" i="24"/>
  <c r="G1191" i="24"/>
  <c r="G1190" i="24"/>
  <c r="G1189" i="24"/>
  <c r="G1188" i="24"/>
  <c r="G1187" i="24"/>
  <c r="G1186" i="24"/>
  <c r="G1185" i="24"/>
  <c r="G1184" i="24"/>
  <c r="G1183" i="24"/>
  <c r="G1182" i="24"/>
  <c r="G1181" i="24"/>
  <c r="G1180" i="24"/>
  <c r="G1179" i="24"/>
  <c r="G1178" i="24"/>
  <c r="G1177" i="24"/>
  <c r="G1176" i="24"/>
  <c r="G1175" i="24"/>
  <c r="G1174" i="24"/>
  <c r="G1173" i="24"/>
  <c r="G1172" i="24"/>
  <c r="G1171" i="24"/>
  <c r="G1170" i="24"/>
  <c r="G1169" i="24"/>
  <c r="G1168" i="24"/>
  <c r="G1167" i="24"/>
  <c r="G1166" i="24"/>
  <c r="G1165" i="24"/>
  <c r="G1164" i="24"/>
  <c r="G1163" i="24"/>
  <c r="G1162" i="24"/>
  <c r="G1161" i="24"/>
  <c r="G1160" i="24"/>
  <c r="G1159" i="24"/>
  <c r="G1158" i="24"/>
  <c r="G1157" i="24"/>
  <c r="G1156" i="24"/>
  <c r="G1155" i="24"/>
  <c r="G1154" i="24"/>
  <c r="G1153" i="24"/>
  <c r="G1152" i="24"/>
  <c r="G1151" i="24"/>
  <c r="G1150" i="24"/>
  <c r="G1149" i="24"/>
  <c r="G1148" i="24"/>
  <c r="G1147" i="24"/>
  <c r="G1146" i="24"/>
  <c r="G1145" i="24"/>
  <c r="G1144" i="24"/>
  <c r="G1143" i="24"/>
  <c r="G1142" i="24"/>
  <c r="G1141" i="24"/>
  <c r="G1140" i="24"/>
  <c r="G1139" i="24"/>
  <c r="G1138" i="24"/>
  <c r="G1137" i="24"/>
  <c r="G1136" i="24"/>
  <c r="G1135" i="24"/>
  <c r="G1134" i="24"/>
  <c r="G1133" i="24"/>
  <c r="G1132" i="24"/>
  <c r="G1131" i="24"/>
  <c r="G1130" i="24"/>
  <c r="G1129" i="24"/>
  <c r="G1128" i="24"/>
  <c r="G1127" i="24"/>
  <c r="G1126" i="24"/>
  <c r="G1125" i="24"/>
  <c r="G1124" i="24"/>
  <c r="G1123" i="24"/>
  <c r="G1122" i="24"/>
  <c r="G1121" i="24"/>
  <c r="G1120" i="24"/>
  <c r="G1119" i="24"/>
  <c r="G1118" i="24"/>
  <c r="G1117" i="24"/>
  <c r="G1116" i="24"/>
  <c r="G1115" i="24"/>
  <c r="G1114" i="24"/>
  <c r="G1113" i="24"/>
  <c r="G1112" i="24"/>
  <c r="G1111" i="24"/>
  <c r="G1110" i="24"/>
  <c r="G1109" i="24"/>
  <c r="G1108" i="24"/>
  <c r="G1107" i="24"/>
  <c r="G1106" i="24"/>
  <c r="G1105" i="24"/>
  <c r="G1104" i="24"/>
  <c r="G1103" i="24"/>
  <c r="G1102" i="24"/>
  <c r="G1101" i="24"/>
  <c r="G1100" i="24"/>
  <c r="G1099" i="24"/>
  <c r="G1098" i="24"/>
  <c r="G1097" i="24"/>
  <c r="G1096" i="24"/>
  <c r="G1095" i="24"/>
  <c r="G1094" i="24"/>
  <c r="G1093" i="24"/>
  <c r="G1092" i="24"/>
  <c r="G1091" i="24"/>
  <c r="G1090" i="24"/>
  <c r="G1089" i="24"/>
  <c r="G1088" i="24"/>
  <c r="G1087" i="24"/>
  <c r="G1086" i="24"/>
  <c r="G1085" i="24"/>
  <c r="G1084" i="24"/>
  <c r="G1083" i="24"/>
  <c r="G1082" i="24"/>
  <c r="G1081" i="24"/>
  <c r="G1080" i="24"/>
  <c r="G1079" i="24"/>
  <c r="G1078" i="24"/>
  <c r="G1077" i="24"/>
  <c r="G1076" i="24"/>
  <c r="G1075" i="24"/>
  <c r="G1074" i="24"/>
  <c r="G1073" i="24"/>
  <c r="G1072" i="24"/>
  <c r="G1071" i="24"/>
  <c r="G1070" i="24"/>
  <c r="G1069" i="24"/>
  <c r="G1068" i="24"/>
  <c r="G1067" i="24"/>
  <c r="G1066" i="24"/>
  <c r="G1065" i="24"/>
  <c r="G1064" i="24"/>
  <c r="G1063" i="24"/>
  <c r="G1062" i="24"/>
  <c r="G1061" i="24"/>
  <c r="G1060" i="24"/>
  <c r="G1059" i="24"/>
  <c r="G1058" i="24"/>
  <c r="G1057" i="24"/>
  <c r="G1056" i="24"/>
  <c r="G1055" i="24"/>
  <c r="G1054" i="24"/>
  <c r="G1053" i="24"/>
  <c r="G1052" i="24"/>
  <c r="G1051" i="24"/>
  <c r="G1050" i="24"/>
  <c r="G1049" i="24"/>
  <c r="G1048" i="24"/>
  <c r="G1047" i="24"/>
  <c r="G1046" i="24"/>
  <c r="G1045" i="24"/>
  <c r="G1044" i="24"/>
  <c r="G1043" i="24"/>
  <c r="G1042" i="24"/>
  <c r="G1041" i="24"/>
  <c r="G1040" i="24"/>
  <c r="G1039" i="24"/>
  <c r="G1038" i="24"/>
  <c r="G1037" i="24"/>
  <c r="G1036" i="24"/>
  <c r="G1035" i="24"/>
  <c r="G1034" i="24"/>
  <c r="G1033" i="24"/>
  <c r="G1032" i="24"/>
  <c r="G1031" i="24"/>
  <c r="G1030" i="24"/>
  <c r="G1029" i="24"/>
  <c r="G1028" i="24"/>
  <c r="G1027" i="24"/>
  <c r="G1026" i="24"/>
  <c r="G1025" i="24"/>
  <c r="G1024" i="24"/>
  <c r="G1023" i="24"/>
  <c r="G1022" i="24"/>
  <c r="G1021" i="24"/>
  <c r="G1020" i="24"/>
  <c r="G1019" i="24"/>
  <c r="G1018" i="24"/>
  <c r="G1017" i="24"/>
  <c r="G1016" i="24"/>
  <c r="G1015" i="24"/>
  <c r="G1014" i="24"/>
  <c r="G1013" i="24"/>
  <c r="G1012" i="24"/>
  <c r="G1011" i="24"/>
  <c r="G1010" i="24"/>
  <c r="G1009" i="24"/>
  <c r="G1008" i="24"/>
  <c r="G1007" i="24"/>
  <c r="G1006" i="24"/>
  <c r="G1005" i="24"/>
  <c r="G1004" i="24"/>
  <c r="G1003" i="24"/>
  <c r="G1002" i="24"/>
  <c r="G1001" i="24"/>
  <c r="G1000" i="24"/>
  <c r="G999" i="24"/>
  <c r="G998" i="24"/>
  <c r="G997" i="24"/>
  <c r="G996" i="24"/>
  <c r="G995" i="24"/>
  <c r="G994" i="24"/>
  <c r="G993" i="24"/>
  <c r="G992" i="24"/>
  <c r="G991" i="24"/>
  <c r="G990" i="24"/>
  <c r="G989" i="24"/>
  <c r="G988" i="24"/>
  <c r="G987" i="24"/>
  <c r="G986" i="24"/>
  <c r="G985" i="24"/>
  <c r="G984" i="24"/>
  <c r="G983" i="24"/>
  <c r="G982" i="24"/>
  <c r="G981" i="24"/>
  <c r="G980" i="24"/>
  <c r="G979" i="24"/>
  <c r="G978" i="24"/>
  <c r="G977" i="24"/>
  <c r="G976" i="24"/>
  <c r="G975" i="24"/>
  <c r="G974" i="24"/>
  <c r="G973" i="24"/>
  <c r="G972" i="24"/>
  <c r="G971" i="24"/>
  <c r="G970" i="24"/>
  <c r="G969" i="24"/>
  <c r="G968" i="24"/>
  <c r="G967" i="24"/>
  <c r="G966" i="24"/>
  <c r="G965" i="24"/>
  <c r="G964" i="24"/>
  <c r="G963" i="24"/>
  <c r="G962" i="24"/>
  <c r="G961" i="24"/>
  <c r="G960" i="24"/>
  <c r="G959" i="24"/>
  <c r="G958" i="24"/>
  <c r="G957" i="24"/>
  <c r="G956" i="24"/>
  <c r="G955" i="24"/>
  <c r="G954" i="24"/>
  <c r="G953" i="24"/>
  <c r="G952" i="24"/>
  <c r="G951" i="24"/>
  <c r="G950" i="24"/>
  <c r="G949" i="24"/>
  <c r="G948" i="24"/>
  <c r="G947" i="24"/>
  <c r="G946" i="24"/>
  <c r="G945" i="24"/>
  <c r="G944" i="24"/>
  <c r="G943" i="24"/>
  <c r="G942" i="24"/>
  <c r="G941" i="24"/>
  <c r="G940" i="24"/>
  <c r="G939" i="24"/>
  <c r="G938" i="24"/>
  <c r="G937" i="24"/>
  <c r="G936" i="24"/>
  <c r="G935" i="24"/>
  <c r="G934" i="24"/>
  <c r="G933" i="24"/>
  <c r="G932" i="24"/>
  <c r="G931" i="24"/>
  <c r="G930" i="24"/>
  <c r="G929" i="24"/>
  <c r="G928" i="24"/>
  <c r="G927" i="24"/>
  <c r="G926" i="24"/>
  <c r="G925" i="24"/>
  <c r="G924" i="24"/>
  <c r="G923" i="24"/>
  <c r="G922" i="24"/>
  <c r="G921" i="24"/>
  <c r="G920" i="24"/>
  <c r="G919" i="24"/>
  <c r="G918" i="24"/>
  <c r="G917" i="24"/>
  <c r="G916" i="24"/>
  <c r="G915" i="24"/>
  <c r="G914" i="24"/>
  <c r="G913" i="24"/>
  <c r="G912" i="24"/>
  <c r="G911" i="24"/>
  <c r="G910" i="24"/>
  <c r="G909" i="24"/>
  <c r="G908" i="24"/>
  <c r="G907" i="24"/>
  <c r="G906" i="24"/>
  <c r="G905" i="24"/>
  <c r="G904" i="24"/>
  <c r="G903" i="24"/>
  <c r="G902" i="24"/>
  <c r="G901" i="24"/>
  <c r="G900" i="24"/>
  <c r="G899" i="24"/>
  <c r="G898" i="24"/>
  <c r="G897" i="24"/>
  <c r="G896" i="24"/>
  <c r="G895" i="24"/>
  <c r="G894" i="24"/>
  <c r="G893" i="24"/>
  <c r="G892" i="24"/>
  <c r="G891" i="24"/>
  <c r="G890" i="24"/>
  <c r="G889" i="24"/>
  <c r="G888" i="24"/>
  <c r="G887" i="24"/>
  <c r="G886" i="24"/>
  <c r="G885" i="24"/>
  <c r="G884" i="24"/>
  <c r="G883" i="24"/>
  <c r="G882" i="24"/>
  <c r="G881" i="24"/>
  <c r="G880" i="24"/>
  <c r="G879" i="24"/>
  <c r="G878" i="24"/>
  <c r="G877" i="24"/>
  <c r="G876" i="24"/>
  <c r="G875" i="24"/>
  <c r="G874" i="24"/>
  <c r="G873" i="24"/>
  <c r="G872" i="24"/>
  <c r="G871" i="24"/>
  <c r="G870" i="24"/>
  <c r="G869" i="24"/>
  <c r="G868" i="24"/>
  <c r="G867" i="24"/>
  <c r="G866" i="24"/>
  <c r="G865" i="24"/>
  <c r="G864" i="24"/>
  <c r="G863" i="24"/>
  <c r="G862" i="24"/>
  <c r="G861" i="24"/>
  <c r="G860" i="24"/>
  <c r="G859" i="24"/>
  <c r="G858" i="24"/>
  <c r="G857" i="24"/>
  <c r="G856" i="24"/>
  <c r="G855" i="24"/>
  <c r="G854" i="24"/>
  <c r="G853" i="24"/>
  <c r="G852" i="24"/>
  <c r="G851" i="24"/>
  <c r="G850" i="24"/>
  <c r="G849" i="24"/>
  <c r="G848" i="24"/>
  <c r="G847" i="24"/>
  <c r="G846" i="24"/>
  <c r="G845" i="24"/>
  <c r="G844" i="24"/>
  <c r="G843" i="24"/>
  <c r="G842" i="24"/>
  <c r="G841" i="24"/>
  <c r="G840" i="24"/>
  <c r="G839" i="24"/>
  <c r="G838" i="24"/>
  <c r="G837" i="24"/>
  <c r="G836" i="24"/>
  <c r="G835" i="24"/>
  <c r="G834" i="24"/>
  <c r="G833" i="24"/>
  <c r="G832" i="24"/>
  <c r="G831" i="24"/>
  <c r="G830" i="24"/>
  <c r="G829" i="24"/>
  <c r="G828" i="24"/>
  <c r="G827" i="24"/>
  <c r="G826" i="24"/>
  <c r="G825" i="24"/>
  <c r="G824" i="24"/>
  <c r="G823" i="24"/>
  <c r="G822" i="24"/>
  <c r="G821" i="24"/>
  <c r="G820" i="24"/>
  <c r="G819" i="24"/>
  <c r="G818" i="24"/>
  <c r="G817" i="24"/>
  <c r="G816" i="24"/>
  <c r="G815" i="24"/>
  <c r="G814" i="24"/>
  <c r="G813" i="24"/>
  <c r="G812" i="24"/>
  <c r="G811" i="24"/>
  <c r="G810" i="24"/>
  <c r="G809" i="24"/>
  <c r="G808" i="24"/>
  <c r="G807" i="24"/>
  <c r="G806" i="24"/>
  <c r="G805" i="24"/>
  <c r="G804" i="24"/>
  <c r="G803" i="24"/>
  <c r="G802" i="24"/>
  <c r="G801" i="24"/>
  <c r="G800" i="24"/>
  <c r="G799" i="24"/>
  <c r="G798" i="24"/>
  <c r="G797" i="24"/>
  <c r="G796" i="24"/>
  <c r="G795" i="24"/>
  <c r="G794" i="24"/>
  <c r="G793" i="24"/>
  <c r="G792" i="24"/>
  <c r="G791" i="24"/>
  <c r="G790" i="24"/>
  <c r="G789" i="24"/>
  <c r="G788" i="24"/>
  <c r="G787" i="24"/>
  <c r="G786" i="24"/>
  <c r="G785" i="24"/>
  <c r="G784" i="24"/>
  <c r="G783" i="24"/>
  <c r="G782" i="24"/>
  <c r="G781" i="24"/>
  <c r="G780" i="24"/>
  <c r="G779" i="24"/>
  <c r="G778" i="24"/>
  <c r="G777" i="24"/>
  <c r="G776" i="24"/>
  <c r="G775" i="24"/>
  <c r="G774" i="24"/>
  <c r="G773" i="24"/>
  <c r="G772" i="24"/>
  <c r="G771" i="24"/>
  <c r="G770" i="24"/>
  <c r="G769" i="24"/>
  <c r="G768" i="24"/>
  <c r="G767" i="24"/>
  <c r="G766" i="24"/>
  <c r="G765" i="24"/>
  <c r="G764" i="24"/>
  <c r="G763" i="24"/>
  <c r="G762" i="24"/>
  <c r="G761" i="24"/>
  <c r="G760" i="24"/>
  <c r="G759" i="24"/>
  <c r="G758" i="24"/>
  <c r="G757" i="24"/>
  <c r="G756" i="24"/>
  <c r="G755" i="24"/>
  <c r="G754" i="24"/>
  <c r="G753" i="24"/>
  <c r="G752" i="24"/>
  <c r="G751" i="24"/>
  <c r="G750" i="24"/>
  <c r="G749" i="24"/>
  <c r="G748" i="24"/>
  <c r="G747" i="24"/>
  <c r="G746" i="24"/>
  <c r="G745" i="24"/>
  <c r="G744" i="24"/>
  <c r="G743" i="24"/>
  <c r="G742" i="24"/>
  <c r="G741" i="24"/>
  <c r="G740" i="24"/>
  <c r="G739" i="24"/>
  <c r="G738" i="24"/>
  <c r="G737" i="24"/>
  <c r="G736" i="24"/>
  <c r="G735" i="24"/>
  <c r="G734" i="24"/>
  <c r="G733" i="24"/>
  <c r="G732" i="24"/>
  <c r="G731" i="24"/>
  <c r="G730" i="24"/>
  <c r="G729" i="24"/>
  <c r="G728" i="24"/>
  <c r="G727" i="24"/>
  <c r="G726" i="24"/>
  <c r="G725" i="24"/>
  <c r="G724" i="24"/>
  <c r="G723" i="24"/>
  <c r="G722" i="24"/>
  <c r="G721" i="24"/>
  <c r="G720" i="24"/>
  <c r="G719" i="24"/>
  <c r="G718" i="24"/>
  <c r="G717" i="24"/>
  <c r="G716" i="24"/>
  <c r="G715" i="24"/>
  <c r="G714" i="24"/>
  <c r="G713" i="24"/>
  <c r="G712" i="24"/>
  <c r="G711" i="24"/>
  <c r="G710" i="24"/>
  <c r="G709" i="24"/>
  <c r="G708" i="24"/>
  <c r="G707" i="24"/>
  <c r="G706" i="24"/>
  <c r="G705" i="24"/>
  <c r="G704" i="24"/>
  <c r="G703" i="24"/>
  <c r="G702" i="24"/>
  <c r="G701" i="24"/>
  <c r="G700" i="24"/>
  <c r="G699" i="24"/>
  <c r="G698" i="24"/>
  <c r="G697" i="24"/>
  <c r="G696" i="24"/>
  <c r="G695" i="24"/>
  <c r="G694" i="24"/>
  <c r="G693" i="24"/>
  <c r="G692" i="24"/>
  <c r="G691" i="24"/>
  <c r="G690" i="24"/>
  <c r="G689" i="24"/>
  <c r="G688" i="24"/>
  <c r="G687" i="24"/>
  <c r="G686" i="24"/>
  <c r="G685" i="24"/>
  <c r="G684" i="24"/>
  <c r="G683" i="24"/>
  <c r="G682" i="24"/>
  <c r="G681" i="24"/>
  <c r="G680" i="24"/>
  <c r="G679" i="24"/>
  <c r="G678" i="24"/>
  <c r="G677" i="24"/>
  <c r="G676" i="24"/>
  <c r="G675" i="24"/>
  <c r="G674" i="24"/>
  <c r="G673" i="24"/>
  <c r="G672" i="24"/>
  <c r="G671" i="24"/>
  <c r="G670" i="24"/>
  <c r="G669" i="24"/>
  <c r="G668" i="24"/>
  <c r="G667" i="24"/>
  <c r="G666" i="24"/>
  <c r="G665" i="24"/>
  <c r="G664" i="24"/>
  <c r="G663" i="24"/>
  <c r="G662" i="24"/>
  <c r="G661" i="24"/>
  <c r="G660" i="24"/>
  <c r="G659" i="24"/>
  <c r="G658" i="24"/>
  <c r="G657" i="24"/>
  <c r="G656" i="24"/>
  <c r="G655" i="24"/>
  <c r="G654" i="24"/>
  <c r="G653" i="24"/>
  <c r="G652" i="24"/>
  <c r="G651" i="24"/>
  <c r="G650" i="24"/>
  <c r="G649" i="24"/>
  <c r="G648" i="24"/>
  <c r="G647" i="24"/>
  <c r="G646" i="24"/>
  <c r="G645" i="24"/>
  <c r="G644" i="24"/>
  <c r="G643" i="24"/>
  <c r="G642" i="24"/>
  <c r="G641" i="24"/>
  <c r="G640" i="24"/>
  <c r="G639" i="24"/>
  <c r="G638" i="24"/>
  <c r="G637" i="24"/>
  <c r="G636" i="24"/>
  <c r="G635" i="24"/>
  <c r="G634" i="24"/>
  <c r="G633" i="24"/>
  <c r="G632" i="24"/>
  <c r="G631" i="24"/>
  <c r="G630" i="24"/>
  <c r="G629" i="24"/>
  <c r="G628" i="24"/>
  <c r="G627" i="24"/>
  <c r="G626" i="24"/>
  <c r="G625" i="24"/>
  <c r="G624" i="24"/>
  <c r="G623" i="24"/>
  <c r="G622" i="24"/>
  <c r="G621" i="24"/>
  <c r="G620" i="24"/>
  <c r="G619" i="24"/>
  <c r="G618" i="24"/>
  <c r="G617" i="24"/>
  <c r="G616" i="24"/>
  <c r="G615" i="24"/>
  <c r="G614" i="24"/>
  <c r="G613" i="24"/>
  <c r="G612" i="24"/>
  <c r="G611" i="24"/>
  <c r="G610" i="24"/>
  <c r="G609" i="24"/>
  <c r="G608" i="24"/>
  <c r="G607" i="24"/>
  <c r="G606" i="24"/>
  <c r="G605" i="24"/>
  <c r="G604" i="24"/>
  <c r="G603" i="24"/>
  <c r="G602" i="24"/>
  <c r="G601" i="24"/>
  <c r="G600" i="24"/>
  <c r="G599" i="24"/>
  <c r="G598" i="24"/>
  <c r="G597" i="24"/>
  <c r="G596" i="24"/>
  <c r="G595" i="24"/>
  <c r="G594" i="24"/>
  <c r="G593" i="24"/>
  <c r="G592" i="24"/>
  <c r="G591" i="24"/>
  <c r="G590" i="24"/>
  <c r="G589" i="24"/>
  <c r="G588" i="24"/>
  <c r="G587" i="24"/>
  <c r="G586" i="24"/>
  <c r="G585" i="24"/>
  <c r="G584" i="24"/>
  <c r="G583" i="24"/>
  <c r="G582" i="24"/>
  <c r="G581" i="24"/>
  <c r="G580" i="24"/>
  <c r="G579" i="24"/>
  <c r="G578" i="24"/>
  <c r="G577" i="24"/>
  <c r="G576" i="24"/>
  <c r="G575" i="24"/>
  <c r="G574" i="24"/>
  <c r="G573" i="24"/>
  <c r="G572" i="24"/>
  <c r="G571" i="24"/>
  <c r="G570" i="24"/>
  <c r="G569" i="24"/>
  <c r="G568" i="24"/>
  <c r="G567" i="24"/>
  <c r="G566" i="24"/>
  <c r="G565" i="24"/>
  <c r="G564" i="24"/>
  <c r="G563" i="24"/>
  <c r="G562" i="24"/>
  <c r="G561" i="24"/>
  <c r="G560" i="24"/>
  <c r="G559" i="24"/>
  <c r="G558" i="24"/>
  <c r="G557" i="24"/>
  <c r="G556" i="24"/>
  <c r="G555" i="24"/>
  <c r="G554" i="24"/>
  <c r="G553" i="24"/>
  <c r="G552" i="24"/>
  <c r="G551" i="24"/>
  <c r="G550" i="24"/>
  <c r="G549" i="24"/>
  <c r="G548" i="24"/>
  <c r="G547" i="24"/>
  <c r="G546" i="24"/>
  <c r="G545" i="24"/>
  <c r="G544" i="24"/>
  <c r="G543" i="24"/>
  <c r="G542" i="24"/>
  <c r="G541" i="24"/>
  <c r="G540" i="24"/>
  <c r="G539" i="24"/>
  <c r="G538" i="24"/>
  <c r="G537" i="24"/>
  <c r="G536" i="24"/>
  <c r="G535" i="24"/>
  <c r="G534" i="24"/>
  <c r="G533" i="24"/>
  <c r="G532" i="24"/>
  <c r="G531" i="24"/>
  <c r="G530" i="24"/>
  <c r="G529" i="24"/>
  <c r="G528" i="24"/>
  <c r="G527" i="24"/>
  <c r="G526" i="24"/>
  <c r="G525" i="24"/>
  <c r="G524" i="24"/>
  <c r="G523" i="24"/>
  <c r="G522" i="24"/>
  <c r="G521" i="24"/>
  <c r="G520" i="24"/>
  <c r="G519" i="24"/>
  <c r="G518" i="24"/>
  <c r="G517" i="24"/>
  <c r="G516" i="24"/>
  <c r="G515" i="24"/>
  <c r="G514" i="24"/>
  <c r="G513" i="24"/>
  <c r="G512" i="24"/>
  <c r="G511" i="24"/>
  <c r="G510" i="24"/>
  <c r="G509" i="24"/>
  <c r="G508" i="24"/>
  <c r="G507" i="24"/>
  <c r="G506" i="24"/>
  <c r="G505" i="24"/>
  <c r="G504" i="24"/>
  <c r="G503" i="24"/>
  <c r="G502" i="24"/>
  <c r="G501" i="24"/>
  <c r="G500" i="24"/>
  <c r="G499" i="24"/>
  <c r="G498" i="24"/>
  <c r="G497" i="24"/>
  <c r="G496" i="24"/>
  <c r="G495" i="24"/>
  <c r="G494" i="24"/>
  <c r="G493" i="24"/>
  <c r="G492" i="24"/>
  <c r="G491" i="24"/>
  <c r="G490" i="24"/>
  <c r="G489" i="24"/>
  <c r="G488" i="24"/>
  <c r="G487" i="24"/>
  <c r="G486" i="24"/>
  <c r="G485" i="24"/>
  <c r="G484" i="24"/>
  <c r="G483" i="24"/>
  <c r="G482" i="24"/>
  <c r="G481" i="24"/>
  <c r="G480" i="24"/>
  <c r="G479" i="24"/>
  <c r="G478" i="24"/>
  <c r="G477" i="24"/>
  <c r="G476" i="24"/>
  <c r="G475" i="24"/>
  <c r="G474" i="24"/>
  <c r="G473" i="24"/>
  <c r="G472" i="24"/>
  <c r="G471" i="24"/>
  <c r="G470" i="24"/>
  <c r="G469" i="24"/>
  <c r="G468" i="24"/>
  <c r="G467" i="24"/>
  <c r="G466" i="24"/>
  <c r="G465" i="24"/>
  <c r="G464" i="24"/>
  <c r="G463" i="24"/>
  <c r="G462" i="24"/>
  <c r="G461" i="24"/>
  <c r="G460" i="24"/>
  <c r="G459" i="24"/>
  <c r="G458" i="24"/>
  <c r="G457" i="24"/>
  <c r="G456" i="24"/>
  <c r="G455" i="24"/>
  <c r="G454" i="24"/>
  <c r="G453" i="24"/>
  <c r="G452" i="24"/>
  <c r="G451" i="24"/>
  <c r="G450" i="24"/>
  <c r="G449" i="24"/>
  <c r="G448" i="24"/>
  <c r="G447" i="24"/>
  <c r="G446" i="24"/>
  <c r="G445" i="24"/>
  <c r="G444" i="24"/>
  <c r="G443" i="24"/>
  <c r="G442" i="24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G425" i="24"/>
  <c r="G424" i="24"/>
  <c r="G423" i="24"/>
  <c r="G422" i="24"/>
  <c r="G421" i="24"/>
  <c r="G420" i="24"/>
  <c r="G419" i="24"/>
  <c r="G418" i="24"/>
  <c r="G417" i="24"/>
  <c r="G416" i="24"/>
  <c r="G415" i="24"/>
  <c r="G414" i="24"/>
  <c r="G413" i="24"/>
  <c r="G412" i="24"/>
  <c r="G411" i="24"/>
  <c r="G410" i="24"/>
  <c r="G409" i="24"/>
  <c r="G408" i="24"/>
  <c r="G407" i="24"/>
  <c r="G406" i="24"/>
  <c r="G405" i="24"/>
  <c r="G404" i="24"/>
  <c r="G403" i="24"/>
  <c r="G402" i="24"/>
  <c r="G401" i="24"/>
  <c r="G400" i="24"/>
  <c r="G399" i="24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58" i="24"/>
  <c r="G357" i="24"/>
  <c r="G356" i="24"/>
  <c r="G355" i="24"/>
  <c r="G354" i="24"/>
  <c r="G353" i="24"/>
  <c r="G352" i="24"/>
  <c r="G351" i="24"/>
  <c r="G350" i="24"/>
  <c r="G349" i="24"/>
  <c r="G348" i="24"/>
  <c r="G347" i="24"/>
  <c r="G346" i="24"/>
  <c r="G345" i="24"/>
  <c r="G344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310" i="24"/>
  <c r="G309" i="24"/>
  <c r="G308" i="24"/>
  <c r="G307" i="24"/>
  <c r="G306" i="24"/>
  <c r="G305" i="24"/>
  <c r="G304" i="24"/>
  <c r="G303" i="24"/>
  <c r="G302" i="24"/>
  <c r="G301" i="24"/>
  <c r="G300" i="24"/>
  <c r="G299" i="24"/>
  <c r="G298" i="24"/>
  <c r="G297" i="24"/>
  <c r="G296" i="24"/>
  <c r="G295" i="24"/>
  <c r="G294" i="24"/>
  <c r="G293" i="24"/>
  <c r="G292" i="24"/>
  <c r="G291" i="24"/>
  <c r="G290" i="24"/>
  <c r="G289" i="24"/>
  <c r="G288" i="24"/>
  <c r="G287" i="24"/>
  <c r="G286" i="24"/>
  <c r="G285" i="24"/>
  <c r="G284" i="24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R10" i="24"/>
  <c r="G10" i="24"/>
  <c r="R9" i="24"/>
  <c r="G9" i="24"/>
  <c r="R8" i="24"/>
  <c r="G8" i="24"/>
  <c r="R7" i="24"/>
  <c r="G7" i="24"/>
  <c r="R6" i="24"/>
  <c r="G6" i="24"/>
  <c r="R5" i="24"/>
  <c r="G5" i="24"/>
  <c r="R4" i="24"/>
  <c r="G4" i="24"/>
  <c r="R3" i="24"/>
  <c r="G3" i="24"/>
  <c r="R2" i="24"/>
  <c r="G2" i="24"/>
  <c r="N3" i="24"/>
  <c r="N1" i="24"/>
  <c r="R96" i="1"/>
  <c r="AE96" i="1" s="1"/>
  <c r="R72" i="1"/>
  <c r="R80" i="1"/>
  <c r="AE80" i="1" s="1"/>
  <c r="R94" i="1"/>
  <c r="AE94" i="1" s="1"/>
  <c r="R91" i="1"/>
  <c r="AB91" i="1" s="1"/>
  <c r="E1199" i="14"/>
  <c r="G1199" i="14" s="1"/>
  <c r="H1199" i="14"/>
  <c r="E1200" i="14"/>
  <c r="G1200" i="14" s="1"/>
  <c r="H1200" i="14"/>
  <c r="E1201" i="14"/>
  <c r="G1201" i="14" s="1"/>
  <c r="H1201" i="14"/>
  <c r="E1202" i="14"/>
  <c r="G1202" i="14" s="1"/>
  <c r="H1202" i="14"/>
  <c r="E1203" i="14"/>
  <c r="G1203" i="14" s="1"/>
  <c r="H1203" i="14"/>
  <c r="E1204" i="14"/>
  <c r="G1204" i="14" s="1"/>
  <c r="H1204" i="14"/>
  <c r="E1205" i="14"/>
  <c r="G1205" i="14" s="1"/>
  <c r="H1205" i="14"/>
  <c r="E1206" i="14"/>
  <c r="G1206" i="14" s="1"/>
  <c r="H1206" i="14"/>
  <c r="E1207" i="14"/>
  <c r="G1207" i="14" s="1"/>
  <c r="H1207" i="14"/>
  <c r="E1217" i="14"/>
  <c r="G1217" i="14" s="1"/>
  <c r="H1217" i="14"/>
  <c r="E1218" i="14"/>
  <c r="G1218" i="14" s="1"/>
  <c r="H1218" i="14"/>
  <c r="E1219" i="14"/>
  <c r="G1219" i="14" s="1"/>
  <c r="H1219" i="14"/>
  <c r="E1220" i="14"/>
  <c r="G1220" i="14" s="1"/>
  <c r="H1220" i="14"/>
  <c r="E1221" i="14"/>
  <c r="G1221" i="14" s="1"/>
  <c r="H1221" i="14"/>
  <c r="E1222" i="14"/>
  <c r="G1222" i="14" s="1"/>
  <c r="H1222" i="14"/>
  <c r="E1223" i="14"/>
  <c r="G1223" i="14" s="1"/>
  <c r="H1223" i="14"/>
  <c r="E1224" i="14"/>
  <c r="G1224" i="14" s="1"/>
  <c r="H1224" i="14"/>
  <c r="E1225" i="14"/>
  <c r="G1225" i="14" s="1"/>
  <c r="H1225" i="14"/>
  <c r="E1226" i="14"/>
  <c r="G1226" i="14" s="1"/>
  <c r="H1226" i="14"/>
  <c r="E1227" i="14"/>
  <c r="G1227" i="14" s="1"/>
  <c r="H1227" i="14"/>
  <c r="E1228" i="14"/>
  <c r="G1228" i="14" s="1"/>
  <c r="H1228" i="14"/>
  <c r="E1229" i="14"/>
  <c r="G1229" i="14" s="1"/>
  <c r="H1229" i="14"/>
  <c r="E1230" i="14"/>
  <c r="G1230" i="14" s="1"/>
  <c r="H1230" i="14"/>
  <c r="E1231" i="14"/>
  <c r="G1231" i="14" s="1"/>
  <c r="H1231" i="14"/>
  <c r="E1232" i="14"/>
  <c r="G1232" i="14" s="1"/>
  <c r="H1232" i="14"/>
  <c r="E1233" i="14"/>
  <c r="G1233" i="14" s="1"/>
  <c r="H1233" i="14"/>
  <c r="E1234" i="14"/>
  <c r="G1234" i="14" s="1"/>
  <c r="H1234" i="14"/>
  <c r="E1109" i="14"/>
  <c r="G1109" i="14" s="1"/>
  <c r="H1109" i="14"/>
  <c r="E1110" i="14"/>
  <c r="G1110" i="14" s="1"/>
  <c r="H1110" i="14"/>
  <c r="E1111" i="14"/>
  <c r="G1111" i="14" s="1"/>
  <c r="H1111" i="14"/>
  <c r="E1112" i="14"/>
  <c r="G1112" i="14" s="1"/>
  <c r="H1112" i="14"/>
  <c r="E1113" i="14"/>
  <c r="G1113" i="14" s="1"/>
  <c r="H1113" i="14"/>
  <c r="E1114" i="14"/>
  <c r="G1114" i="14" s="1"/>
  <c r="H1114" i="14"/>
  <c r="E1115" i="14"/>
  <c r="G1115" i="14" s="1"/>
  <c r="H1115" i="14"/>
  <c r="E1116" i="14"/>
  <c r="G1116" i="14" s="1"/>
  <c r="H1116" i="14"/>
  <c r="E1117" i="14"/>
  <c r="G1117" i="14" s="1"/>
  <c r="H1117" i="14"/>
  <c r="E1028" i="14"/>
  <c r="G1028" i="14" s="1"/>
  <c r="H1028" i="14"/>
  <c r="E1029" i="14"/>
  <c r="G1029" i="14" s="1"/>
  <c r="H1029" i="14"/>
  <c r="E1030" i="14"/>
  <c r="G1030" i="14" s="1"/>
  <c r="H1030" i="14"/>
  <c r="E1031" i="14"/>
  <c r="G1031" i="14" s="1"/>
  <c r="H1031" i="14"/>
  <c r="E1032" i="14"/>
  <c r="G1032" i="14" s="1"/>
  <c r="H1032" i="14"/>
  <c r="E1033" i="14"/>
  <c r="G1033" i="14" s="1"/>
  <c r="H1033" i="14"/>
  <c r="E1034" i="14"/>
  <c r="G1034" i="14" s="1"/>
  <c r="H1034" i="14"/>
  <c r="E1035" i="14"/>
  <c r="G1035" i="14" s="1"/>
  <c r="H1035" i="14"/>
  <c r="E1036" i="14"/>
  <c r="G1036" i="14" s="1"/>
  <c r="H1036" i="14"/>
  <c r="E713" i="14"/>
  <c r="G713" i="14" s="1"/>
  <c r="H713" i="14"/>
  <c r="E714" i="14"/>
  <c r="G714" i="14" s="1"/>
  <c r="H714" i="14"/>
  <c r="E715" i="14"/>
  <c r="G715" i="14" s="1"/>
  <c r="H715" i="14"/>
  <c r="E716" i="14"/>
  <c r="G716" i="14" s="1"/>
  <c r="H716" i="14"/>
  <c r="E717" i="14"/>
  <c r="G717" i="14" s="1"/>
  <c r="H717" i="14"/>
  <c r="E718" i="14"/>
  <c r="G718" i="14" s="1"/>
  <c r="H718" i="14"/>
  <c r="E719" i="14"/>
  <c r="G719" i="14" s="1"/>
  <c r="H719" i="14"/>
  <c r="E720" i="14"/>
  <c r="G720" i="14" s="1"/>
  <c r="H720" i="14"/>
  <c r="E721" i="14"/>
  <c r="G721" i="14" s="1"/>
  <c r="H721" i="14"/>
  <c r="N2" i="24"/>
  <c r="AE72" i="1"/>
  <c r="AB72" i="1"/>
  <c r="AC72" i="1"/>
  <c r="R104" i="1"/>
  <c r="AB104" i="1" s="1"/>
  <c r="E731" i="14"/>
  <c r="G731" i="14" s="1"/>
  <c r="H731" i="14"/>
  <c r="E732" i="14"/>
  <c r="G732" i="14" s="1"/>
  <c r="H732" i="14"/>
  <c r="E733" i="14"/>
  <c r="G733" i="14" s="1"/>
  <c r="H733" i="14"/>
  <c r="E734" i="14"/>
  <c r="G734" i="14" s="1"/>
  <c r="H734" i="14"/>
  <c r="E735" i="14"/>
  <c r="G735" i="14" s="1"/>
  <c r="H735" i="14"/>
  <c r="E736" i="14"/>
  <c r="G736" i="14" s="1"/>
  <c r="H736" i="14"/>
  <c r="E737" i="14"/>
  <c r="G737" i="14" s="1"/>
  <c r="H737" i="14"/>
  <c r="E738" i="14"/>
  <c r="G738" i="14" s="1"/>
  <c r="H738" i="14"/>
  <c r="E739" i="14"/>
  <c r="G739" i="14" s="1"/>
  <c r="H739" i="14"/>
  <c r="E956" i="14"/>
  <c r="G956" i="14" s="1"/>
  <c r="H956" i="14"/>
  <c r="E957" i="14"/>
  <c r="G957" i="14" s="1"/>
  <c r="H957" i="14"/>
  <c r="E958" i="14"/>
  <c r="G958" i="14" s="1"/>
  <c r="H958" i="14"/>
  <c r="E959" i="14"/>
  <c r="G959" i="14" s="1"/>
  <c r="H959" i="14"/>
  <c r="E960" i="14"/>
  <c r="G960" i="14" s="1"/>
  <c r="H960" i="14"/>
  <c r="E961" i="14"/>
  <c r="G961" i="14" s="1"/>
  <c r="H961" i="14"/>
  <c r="E962" i="14"/>
  <c r="G962" i="14" s="1"/>
  <c r="H962" i="14"/>
  <c r="E963" i="14"/>
  <c r="G963" i="14" s="1"/>
  <c r="H963" i="14"/>
  <c r="E964" i="14"/>
  <c r="G964" i="14" s="1"/>
  <c r="H964" i="14"/>
  <c r="E1073" i="14"/>
  <c r="G1073" i="14" s="1"/>
  <c r="H1073" i="14"/>
  <c r="E1074" i="14"/>
  <c r="G1074" i="14" s="1"/>
  <c r="H1074" i="14"/>
  <c r="E1075" i="14"/>
  <c r="G1075" i="14" s="1"/>
  <c r="H1075" i="14"/>
  <c r="E1076" i="14"/>
  <c r="G1076" i="14" s="1"/>
  <c r="H1076" i="14"/>
  <c r="E1077" i="14"/>
  <c r="G1077" i="14" s="1"/>
  <c r="H1077" i="14"/>
  <c r="E1078" i="14"/>
  <c r="G1078" i="14" s="1"/>
  <c r="H1078" i="14"/>
  <c r="E1079" i="14"/>
  <c r="G1079" i="14" s="1"/>
  <c r="H1079" i="14"/>
  <c r="E1080" i="14"/>
  <c r="G1080" i="14" s="1"/>
  <c r="H1080" i="14"/>
  <c r="E1081" i="14"/>
  <c r="G1081" i="14" s="1"/>
  <c r="H1081" i="14"/>
  <c r="E1091" i="14"/>
  <c r="G1091" i="14" s="1"/>
  <c r="H1091" i="14"/>
  <c r="E1092" i="14"/>
  <c r="G1092" i="14" s="1"/>
  <c r="H1092" i="14"/>
  <c r="E1093" i="14"/>
  <c r="G1093" i="14" s="1"/>
  <c r="H1093" i="14"/>
  <c r="E1094" i="14"/>
  <c r="G1094" i="14" s="1"/>
  <c r="H1094" i="14"/>
  <c r="E1095" i="14"/>
  <c r="G1095" i="14" s="1"/>
  <c r="H1095" i="14"/>
  <c r="E1096" i="14"/>
  <c r="G1096" i="14" s="1"/>
  <c r="H1096" i="14"/>
  <c r="E1097" i="14"/>
  <c r="G1097" i="14" s="1"/>
  <c r="H1097" i="14"/>
  <c r="E1098" i="14"/>
  <c r="G1098" i="14" s="1"/>
  <c r="H1098" i="14"/>
  <c r="E1099" i="14"/>
  <c r="G1099" i="14" s="1"/>
  <c r="H1099" i="14"/>
  <c r="E1163" i="14"/>
  <c r="G1163" i="14" s="1"/>
  <c r="H1163" i="14"/>
  <c r="E1164" i="14"/>
  <c r="G1164" i="14" s="1"/>
  <c r="H1164" i="14"/>
  <c r="E1165" i="14"/>
  <c r="G1165" i="14" s="1"/>
  <c r="H1165" i="14"/>
  <c r="E1166" i="14"/>
  <c r="G1166" i="14" s="1"/>
  <c r="H1166" i="14"/>
  <c r="E1167" i="14"/>
  <c r="G1167" i="14" s="1"/>
  <c r="H1167" i="14"/>
  <c r="E1168" i="14"/>
  <c r="G1168" i="14" s="1"/>
  <c r="H1168" i="14"/>
  <c r="E1169" i="14"/>
  <c r="G1169" i="14" s="1"/>
  <c r="H1169" i="14"/>
  <c r="E1170" i="14"/>
  <c r="G1170" i="14" s="1"/>
  <c r="H1170" i="14"/>
  <c r="E1171" i="14"/>
  <c r="G1171" i="14" s="1"/>
  <c r="H1171" i="14"/>
  <c r="R75" i="1"/>
  <c r="AB75" i="1" s="1"/>
  <c r="R71" i="1"/>
  <c r="AB71" i="1" s="1"/>
  <c r="R84" i="1"/>
  <c r="AC84" i="1" s="1"/>
  <c r="R78" i="1"/>
  <c r="AE78" i="1" s="1"/>
  <c r="R133" i="1"/>
  <c r="AE133" i="1" s="1"/>
  <c r="AE71" i="1"/>
  <c r="R74" i="1"/>
  <c r="AE74" i="1" s="1"/>
  <c r="R83" i="1"/>
  <c r="AC83" i="1" s="1"/>
  <c r="R81" i="1"/>
  <c r="AE81" i="1" s="1"/>
  <c r="R66" i="1"/>
  <c r="AE66" i="1" s="1"/>
  <c r="E1154" i="14"/>
  <c r="G1154" i="14" s="1"/>
  <c r="H1154" i="14"/>
  <c r="E1155" i="14"/>
  <c r="G1155" i="14" s="1"/>
  <c r="H1155" i="14"/>
  <c r="E1156" i="14"/>
  <c r="G1156" i="14" s="1"/>
  <c r="H1156" i="14"/>
  <c r="E1157" i="14"/>
  <c r="G1157" i="14" s="1"/>
  <c r="H1157" i="14"/>
  <c r="E1158" i="14"/>
  <c r="G1158" i="14" s="1"/>
  <c r="H1158" i="14"/>
  <c r="E1159" i="14"/>
  <c r="G1159" i="14" s="1"/>
  <c r="H1159" i="14"/>
  <c r="E1160" i="14"/>
  <c r="G1160" i="14" s="1"/>
  <c r="H1160" i="14"/>
  <c r="E1161" i="14"/>
  <c r="G1161" i="14" s="1"/>
  <c r="H1161" i="14"/>
  <c r="E1162" i="14"/>
  <c r="G1162" i="14" s="1"/>
  <c r="H1162" i="14"/>
  <c r="E992" i="14"/>
  <c r="G992" i="14" s="1"/>
  <c r="H992" i="14"/>
  <c r="E993" i="14"/>
  <c r="G993" i="14" s="1"/>
  <c r="H993" i="14"/>
  <c r="E994" i="14"/>
  <c r="G994" i="14" s="1"/>
  <c r="H994" i="14"/>
  <c r="E995" i="14"/>
  <c r="G995" i="14" s="1"/>
  <c r="H995" i="14"/>
  <c r="E996" i="14"/>
  <c r="G996" i="14" s="1"/>
  <c r="H996" i="14"/>
  <c r="E997" i="14"/>
  <c r="G997" i="14" s="1"/>
  <c r="H997" i="14"/>
  <c r="E998" i="14"/>
  <c r="G998" i="14" s="1"/>
  <c r="H998" i="14"/>
  <c r="E999" i="14"/>
  <c r="G999" i="14" s="1"/>
  <c r="H999" i="14"/>
  <c r="E1000" i="14"/>
  <c r="G1000" i="14" s="1"/>
  <c r="H1000" i="14"/>
  <c r="E1037" i="14"/>
  <c r="G1037" i="14" s="1"/>
  <c r="H1037" i="14"/>
  <c r="E1038" i="14"/>
  <c r="G1038" i="14" s="1"/>
  <c r="H1038" i="14"/>
  <c r="E1039" i="14"/>
  <c r="G1039" i="14" s="1"/>
  <c r="H1039" i="14"/>
  <c r="E1040" i="14"/>
  <c r="G1040" i="14" s="1"/>
  <c r="H1040" i="14"/>
  <c r="E1041" i="14"/>
  <c r="G1041" i="14" s="1"/>
  <c r="H1041" i="14"/>
  <c r="E1042" i="14"/>
  <c r="G1042" i="14" s="1"/>
  <c r="H1042" i="14"/>
  <c r="E1043" i="14"/>
  <c r="G1043" i="14" s="1"/>
  <c r="H1043" i="14"/>
  <c r="E1044" i="14"/>
  <c r="G1044" i="14" s="1"/>
  <c r="H1044" i="14"/>
  <c r="E1045" i="14"/>
  <c r="G1045" i="14" s="1"/>
  <c r="H1045" i="14"/>
  <c r="E1064" i="14"/>
  <c r="G1064" i="14" s="1"/>
  <c r="H1064" i="14"/>
  <c r="E1065" i="14"/>
  <c r="G1065" i="14" s="1"/>
  <c r="H1065" i="14"/>
  <c r="E1066" i="14"/>
  <c r="G1066" i="14" s="1"/>
  <c r="H1066" i="14"/>
  <c r="E1067" i="14"/>
  <c r="G1067" i="14" s="1"/>
  <c r="H1067" i="14"/>
  <c r="E1068" i="14"/>
  <c r="G1068" i="14" s="1"/>
  <c r="H1068" i="14"/>
  <c r="E1069" i="14"/>
  <c r="G1069" i="14" s="1"/>
  <c r="H1069" i="14"/>
  <c r="E1070" i="14"/>
  <c r="G1070" i="14" s="1"/>
  <c r="H1070" i="14"/>
  <c r="E1071" i="14"/>
  <c r="G1071" i="14" s="1"/>
  <c r="H1071" i="14"/>
  <c r="E1072" i="14"/>
  <c r="G1072" i="14" s="1"/>
  <c r="H1072" i="14"/>
  <c r="E542" i="14"/>
  <c r="G542" i="14" s="1"/>
  <c r="H542" i="14"/>
  <c r="E543" i="14"/>
  <c r="G543" i="14" s="1"/>
  <c r="H543" i="14"/>
  <c r="E544" i="14"/>
  <c r="G544" i="14" s="1"/>
  <c r="H544" i="14"/>
  <c r="E545" i="14"/>
  <c r="G545" i="14" s="1"/>
  <c r="H545" i="14"/>
  <c r="E546" i="14"/>
  <c r="G546" i="14" s="1"/>
  <c r="H546" i="14"/>
  <c r="E547" i="14"/>
  <c r="G547" i="14" s="1"/>
  <c r="H547" i="14"/>
  <c r="E548" i="14"/>
  <c r="G548" i="14" s="1"/>
  <c r="H548" i="14"/>
  <c r="E549" i="14"/>
  <c r="G549" i="14" s="1"/>
  <c r="H549" i="14"/>
  <c r="E550" i="14"/>
  <c r="G550" i="14" s="1"/>
  <c r="H550" i="14"/>
  <c r="R141" i="1"/>
  <c r="AB141" i="1" s="1"/>
  <c r="AB66" i="1"/>
  <c r="R176" i="1"/>
  <c r="AC176" i="1" s="1"/>
  <c r="R174" i="1"/>
  <c r="AE174" i="1" s="1"/>
  <c r="R148" i="1"/>
  <c r="AE148" i="1" s="1"/>
  <c r="E443" i="14"/>
  <c r="G443" i="14" s="1"/>
  <c r="H443" i="14"/>
  <c r="E444" i="14"/>
  <c r="G444" i="14" s="1"/>
  <c r="H444" i="14"/>
  <c r="E445" i="14"/>
  <c r="G445" i="14" s="1"/>
  <c r="H445" i="14"/>
  <c r="E446" i="14"/>
  <c r="G446" i="14" s="1"/>
  <c r="H446" i="14"/>
  <c r="E447" i="14"/>
  <c r="G447" i="14" s="1"/>
  <c r="H447" i="14"/>
  <c r="E448" i="14"/>
  <c r="G448" i="14" s="1"/>
  <c r="H448" i="14"/>
  <c r="E449" i="14"/>
  <c r="G449" i="14" s="1"/>
  <c r="H449" i="14"/>
  <c r="E450" i="14"/>
  <c r="G450" i="14" s="1"/>
  <c r="H450" i="14"/>
  <c r="E451" i="14"/>
  <c r="G451" i="14" s="1"/>
  <c r="H451" i="14"/>
  <c r="E452" i="14"/>
  <c r="G452" i="14" s="1"/>
  <c r="H452" i="14"/>
  <c r="E453" i="14"/>
  <c r="G453" i="14" s="1"/>
  <c r="H453" i="14"/>
  <c r="E454" i="14"/>
  <c r="G454" i="14" s="1"/>
  <c r="H454" i="14"/>
  <c r="E455" i="14"/>
  <c r="G455" i="14" s="1"/>
  <c r="H455" i="14"/>
  <c r="E456" i="14"/>
  <c r="G456" i="14" s="1"/>
  <c r="H456" i="14"/>
  <c r="E457" i="14"/>
  <c r="G457" i="14" s="1"/>
  <c r="H457" i="14"/>
  <c r="E458" i="14"/>
  <c r="G458" i="14" s="1"/>
  <c r="H458" i="14"/>
  <c r="E459" i="14"/>
  <c r="G459" i="14" s="1"/>
  <c r="H459" i="14"/>
  <c r="E460" i="14"/>
  <c r="G460" i="14" s="1"/>
  <c r="H460" i="14"/>
  <c r="E587" i="14"/>
  <c r="G587" i="14" s="1"/>
  <c r="H587" i="14"/>
  <c r="E588" i="14"/>
  <c r="G588" i="14" s="1"/>
  <c r="H588" i="14"/>
  <c r="E589" i="14"/>
  <c r="G589" i="14" s="1"/>
  <c r="H589" i="14"/>
  <c r="E590" i="14"/>
  <c r="G590" i="14" s="1"/>
  <c r="H590" i="14"/>
  <c r="E591" i="14"/>
  <c r="G591" i="14" s="1"/>
  <c r="H591" i="14"/>
  <c r="E592" i="14"/>
  <c r="G592" i="14" s="1"/>
  <c r="H592" i="14"/>
  <c r="E593" i="14"/>
  <c r="G593" i="14" s="1"/>
  <c r="H593" i="14"/>
  <c r="E594" i="14"/>
  <c r="G594" i="14" s="1"/>
  <c r="H594" i="14"/>
  <c r="E595" i="14"/>
  <c r="G595" i="14" s="1"/>
  <c r="H595" i="14"/>
  <c r="E641" i="14"/>
  <c r="G641" i="14" s="1"/>
  <c r="H641" i="14"/>
  <c r="E642" i="14"/>
  <c r="G642" i="14" s="1"/>
  <c r="H642" i="14"/>
  <c r="E643" i="14"/>
  <c r="G643" i="14" s="1"/>
  <c r="H643" i="14"/>
  <c r="E644" i="14"/>
  <c r="G644" i="14" s="1"/>
  <c r="H644" i="14"/>
  <c r="E645" i="14"/>
  <c r="G645" i="14" s="1"/>
  <c r="H645" i="14"/>
  <c r="E646" i="14"/>
  <c r="G646" i="14" s="1"/>
  <c r="H646" i="14"/>
  <c r="E647" i="14"/>
  <c r="G647" i="14" s="1"/>
  <c r="H647" i="14"/>
  <c r="E648" i="14"/>
  <c r="G648" i="14" s="1"/>
  <c r="H648" i="14"/>
  <c r="E649" i="14"/>
  <c r="G649" i="14" s="1"/>
  <c r="H649" i="14"/>
  <c r="E659" i="14"/>
  <c r="G659" i="14" s="1"/>
  <c r="H659" i="14"/>
  <c r="E660" i="14"/>
  <c r="G660" i="14" s="1"/>
  <c r="H660" i="14"/>
  <c r="E661" i="14"/>
  <c r="G661" i="14" s="1"/>
  <c r="H661" i="14"/>
  <c r="E662" i="14"/>
  <c r="G662" i="14" s="1"/>
  <c r="H662" i="14"/>
  <c r="E663" i="14"/>
  <c r="G663" i="14" s="1"/>
  <c r="H663" i="14"/>
  <c r="E664" i="14"/>
  <c r="G664" i="14" s="1"/>
  <c r="H664" i="14"/>
  <c r="E665" i="14"/>
  <c r="G665" i="14" s="1"/>
  <c r="H665" i="14"/>
  <c r="E666" i="14"/>
  <c r="G666" i="14" s="1"/>
  <c r="H666" i="14"/>
  <c r="E667" i="14"/>
  <c r="G667" i="14" s="1"/>
  <c r="H667" i="14"/>
  <c r="E677" i="14"/>
  <c r="G677" i="14" s="1"/>
  <c r="H677" i="14"/>
  <c r="E678" i="14"/>
  <c r="G678" i="14" s="1"/>
  <c r="H678" i="14"/>
  <c r="E679" i="14"/>
  <c r="G679" i="14" s="1"/>
  <c r="H679" i="14"/>
  <c r="E680" i="14"/>
  <c r="G680" i="14" s="1"/>
  <c r="H680" i="14"/>
  <c r="E681" i="14"/>
  <c r="G681" i="14" s="1"/>
  <c r="H681" i="14"/>
  <c r="E682" i="14"/>
  <c r="G682" i="14" s="1"/>
  <c r="H682" i="14"/>
  <c r="E683" i="14"/>
  <c r="G683" i="14" s="1"/>
  <c r="H683" i="14"/>
  <c r="E684" i="14"/>
  <c r="G684" i="14" s="1"/>
  <c r="H684" i="14"/>
  <c r="E685" i="14"/>
  <c r="G685" i="14" s="1"/>
  <c r="H685" i="14"/>
  <c r="E749" i="14"/>
  <c r="G749" i="14" s="1"/>
  <c r="H749" i="14"/>
  <c r="E750" i="14"/>
  <c r="G750" i="14" s="1"/>
  <c r="H750" i="14"/>
  <c r="E751" i="14"/>
  <c r="G751" i="14" s="1"/>
  <c r="H751" i="14"/>
  <c r="E752" i="14"/>
  <c r="G752" i="14" s="1"/>
  <c r="H752" i="14"/>
  <c r="E753" i="14"/>
  <c r="G753" i="14" s="1"/>
  <c r="H753" i="14"/>
  <c r="E754" i="14"/>
  <c r="G754" i="14" s="1"/>
  <c r="H754" i="14"/>
  <c r="E755" i="14"/>
  <c r="G755" i="14" s="1"/>
  <c r="H755" i="14"/>
  <c r="E756" i="14"/>
  <c r="G756" i="14" s="1"/>
  <c r="H756" i="14"/>
  <c r="E757" i="14"/>
  <c r="G757" i="14" s="1"/>
  <c r="H757" i="14"/>
  <c r="E758" i="14"/>
  <c r="G758" i="14" s="1"/>
  <c r="H758" i="14"/>
  <c r="E759" i="14"/>
  <c r="G759" i="14" s="1"/>
  <c r="H759" i="14"/>
  <c r="E760" i="14"/>
  <c r="G760" i="14" s="1"/>
  <c r="H760" i="14"/>
  <c r="E761" i="14"/>
  <c r="G761" i="14" s="1"/>
  <c r="H761" i="14"/>
  <c r="E762" i="14"/>
  <c r="G762" i="14" s="1"/>
  <c r="H762" i="14"/>
  <c r="E763" i="14"/>
  <c r="G763" i="14" s="1"/>
  <c r="H763" i="14"/>
  <c r="E764" i="14"/>
  <c r="G764" i="14" s="1"/>
  <c r="H764" i="14"/>
  <c r="E765" i="14"/>
  <c r="G765" i="14" s="1"/>
  <c r="H765" i="14"/>
  <c r="E766" i="14"/>
  <c r="G766" i="14" s="1"/>
  <c r="H766" i="14"/>
  <c r="R108" i="1"/>
  <c r="AB108" i="1" s="1"/>
  <c r="R122" i="1"/>
  <c r="AC122" i="1" s="1"/>
  <c r="R121" i="1"/>
  <c r="AE121" i="1" s="1"/>
  <c r="R116" i="1"/>
  <c r="AE116" i="1" s="1"/>
  <c r="R113" i="1"/>
  <c r="AE113" i="1" s="1"/>
  <c r="E767" i="14"/>
  <c r="G767" i="14" s="1"/>
  <c r="H767" i="14"/>
  <c r="E768" i="14"/>
  <c r="G768" i="14" s="1"/>
  <c r="H768" i="14"/>
  <c r="E769" i="14"/>
  <c r="G769" i="14" s="1"/>
  <c r="H769" i="14"/>
  <c r="E770" i="14"/>
  <c r="G770" i="14" s="1"/>
  <c r="H770" i="14"/>
  <c r="E771" i="14"/>
  <c r="G771" i="14" s="1"/>
  <c r="H771" i="14"/>
  <c r="E772" i="14"/>
  <c r="G772" i="14" s="1"/>
  <c r="H772" i="14"/>
  <c r="E773" i="14"/>
  <c r="G773" i="14" s="1"/>
  <c r="H773" i="14"/>
  <c r="E774" i="14"/>
  <c r="G774" i="14" s="1"/>
  <c r="H774" i="14"/>
  <c r="E775" i="14"/>
  <c r="G775" i="14" s="1"/>
  <c r="H775" i="14"/>
  <c r="R101" i="1"/>
  <c r="AE101" i="1" s="1"/>
  <c r="E947" i="14"/>
  <c r="G947" i="14" s="1"/>
  <c r="H947" i="14"/>
  <c r="E948" i="14"/>
  <c r="G948" i="14" s="1"/>
  <c r="H948" i="14"/>
  <c r="E949" i="14"/>
  <c r="G949" i="14" s="1"/>
  <c r="H949" i="14"/>
  <c r="E950" i="14"/>
  <c r="G950" i="14" s="1"/>
  <c r="H950" i="14"/>
  <c r="E951" i="14"/>
  <c r="G951" i="14" s="1"/>
  <c r="H951" i="14"/>
  <c r="E952" i="14"/>
  <c r="G952" i="14" s="1"/>
  <c r="H952" i="14"/>
  <c r="E953" i="14"/>
  <c r="G953" i="14" s="1"/>
  <c r="H953" i="14"/>
  <c r="E954" i="14"/>
  <c r="G954" i="14" s="1"/>
  <c r="H954" i="14"/>
  <c r="E955" i="14"/>
  <c r="G955" i="14" s="1"/>
  <c r="H955" i="14"/>
  <c r="E920" i="14"/>
  <c r="G920" i="14" s="1"/>
  <c r="H920" i="14"/>
  <c r="E921" i="14"/>
  <c r="G921" i="14" s="1"/>
  <c r="H921" i="14"/>
  <c r="E922" i="14"/>
  <c r="G922" i="14" s="1"/>
  <c r="H922" i="14"/>
  <c r="E923" i="14"/>
  <c r="G923" i="14" s="1"/>
  <c r="H923" i="14"/>
  <c r="E924" i="14"/>
  <c r="G924" i="14" s="1"/>
  <c r="H924" i="14"/>
  <c r="E925" i="14"/>
  <c r="G925" i="14" s="1"/>
  <c r="H925" i="14"/>
  <c r="E926" i="14"/>
  <c r="G926" i="14" s="1"/>
  <c r="H926" i="14"/>
  <c r="E927" i="14"/>
  <c r="G927" i="14" s="1"/>
  <c r="H927" i="14"/>
  <c r="E928" i="14"/>
  <c r="G928" i="14" s="1"/>
  <c r="H928" i="14"/>
  <c r="E938" i="14"/>
  <c r="G938" i="14" s="1"/>
  <c r="H938" i="14"/>
  <c r="E939" i="14"/>
  <c r="G939" i="14" s="1"/>
  <c r="H939" i="14"/>
  <c r="E940" i="14"/>
  <c r="G940" i="14" s="1"/>
  <c r="H940" i="14"/>
  <c r="E941" i="14"/>
  <c r="G941" i="14" s="1"/>
  <c r="H941" i="14"/>
  <c r="E942" i="14"/>
  <c r="G942" i="14" s="1"/>
  <c r="H942" i="14"/>
  <c r="E943" i="14"/>
  <c r="G943" i="14" s="1"/>
  <c r="H943" i="14"/>
  <c r="E944" i="14"/>
  <c r="G944" i="14" s="1"/>
  <c r="H944" i="14"/>
  <c r="E945" i="14"/>
  <c r="G945" i="14" s="1"/>
  <c r="H945" i="14"/>
  <c r="E946" i="14"/>
  <c r="G946" i="14" s="1"/>
  <c r="H946" i="14"/>
  <c r="E983" i="14"/>
  <c r="G983" i="14" s="1"/>
  <c r="H983" i="14"/>
  <c r="E984" i="14"/>
  <c r="G984" i="14" s="1"/>
  <c r="H984" i="14"/>
  <c r="E985" i="14"/>
  <c r="G985" i="14" s="1"/>
  <c r="H985" i="14"/>
  <c r="E986" i="14"/>
  <c r="G986" i="14" s="1"/>
  <c r="H986" i="14"/>
  <c r="E987" i="14"/>
  <c r="G987" i="14" s="1"/>
  <c r="H987" i="14"/>
  <c r="E988" i="14"/>
  <c r="G988" i="14" s="1"/>
  <c r="H988" i="14"/>
  <c r="E989" i="14"/>
  <c r="G989" i="14" s="1"/>
  <c r="H989" i="14"/>
  <c r="E990" i="14"/>
  <c r="G990" i="14" s="1"/>
  <c r="H990" i="14"/>
  <c r="E991" i="14"/>
  <c r="G991" i="14" s="1"/>
  <c r="H991" i="14"/>
  <c r="E1100" i="14"/>
  <c r="G1100" i="14" s="1"/>
  <c r="H1100" i="14"/>
  <c r="E1101" i="14"/>
  <c r="G1101" i="14" s="1"/>
  <c r="H1101" i="14"/>
  <c r="E1102" i="14"/>
  <c r="G1102" i="14" s="1"/>
  <c r="H1102" i="14"/>
  <c r="E1103" i="14"/>
  <c r="G1103" i="14" s="1"/>
  <c r="H1103" i="14"/>
  <c r="E1104" i="14"/>
  <c r="G1104" i="14" s="1"/>
  <c r="H1104" i="14"/>
  <c r="E1105" i="14"/>
  <c r="G1105" i="14" s="1"/>
  <c r="H1105" i="14"/>
  <c r="E1106" i="14"/>
  <c r="G1106" i="14" s="1"/>
  <c r="H1106" i="14"/>
  <c r="E1107" i="14"/>
  <c r="G1107" i="14" s="1"/>
  <c r="H1107" i="14"/>
  <c r="E1108" i="14"/>
  <c r="G1108" i="14" s="1"/>
  <c r="H1108" i="14"/>
  <c r="E1172" i="14"/>
  <c r="G1172" i="14" s="1"/>
  <c r="H1172" i="14"/>
  <c r="E1173" i="14"/>
  <c r="G1173" i="14" s="1"/>
  <c r="H1173" i="14"/>
  <c r="E1174" i="14"/>
  <c r="G1174" i="14" s="1"/>
  <c r="H1174" i="14"/>
  <c r="E1175" i="14"/>
  <c r="G1175" i="14" s="1"/>
  <c r="H1175" i="14"/>
  <c r="E1176" i="14"/>
  <c r="G1176" i="14" s="1"/>
  <c r="H1176" i="14"/>
  <c r="E1177" i="14"/>
  <c r="G1177" i="14" s="1"/>
  <c r="H1177" i="14"/>
  <c r="E1178" i="14"/>
  <c r="G1178" i="14" s="1"/>
  <c r="H1178" i="14"/>
  <c r="E1179" i="14"/>
  <c r="G1179" i="14" s="1"/>
  <c r="H1179" i="14"/>
  <c r="E1180" i="14"/>
  <c r="G1180" i="14" s="1"/>
  <c r="H1180" i="14"/>
  <c r="E1190" i="14"/>
  <c r="G1190" i="14" s="1"/>
  <c r="H1190" i="14"/>
  <c r="E1191" i="14"/>
  <c r="G1191" i="14" s="1"/>
  <c r="H1191" i="14"/>
  <c r="E1192" i="14"/>
  <c r="G1192" i="14" s="1"/>
  <c r="H1192" i="14"/>
  <c r="E1193" i="14"/>
  <c r="G1193" i="14" s="1"/>
  <c r="H1193" i="14"/>
  <c r="E1194" i="14"/>
  <c r="G1194" i="14" s="1"/>
  <c r="H1194" i="14"/>
  <c r="E1195" i="14"/>
  <c r="G1195" i="14" s="1"/>
  <c r="H1195" i="14"/>
  <c r="E1196" i="14"/>
  <c r="G1196" i="14" s="1"/>
  <c r="H1196" i="14"/>
  <c r="E1197" i="14"/>
  <c r="G1197" i="14" s="1"/>
  <c r="H1197" i="14"/>
  <c r="E1198" i="14"/>
  <c r="G1198" i="14" s="1"/>
  <c r="H1198" i="14"/>
  <c r="R77" i="1"/>
  <c r="AC77" i="1" s="1"/>
  <c r="R65" i="1"/>
  <c r="AC65" i="1" s="1"/>
  <c r="R59" i="1"/>
  <c r="AE59" i="1" s="1"/>
  <c r="R89" i="1"/>
  <c r="AE89" i="1" s="1"/>
  <c r="R93" i="1"/>
  <c r="AB93" i="1" s="1"/>
  <c r="R62" i="1"/>
  <c r="AE62" i="1" s="1"/>
  <c r="E3062" i="13"/>
  <c r="G3062" i="13" s="1"/>
  <c r="H3062" i="13"/>
  <c r="E3063" i="13"/>
  <c r="G3063" i="13" s="1"/>
  <c r="H3063" i="13"/>
  <c r="E3064" i="13"/>
  <c r="G3064" i="13" s="1"/>
  <c r="H3064" i="13"/>
  <c r="E3065" i="13"/>
  <c r="G3065" i="13" s="1"/>
  <c r="H3065" i="13"/>
  <c r="E3066" i="13"/>
  <c r="G3066" i="13" s="1"/>
  <c r="H3066" i="13"/>
  <c r="E3067" i="13"/>
  <c r="G3067" i="13" s="1"/>
  <c r="H3067" i="13"/>
  <c r="E3068" i="13"/>
  <c r="G3068" i="13" s="1"/>
  <c r="H3068" i="13"/>
  <c r="E3069" i="13"/>
  <c r="G3069" i="13" s="1"/>
  <c r="H3069" i="13"/>
  <c r="E3070" i="13"/>
  <c r="G3070" i="13" s="1"/>
  <c r="H3070" i="13"/>
  <c r="D2" i="13"/>
  <c r="D11" i="13" s="1"/>
  <c r="D20" i="13" s="1"/>
  <c r="D29" i="13" s="1"/>
  <c r="D38" i="13" s="1"/>
  <c r="D47" i="13" s="1"/>
  <c r="D56" i="13" s="1"/>
  <c r="D65" i="13" s="1"/>
  <c r="D74" i="13" s="1"/>
  <c r="D83" i="13" s="1"/>
  <c r="D92" i="13" s="1"/>
  <c r="D101" i="13" s="1"/>
  <c r="D110" i="13" s="1"/>
  <c r="D119" i="13" s="1"/>
  <c r="D128" i="13" s="1"/>
  <c r="D137" i="13" s="1"/>
  <c r="D146" i="13" s="1"/>
  <c r="D155" i="13" s="1"/>
  <c r="D164" i="13" s="1"/>
  <c r="D173" i="13" s="1"/>
  <c r="D182" i="13" s="1"/>
  <c r="D191" i="13" s="1"/>
  <c r="D200" i="13" s="1"/>
  <c r="D209" i="13" s="1"/>
  <c r="D218" i="13" s="1"/>
  <c r="D227" i="13" s="1"/>
  <c r="D236" i="13" s="1"/>
  <c r="D245" i="13" s="1"/>
  <c r="D254" i="13" s="1"/>
  <c r="D263" i="13" s="1"/>
  <c r="D272" i="13" s="1"/>
  <c r="D281" i="13" s="1"/>
  <c r="D290" i="13" s="1"/>
  <c r="D299" i="13" s="1"/>
  <c r="D308" i="13" s="1"/>
  <c r="D317" i="13" s="1"/>
  <c r="D326" i="13" s="1"/>
  <c r="D335" i="13" s="1"/>
  <c r="D344" i="13" s="1"/>
  <c r="D353" i="13" s="1"/>
  <c r="D362" i="13" s="1"/>
  <c r="D371" i="13" s="1"/>
  <c r="D380" i="13" s="1"/>
  <c r="D389" i="13" s="1"/>
  <c r="D398" i="13" s="1"/>
  <c r="D407" i="13" s="1"/>
  <c r="D416" i="13" s="1"/>
  <c r="D425" i="13" s="1"/>
  <c r="D434" i="13" s="1"/>
  <c r="D443" i="13" s="1"/>
  <c r="D452" i="13" s="1"/>
  <c r="D461" i="13" s="1"/>
  <c r="D470" i="13" s="1"/>
  <c r="D479" i="13" s="1"/>
  <c r="D488" i="13" s="1"/>
  <c r="D497" i="13" s="1"/>
  <c r="D506" i="13" s="1"/>
  <c r="D515" i="13" s="1"/>
  <c r="D524" i="13" s="1"/>
  <c r="D533" i="13" s="1"/>
  <c r="D542" i="13" s="1"/>
  <c r="D551" i="13" s="1"/>
  <c r="D560" i="13" s="1"/>
  <c r="D569" i="13" s="1"/>
  <c r="D578" i="13" s="1"/>
  <c r="D587" i="13" s="1"/>
  <c r="D596" i="13" s="1"/>
  <c r="D605" i="13" s="1"/>
  <c r="D614" i="13" s="1"/>
  <c r="D623" i="13" s="1"/>
  <c r="D632" i="13" s="1"/>
  <c r="D641" i="13" s="1"/>
  <c r="D650" i="13" s="1"/>
  <c r="D659" i="13" s="1"/>
  <c r="D668" i="13" s="1"/>
  <c r="D677" i="13" s="1"/>
  <c r="D686" i="13" s="1"/>
  <c r="D695" i="13" s="1"/>
  <c r="D704" i="13" s="1"/>
  <c r="D713" i="13" s="1"/>
  <c r="D722" i="13" s="1"/>
  <c r="D731" i="13" s="1"/>
  <c r="D740" i="13" s="1"/>
  <c r="D749" i="13" s="1"/>
  <c r="D758" i="13" s="1"/>
  <c r="D767" i="13" s="1"/>
  <c r="D776" i="13" s="1"/>
  <c r="D785" i="13" s="1"/>
  <c r="D794" i="13" s="1"/>
  <c r="D803" i="13" s="1"/>
  <c r="D812" i="13" s="1"/>
  <c r="D821" i="13" s="1"/>
  <c r="D830" i="13" s="1"/>
  <c r="D839" i="13" s="1"/>
  <c r="D848" i="13" s="1"/>
  <c r="D857" i="13" s="1"/>
  <c r="D866" i="13" s="1"/>
  <c r="D875" i="13" s="1"/>
  <c r="D884" i="13" s="1"/>
  <c r="D893" i="13" s="1"/>
  <c r="D902" i="13" s="1"/>
  <c r="D911" i="13" s="1"/>
  <c r="D920" i="13" s="1"/>
  <c r="D929" i="13" s="1"/>
  <c r="D938" i="13" s="1"/>
  <c r="D947" i="13" s="1"/>
  <c r="D956" i="13" s="1"/>
  <c r="D965" i="13" s="1"/>
  <c r="D974" i="13" s="1"/>
  <c r="D983" i="13" s="1"/>
  <c r="D992" i="13" s="1"/>
  <c r="D1001" i="13" s="1"/>
  <c r="D1010" i="13" s="1"/>
  <c r="D1019" i="13" s="1"/>
  <c r="D1028" i="13" s="1"/>
  <c r="D1037" i="13" s="1"/>
  <c r="D1046" i="13" s="1"/>
  <c r="D1055" i="13" s="1"/>
  <c r="D1064" i="13" s="1"/>
  <c r="D1073" i="13" s="1"/>
  <c r="D1082" i="13" s="1"/>
  <c r="D1091" i="13" s="1"/>
  <c r="D1100" i="13" s="1"/>
  <c r="D1109" i="13" s="1"/>
  <c r="D1118" i="13" s="1"/>
  <c r="D1127" i="13" s="1"/>
  <c r="D1136" i="13" s="1"/>
  <c r="D1145" i="13" s="1"/>
  <c r="D1154" i="13" s="1"/>
  <c r="D1163" i="13" s="1"/>
  <c r="D1172" i="13" s="1"/>
  <c r="D1181" i="13" s="1"/>
  <c r="D1190" i="13" s="1"/>
  <c r="D1199" i="13" s="1"/>
  <c r="D1208" i="13" s="1"/>
  <c r="D1217" i="13" s="1"/>
  <c r="D1226" i="13" s="1"/>
  <c r="D1235" i="13" s="1"/>
  <c r="D1244" i="13" s="1"/>
  <c r="D1253" i="13" s="1"/>
  <c r="D1262" i="13" s="1"/>
  <c r="D1271" i="13" s="1"/>
  <c r="D1280" i="13" s="1"/>
  <c r="D1289" i="13" s="1"/>
  <c r="D1298" i="13" s="1"/>
  <c r="D1307" i="13" s="1"/>
  <c r="D1316" i="13" s="1"/>
  <c r="D1325" i="13" s="1"/>
  <c r="D1334" i="13" s="1"/>
  <c r="D1343" i="13" s="1"/>
  <c r="D1352" i="13" s="1"/>
  <c r="D1361" i="13" s="1"/>
  <c r="D1370" i="13" s="1"/>
  <c r="D1379" i="13" s="1"/>
  <c r="D1388" i="13" s="1"/>
  <c r="D1397" i="13" s="1"/>
  <c r="D1406" i="13" s="1"/>
  <c r="D1415" i="13" s="1"/>
  <c r="D1424" i="13" s="1"/>
  <c r="D1433" i="13" s="1"/>
  <c r="D1442" i="13" s="1"/>
  <c r="D1451" i="13" s="1"/>
  <c r="D1460" i="13" s="1"/>
  <c r="D1469" i="13" s="1"/>
  <c r="D1478" i="13" s="1"/>
  <c r="D1487" i="13" s="1"/>
  <c r="D1496" i="13" s="1"/>
  <c r="D1505" i="13" s="1"/>
  <c r="D1514" i="13" s="1"/>
  <c r="D1523" i="13" s="1"/>
  <c r="D1532" i="13" s="1"/>
  <c r="D1541" i="13" s="1"/>
  <c r="D1550" i="13" s="1"/>
  <c r="D1559" i="13" s="1"/>
  <c r="D1568" i="13" s="1"/>
  <c r="D1577" i="13" s="1"/>
  <c r="D1586" i="13" s="1"/>
  <c r="D1595" i="13" s="1"/>
  <c r="D1604" i="13" s="1"/>
  <c r="D1613" i="13" s="1"/>
  <c r="D1622" i="13" s="1"/>
  <c r="D1631" i="13" s="1"/>
  <c r="D1640" i="13" s="1"/>
  <c r="D1649" i="13" s="1"/>
  <c r="D1658" i="13" s="1"/>
  <c r="D1667" i="13" s="1"/>
  <c r="D1676" i="13" s="1"/>
  <c r="D1685" i="13" s="1"/>
  <c r="D1694" i="13" s="1"/>
  <c r="D1703" i="13" s="1"/>
  <c r="D1712" i="13" s="1"/>
  <c r="D1721" i="13" s="1"/>
  <c r="D1730" i="13" s="1"/>
  <c r="D1739" i="13" s="1"/>
  <c r="D1748" i="13" s="1"/>
  <c r="D1757" i="13" s="1"/>
  <c r="D1766" i="13" s="1"/>
  <c r="D1775" i="13" s="1"/>
  <c r="D1784" i="13" s="1"/>
  <c r="D1793" i="13" s="1"/>
  <c r="D1802" i="13" s="1"/>
  <c r="D1811" i="13" s="1"/>
  <c r="D1820" i="13" s="1"/>
  <c r="D1829" i="13" s="1"/>
  <c r="D1838" i="13" s="1"/>
  <c r="D1847" i="13" s="1"/>
  <c r="D1856" i="13" s="1"/>
  <c r="D1865" i="13" s="1"/>
  <c r="D1874" i="13" s="1"/>
  <c r="D1883" i="13" s="1"/>
  <c r="D1892" i="13" s="1"/>
  <c r="D1901" i="13" s="1"/>
  <c r="D1910" i="13" s="1"/>
  <c r="D1919" i="13" s="1"/>
  <c r="D1928" i="13" s="1"/>
  <c r="D1937" i="13" s="1"/>
  <c r="D1946" i="13" s="1"/>
  <c r="D1955" i="13" s="1"/>
  <c r="D1964" i="13" s="1"/>
  <c r="D1973" i="13" s="1"/>
  <c r="D1991" i="13" s="1"/>
  <c r="D2000" i="13" s="1"/>
  <c r="D2009" i="13" s="1"/>
  <c r="D2018" i="13" s="1"/>
  <c r="D2027" i="13" s="1"/>
  <c r="D2036" i="13" s="1"/>
  <c r="D2045" i="13" s="1"/>
  <c r="G4439" i="13"/>
  <c r="H4439" i="13"/>
  <c r="D3" i="13"/>
  <c r="D12" i="13" s="1"/>
  <c r="D21" i="13" s="1"/>
  <c r="D30" i="13" s="1"/>
  <c r="D39" i="13" s="1"/>
  <c r="D48" i="13" s="1"/>
  <c r="D57" i="13" s="1"/>
  <c r="D66" i="13" s="1"/>
  <c r="D75" i="13" s="1"/>
  <c r="D84" i="13" s="1"/>
  <c r="D93" i="13" s="1"/>
  <c r="D102" i="13" s="1"/>
  <c r="D111" i="13" s="1"/>
  <c r="D120" i="13" s="1"/>
  <c r="D129" i="13" s="1"/>
  <c r="D138" i="13" s="1"/>
  <c r="D147" i="13" s="1"/>
  <c r="D156" i="13" s="1"/>
  <c r="D165" i="13" s="1"/>
  <c r="D174" i="13" s="1"/>
  <c r="D183" i="13" s="1"/>
  <c r="D192" i="13" s="1"/>
  <c r="D201" i="13" s="1"/>
  <c r="D210" i="13" s="1"/>
  <c r="D219" i="13" s="1"/>
  <c r="D228" i="13" s="1"/>
  <c r="D237" i="13" s="1"/>
  <c r="D246" i="13" s="1"/>
  <c r="D255" i="13" s="1"/>
  <c r="D264" i="13" s="1"/>
  <c r="D273" i="13" s="1"/>
  <c r="D282" i="13" s="1"/>
  <c r="D291" i="13" s="1"/>
  <c r="D300" i="13" s="1"/>
  <c r="D309" i="13" s="1"/>
  <c r="D318" i="13" s="1"/>
  <c r="D327" i="13" s="1"/>
  <c r="D336" i="13" s="1"/>
  <c r="D345" i="13" s="1"/>
  <c r="D354" i="13" s="1"/>
  <c r="D363" i="13" s="1"/>
  <c r="D372" i="13" s="1"/>
  <c r="D381" i="13" s="1"/>
  <c r="D390" i="13" s="1"/>
  <c r="D399" i="13" s="1"/>
  <c r="D408" i="13" s="1"/>
  <c r="D417" i="13" s="1"/>
  <c r="D426" i="13" s="1"/>
  <c r="D435" i="13" s="1"/>
  <c r="D444" i="13" s="1"/>
  <c r="D453" i="13" s="1"/>
  <c r="D462" i="13" s="1"/>
  <c r="D471" i="13" s="1"/>
  <c r="D480" i="13" s="1"/>
  <c r="D489" i="13" s="1"/>
  <c r="D498" i="13" s="1"/>
  <c r="D507" i="13" s="1"/>
  <c r="D516" i="13" s="1"/>
  <c r="D525" i="13" s="1"/>
  <c r="D534" i="13" s="1"/>
  <c r="D543" i="13" s="1"/>
  <c r="D552" i="13" s="1"/>
  <c r="D561" i="13" s="1"/>
  <c r="D570" i="13" s="1"/>
  <c r="D579" i="13" s="1"/>
  <c r="D588" i="13" s="1"/>
  <c r="D597" i="13" s="1"/>
  <c r="D606" i="13" s="1"/>
  <c r="D615" i="13" s="1"/>
  <c r="D624" i="13" s="1"/>
  <c r="D633" i="13" s="1"/>
  <c r="D642" i="13" s="1"/>
  <c r="D651" i="13" s="1"/>
  <c r="D660" i="13" s="1"/>
  <c r="D669" i="13" s="1"/>
  <c r="D678" i="13" s="1"/>
  <c r="D687" i="13" s="1"/>
  <c r="D696" i="13" s="1"/>
  <c r="D705" i="13" s="1"/>
  <c r="D714" i="13" s="1"/>
  <c r="D723" i="13" s="1"/>
  <c r="D732" i="13" s="1"/>
  <c r="D741" i="13" s="1"/>
  <c r="D750" i="13" s="1"/>
  <c r="D759" i="13" s="1"/>
  <c r="D768" i="13" s="1"/>
  <c r="D777" i="13" s="1"/>
  <c r="D786" i="13" s="1"/>
  <c r="D795" i="13" s="1"/>
  <c r="D804" i="13" s="1"/>
  <c r="D813" i="13" s="1"/>
  <c r="D822" i="13" s="1"/>
  <c r="D831" i="13" s="1"/>
  <c r="D840" i="13" s="1"/>
  <c r="D849" i="13" s="1"/>
  <c r="D858" i="13" s="1"/>
  <c r="D867" i="13" s="1"/>
  <c r="D876" i="13" s="1"/>
  <c r="D885" i="13" s="1"/>
  <c r="D894" i="13" s="1"/>
  <c r="D903" i="13" s="1"/>
  <c r="D912" i="13" s="1"/>
  <c r="D921" i="13" s="1"/>
  <c r="D930" i="13" s="1"/>
  <c r="D939" i="13" s="1"/>
  <c r="D948" i="13" s="1"/>
  <c r="D957" i="13" s="1"/>
  <c r="D966" i="13" s="1"/>
  <c r="D975" i="13" s="1"/>
  <c r="D984" i="13" s="1"/>
  <c r="D993" i="13" s="1"/>
  <c r="D1002" i="13" s="1"/>
  <c r="D1011" i="13" s="1"/>
  <c r="D1020" i="13" s="1"/>
  <c r="D1029" i="13" s="1"/>
  <c r="D1038" i="13" s="1"/>
  <c r="D1047" i="13" s="1"/>
  <c r="D1056" i="13" s="1"/>
  <c r="D1065" i="13" s="1"/>
  <c r="D1074" i="13" s="1"/>
  <c r="D1083" i="13" s="1"/>
  <c r="D1092" i="13" s="1"/>
  <c r="D1101" i="13" s="1"/>
  <c r="D1110" i="13" s="1"/>
  <c r="D1119" i="13" s="1"/>
  <c r="D1128" i="13" s="1"/>
  <c r="D1137" i="13" s="1"/>
  <c r="D1146" i="13" s="1"/>
  <c r="D1155" i="13" s="1"/>
  <c r="D1164" i="13" s="1"/>
  <c r="D1173" i="13" s="1"/>
  <c r="D1182" i="13" s="1"/>
  <c r="D1191" i="13" s="1"/>
  <c r="D1200" i="13" s="1"/>
  <c r="D1209" i="13" s="1"/>
  <c r="D1218" i="13" s="1"/>
  <c r="D1227" i="13" s="1"/>
  <c r="D1236" i="13" s="1"/>
  <c r="D1245" i="13" s="1"/>
  <c r="D1254" i="13" s="1"/>
  <c r="D1263" i="13" s="1"/>
  <c r="D1272" i="13" s="1"/>
  <c r="D1281" i="13" s="1"/>
  <c r="D1290" i="13" s="1"/>
  <c r="D1299" i="13" s="1"/>
  <c r="D1308" i="13" s="1"/>
  <c r="D1317" i="13" s="1"/>
  <c r="D1326" i="13" s="1"/>
  <c r="D1335" i="13" s="1"/>
  <c r="D1344" i="13" s="1"/>
  <c r="D1353" i="13" s="1"/>
  <c r="D1362" i="13" s="1"/>
  <c r="D1371" i="13" s="1"/>
  <c r="D1380" i="13" s="1"/>
  <c r="D1389" i="13" s="1"/>
  <c r="D1398" i="13" s="1"/>
  <c r="D1407" i="13" s="1"/>
  <c r="D1416" i="13" s="1"/>
  <c r="D1425" i="13" s="1"/>
  <c r="D1434" i="13" s="1"/>
  <c r="D1443" i="13" s="1"/>
  <c r="D1452" i="13" s="1"/>
  <c r="D1461" i="13" s="1"/>
  <c r="D1470" i="13" s="1"/>
  <c r="D1479" i="13" s="1"/>
  <c r="D1488" i="13" s="1"/>
  <c r="D1497" i="13" s="1"/>
  <c r="D1506" i="13" s="1"/>
  <c r="D1515" i="13" s="1"/>
  <c r="D1524" i="13" s="1"/>
  <c r="D1533" i="13" s="1"/>
  <c r="D1542" i="13" s="1"/>
  <c r="D1551" i="13" s="1"/>
  <c r="D1560" i="13" s="1"/>
  <c r="D1569" i="13" s="1"/>
  <c r="D1578" i="13" s="1"/>
  <c r="D1587" i="13" s="1"/>
  <c r="D1596" i="13" s="1"/>
  <c r="D1605" i="13" s="1"/>
  <c r="D1614" i="13" s="1"/>
  <c r="D1623" i="13" s="1"/>
  <c r="D1632" i="13" s="1"/>
  <c r="D1641" i="13" s="1"/>
  <c r="D1650" i="13" s="1"/>
  <c r="D1659" i="13" s="1"/>
  <c r="D1668" i="13" s="1"/>
  <c r="D1677" i="13" s="1"/>
  <c r="D1686" i="13" s="1"/>
  <c r="D1695" i="13" s="1"/>
  <c r="D1704" i="13" s="1"/>
  <c r="D1713" i="13" s="1"/>
  <c r="D1722" i="13" s="1"/>
  <c r="D1731" i="13" s="1"/>
  <c r="D1740" i="13" s="1"/>
  <c r="D1749" i="13" s="1"/>
  <c r="D1758" i="13" s="1"/>
  <c r="D1767" i="13" s="1"/>
  <c r="D1776" i="13" s="1"/>
  <c r="D1785" i="13" s="1"/>
  <c r="D1794" i="13" s="1"/>
  <c r="D1803" i="13" s="1"/>
  <c r="D1812" i="13" s="1"/>
  <c r="D1821" i="13" s="1"/>
  <c r="D1830" i="13" s="1"/>
  <c r="D1839" i="13" s="1"/>
  <c r="D1848" i="13" s="1"/>
  <c r="D1857" i="13" s="1"/>
  <c r="D1866" i="13" s="1"/>
  <c r="D1875" i="13" s="1"/>
  <c r="D1884" i="13" s="1"/>
  <c r="D1893" i="13" s="1"/>
  <c r="D1902" i="13" s="1"/>
  <c r="D1911" i="13" s="1"/>
  <c r="D1920" i="13" s="1"/>
  <c r="D1929" i="13" s="1"/>
  <c r="D1938" i="13" s="1"/>
  <c r="D1947" i="13" s="1"/>
  <c r="D1956" i="13" s="1"/>
  <c r="D1965" i="13" s="1"/>
  <c r="D1974" i="13" s="1"/>
  <c r="D1992" i="13" s="1"/>
  <c r="D2001" i="13" s="1"/>
  <c r="D2010" i="13" s="1"/>
  <c r="D2019" i="13" s="1"/>
  <c r="D2028" i="13" s="1"/>
  <c r="D2037" i="13" s="1"/>
  <c r="D2046" i="13" s="1"/>
  <c r="G4440" i="13"/>
  <c r="H4440" i="13"/>
  <c r="D4" i="13"/>
  <c r="D13" i="13" s="1"/>
  <c r="D22" i="13" s="1"/>
  <c r="D31" i="13" s="1"/>
  <c r="D40" i="13" s="1"/>
  <c r="D49" i="13" s="1"/>
  <c r="D58" i="13" s="1"/>
  <c r="D67" i="13" s="1"/>
  <c r="D76" i="13" s="1"/>
  <c r="D85" i="13" s="1"/>
  <c r="D94" i="13" s="1"/>
  <c r="D103" i="13" s="1"/>
  <c r="D112" i="13" s="1"/>
  <c r="D121" i="13" s="1"/>
  <c r="D130" i="13" s="1"/>
  <c r="D139" i="13" s="1"/>
  <c r="D148" i="13" s="1"/>
  <c r="D157" i="13" s="1"/>
  <c r="D166" i="13" s="1"/>
  <c r="D175" i="13" s="1"/>
  <c r="D184" i="13" s="1"/>
  <c r="D193" i="13" s="1"/>
  <c r="D202" i="13" s="1"/>
  <c r="D211" i="13" s="1"/>
  <c r="D220" i="13" s="1"/>
  <c r="D229" i="13" s="1"/>
  <c r="D238" i="13" s="1"/>
  <c r="D247" i="13" s="1"/>
  <c r="D256" i="13" s="1"/>
  <c r="D265" i="13" s="1"/>
  <c r="D274" i="13" s="1"/>
  <c r="D283" i="13" s="1"/>
  <c r="D292" i="13" s="1"/>
  <c r="D301" i="13" s="1"/>
  <c r="D310" i="13" s="1"/>
  <c r="D319" i="13" s="1"/>
  <c r="D328" i="13" s="1"/>
  <c r="D337" i="13" s="1"/>
  <c r="D346" i="13" s="1"/>
  <c r="D355" i="13" s="1"/>
  <c r="D364" i="13" s="1"/>
  <c r="D373" i="13" s="1"/>
  <c r="D382" i="13" s="1"/>
  <c r="D391" i="13" s="1"/>
  <c r="D400" i="13" s="1"/>
  <c r="D409" i="13" s="1"/>
  <c r="D418" i="13" s="1"/>
  <c r="D427" i="13" s="1"/>
  <c r="D436" i="13" s="1"/>
  <c r="D445" i="13" s="1"/>
  <c r="D454" i="13" s="1"/>
  <c r="D463" i="13" s="1"/>
  <c r="D472" i="13" s="1"/>
  <c r="D481" i="13" s="1"/>
  <c r="D490" i="13" s="1"/>
  <c r="D499" i="13" s="1"/>
  <c r="D508" i="13" s="1"/>
  <c r="D517" i="13" s="1"/>
  <c r="D526" i="13" s="1"/>
  <c r="D535" i="13" s="1"/>
  <c r="D544" i="13" s="1"/>
  <c r="D553" i="13" s="1"/>
  <c r="D562" i="13" s="1"/>
  <c r="D571" i="13" s="1"/>
  <c r="D580" i="13" s="1"/>
  <c r="D589" i="13" s="1"/>
  <c r="D598" i="13" s="1"/>
  <c r="D607" i="13" s="1"/>
  <c r="D616" i="13" s="1"/>
  <c r="D625" i="13" s="1"/>
  <c r="D634" i="13" s="1"/>
  <c r="D643" i="13" s="1"/>
  <c r="D652" i="13" s="1"/>
  <c r="D661" i="13" s="1"/>
  <c r="D670" i="13" s="1"/>
  <c r="D679" i="13" s="1"/>
  <c r="D688" i="13" s="1"/>
  <c r="D697" i="13" s="1"/>
  <c r="D706" i="13" s="1"/>
  <c r="D715" i="13" s="1"/>
  <c r="D724" i="13" s="1"/>
  <c r="D733" i="13" s="1"/>
  <c r="D742" i="13" s="1"/>
  <c r="D751" i="13" s="1"/>
  <c r="D760" i="13" s="1"/>
  <c r="D769" i="13" s="1"/>
  <c r="D778" i="13" s="1"/>
  <c r="D787" i="13" s="1"/>
  <c r="D796" i="13" s="1"/>
  <c r="D805" i="13" s="1"/>
  <c r="D814" i="13" s="1"/>
  <c r="D823" i="13" s="1"/>
  <c r="D832" i="13" s="1"/>
  <c r="D841" i="13" s="1"/>
  <c r="D850" i="13" s="1"/>
  <c r="D859" i="13" s="1"/>
  <c r="D868" i="13" s="1"/>
  <c r="D877" i="13" s="1"/>
  <c r="D886" i="13" s="1"/>
  <c r="D895" i="13" s="1"/>
  <c r="D904" i="13" s="1"/>
  <c r="D913" i="13" s="1"/>
  <c r="D922" i="13" s="1"/>
  <c r="D931" i="13" s="1"/>
  <c r="D940" i="13" s="1"/>
  <c r="D949" i="13" s="1"/>
  <c r="D958" i="13" s="1"/>
  <c r="D967" i="13" s="1"/>
  <c r="D976" i="13" s="1"/>
  <c r="D985" i="13" s="1"/>
  <c r="D994" i="13" s="1"/>
  <c r="D1003" i="13" s="1"/>
  <c r="D1012" i="13" s="1"/>
  <c r="D1021" i="13" s="1"/>
  <c r="D1030" i="13" s="1"/>
  <c r="D1039" i="13" s="1"/>
  <c r="D1048" i="13" s="1"/>
  <c r="D1057" i="13" s="1"/>
  <c r="D1066" i="13" s="1"/>
  <c r="D1075" i="13" s="1"/>
  <c r="D1084" i="13" s="1"/>
  <c r="D1093" i="13" s="1"/>
  <c r="D1102" i="13" s="1"/>
  <c r="D1111" i="13" s="1"/>
  <c r="D1120" i="13" s="1"/>
  <c r="D1129" i="13" s="1"/>
  <c r="D1138" i="13" s="1"/>
  <c r="D1147" i="13" s="1"/>
  <c r="D1156" i="13" s="1"/>
  <c r="D1165" i="13" s="1"/>
  <c r="D1174" i="13" s="1"/>
  <c r="D1183" i="13" s="1"/>
  <c r="D1192" i="13" s="1"/>
  <c r="D1201" i="13" s="1"/>
  <c r="D1210" i="13" s="1"/>
  <c r="D1219" i="13" s="1"/>
  <c r="D1228" i="13" s="1"/>
  <c r="D1237" i="13" s="1"/>
  <c r="D1246" i="13" s="1"/>
  <c r="D1255" i="13" s="1"/>
  <c r="D1264" i="13" s="1"/>
  <c r="D1273" i="13" s="1"/>
  <c r="D1282" i="13" s="1"/>
  <c r="D1291" i="13" s="1"/>
  <c r="D1300" i="13" s="1"/>
  <c r="D1309" i="13" s="1"/>
  <c r="D1318" i="13" s="1"/>
  <c r="D1327" i="13" s="1"/>
  <c r="D1336" i="13" s="1"/>
  <c r="D1345" i="13" s="1"/>
  <c r="D1354" i="13" s="1"/>
  <c r="D1363" i="13" s="1"/>
  <c r="D1372" i="13" s="1"/>
  <c r="D1381" i="13" s="1"/>
  <c r="D1390" i="13" s="1"/>
  <c r="D1399" i="13" s="1"/>
  <c r="D1408" i="13" s="1"/>
  <c r="D1417" i="13" s="1"/>
  <c r="D1426" i="13" s="1"/>
  <c r="D1435" i="13" s="1"/>
  <c r="D1444" i="13" s="1"/>
  <c r="D1453" i="13" s="1"/>
  <c r="D1462" i="13" s="1"/>
  <c r="D1471" i="13" s="1"/>
  <c r="D1480" i="13" s="1"/>
  <c r="D1489" i="13" s="1"/>
  <c r="D1498" i="13" s="1"/>
  <c r="D1507" i="13" s="1"/>
  <c r="D1516" i="13" s="1"/>
  <c r="D1525" i="13" s="1"/>
  <c r="D1534" i="13" s="1"/>
  <c r="D1543" i="13" s="1"/>
  <c r="D1552" i="13" s="1"/>
  <c r="D1561" i="13" s="1"/>
  <c r="D1570" i="13" s="1"/>
  <c r="D1579" i="13" s="1"/>
  <c r="D1588" i="13" s="1"/>
  <c r="D1597" i="13" s="1"/>
  <c r="D1606" i="13" s="1"/>
  <c r="D1615" i="13" s="1"/>
  <c r="D1624" i="13" s="1"/>
  <c r="D1633" i="13" s="1"/>
  <c r="D1642" i="13" s="1"/>
  <c r="D1651" i="13" s="1"/>
  <c r="D1660" i="13" s="1"/>
  <c r="D1669" i="13" s="1"/>
  <c r="D1678" i="13" s="1"/>
  <c r="D1687" i="13" s="1"/>
  <c r="D1696" i="13" s="1"/>
  <c r="D1705" i="13" s="1"/>
  <c r="D1714" i="13" s="1"/>
  <c r="D1723" i="13" s="1"/>
  <c r="D1732" i="13" s="1"/>
  <c r="D1741" i="13" s="1"/>
  <c r="D1750" i="13" s="1"/>
  <c r="D1759" i="13" s="1"/>
  <c r="D1768" i="13" s="1"/>
  <c r="D1777" i="13" s="1"/>
  <c r="D1786" i="13" s="1"/>
  <c r="D1795" i="13" s="1"/>
  <c r="D1804" i="13" s="1"/>
  <c r="D1813" i="13" s="1"/>
  <c r="D1822" i="13" s="1"/>
  <c r="D1831" i="13" s="1"/>
  <c r="D1840" i="13" s="1"/>
  <c r="D1849" i="13" s="1"/>
  <c r="D1858" i="13" s="1"/>
  <c r="D1867" i="13" s="1"/>
  <c r="D1876" i="13" s="1"/>
  <c r="D1885" i="13" s="1"/>
  <c r="D1894" i="13" s="1"/>
  <c r="D1903" i="13" s="1"/>
  <c r="D1912" i="13" s="1"/>
  <c r="D1921" i="13" s="1"/>
  <c r="D1930" i="13" s="1"/>
  <c r="D1939" i="13" s="1"/>
  <c r="D1948" i="13" s="1"/>
  <c r="D1957" i="13" s="1"/>
  <c r="D1966" i="13" s="1"/>
  <c r="D1975" i="13" s="1"/>
  <c r="D1993" i="13" s="1"/>
  <c r="D2002" i="13" s="1"/>
  <c r="D2011" i="13" s="1"/>
  <c r="D2020" i="13" s="1"/>
  <c r="D2029" i="13" s="1"/>
  <c r="D2038" i="13" s="1"/>
  <c r="D2047" i="13" s="1"/>
  <c r="G4441" i="13"/>
  <c r="H4441" i="13"/>
  <c r="D5" i="13"/>
  <c r="D14" i="13" s="1"/>
  <c r="D23" i="13" s="1"/>
  <c r="D32" i="13" s="1"/>
  <c r="D41" i="13" s="1"/>
  <c r="D50" i="13" s="1"/>
  <c r="D59" i="13" s="1"/>
  <c r="D68" i="13" s="1"/>
  <c r="D77" i="13" s="1"/>
  <c r="D86" i="13" s="1"/>
  <c r="D95" i="13" s="1"/>
  <c r="D104" i="13" s="1"/>
  <c r="D113" i="13" s="1"/>
  <c r="D122" i="13" s="1"/>
  <c r="D131" i="13" s="1"/>
  <c r="D140" i="13" s="1"/>
  <c r="D149" i="13" s="1"/>
  <c r="D158" i="13" s="1"/>
  <c r="D167" i="13" s="1"/>
  <c r="D176" i="13" s="1"/>
  <c r="D185" i="13" s="1"/>
  <c r="D194" i="13" s="1"/>
  <c r="D203" i="13" s="1"/>
  <c r="D212" i="13" s="1"/>
  <c r="D221" i="13" s="1"/>
  <c r="D230" i="13" s="1"/>
  <c r="D239" i="13" s="1"/>
  <c r="D248" i="13" s="1"/>
  <c r="D257" i="13" s="1"/>
  <c r="D266" i="13" s="1"/>
  <c r="D275" i="13" s="1"/>
  <c r="D284" i="13" s="1"/>
  <c r="D293" i="13" s="1"/>
  <c r="D302" i="13" s="1"/>
  <c r="D311" i="13" s="1"/>
  <c r="D320" i="13" s="1"/>
  <c r="D329" i="13" s="1"/>
  <c r="D338" i="13" s="1"/>
  <c r="D347" i="13" s="1"/>
  <c r="D356" i="13" s="1"/>
  <c r="D365" i="13" s="1"/>
  <c r="D374" i="13" s="1"/>
  <c r="D383" i="13" s="1"/>
  <c r="D392" i="13" s="1"/>
  <c r="D401" i="13" s="1"/>
  <c r="D410" i="13" s="1"/>
  <c r="D419" i="13" s="1"/>
  <c r="D428" i="13" s="1"/>
  <c r="D437" i="13" s="1"/>
  <c r="D446" i="13" s="1"/>
  <c r="D455" i="13" s="1"/>
  <c r="D464" i="13" s="1"/>
  <c r="D473" i="13" s="1"/>
  <c r="D482" i="13" s="1"/>
  <c r="D491" i="13" s="1"/>
  <c r="D500" i="13" s="1"/>
  <c r="D509" i="13" s="1"/>
  <c r="D518" i="13" s="1"/>
  <c r="D527" i="13" s="1"/>
  <c r="D536" i="13" s="1"/>
  <c r="D545" i="13" s="1"/>
  <c r="D554" i="13" s="1"/>
  <c r="D563" i="13" s="1"/>
  <c r="D572" i="13" s="1"/>
  <c r="D581" i="13" s="1"/>
  <c r="D590" i="13" s="1"/>
  <c r="D599" i="13" s="1"/>
  <c r="D608" i="13" s="1"/>
  <c r="D617" i="13" s="1"/>
  <c r="D626" i="13" s="1"/>
  <c r="D635" i="13" s="1"/>
  <c r="D644" i="13" s="1"/>
  <c r="D653" i="13" s="1"/>
  <c r="D662" i="13" s="1"/>
  <c r="D671" i="13" s="1"/>
  <c r="D680" i="13" s="1"/>
  <c r="D689" i="13" s="1"/>
  <c r="D698" i="13" s="1"/>
  <c r="D707" i="13" s="1"/>
  <c r="D716" i="13" s="1"/>
  <c r="D725" i="13" s="1"/>
  <c r="D734" i="13" s="1"/>
  <c r="D743" i="13" s="1"/>
  <c r="D752" i="13" s="1"/>
  <c r="D761" i="13" s="1"/>
  <c r="D770" i="13" s="1"/>
  <c r="D779" i="13" s="1"/>
  <c r="D788" i="13" s="1"/>
  <c r="D797" i="13" s="1"/>
  <c r="D806" i="13" s="1"/>
  <c r="D815" i="13" s="1"/>
  <c r="D824" i="13" s="1"/>
  <c r="D833" i="13" s="1"/>
  <c r="D842" i="13" s="1"/>
  <c r="D851" i="13" s="1"/>
  <c r="D860" i="13" s="1"/>
  <c r="D869" i="13" s="1"/>
  <c r="D878" i="13" s="1"/>
  <c r="D887" i="13" s="1"/>
  <c r="D896" i="13" s="1"/>
  <c r="D905" i="13" s="1"/>
  <c r="D914" i="13" s="1"/>
  <c r="D923" i="13" s="1"/>
  <c r="D932" i="13" s="1"/>
  <c r="D941" i="13" s="1"/>
  <c r="D950" i="13" s="1"/>
  <c r="D959" i="13" s="1"/>
  <c r="D968" i="13" s="1"/>
  <c r="D977" i="13" s="1"/>
  <c r="D986" i="13" s="1"/>
  <c r="D995" i="13" s="1"/>
  <c r="D1004" i="13" s="1"/>
  <c r="D1013" i="13" s="1"/>
  <c r="D1022" i="13" s="1"/>
  <c r="D1031" i="13" s="1"/>
  <c r="D1040" i="13" s="1"/>
  <c r="D1049" i="13" s="1"/>
  <c r="D1058" i="13" s="1"/>
  <c r="D1067" i="13" s="1"/>
  <c r="D1076" i="13" s="1"/>
  <c r="D1085" i="13" s="1"/>
  <c r="D1094" i="13" s="1"/>
  <c r="D1103" i="13" s="1"/>
  <c r="D1112" i="13" s="1"/>
  <c r="D1121" i="13" s="1"/>
  <c r="D1130" i="13" s="1"/>
  <c r="D1139" i="13" s="1"/>
  <c r="D1148" i="13" s="1"/>
  <c r="D1157" i="13" s="1"/>
  <c r="D1166" i="13" s="1"/>
  <c r="D1175" i="13" s="1"/>
  <c r="D1184" i="13" s="1"/>
  <c r="D1193" i="13" s="1"/>
  <c r="D1202" i="13" s="1"/>
  <c r="D1211" i="13" s="1"/>
  <c r="D1220" i="13" s="1"/>
  <c r="D1229" i="13" s="1"/>
  <c r="D1238" i="13" s="1"/>
  <c r="D1247" i="13" s="1"/>
  <c r="D1256" i="13" s="1"/>
  <c r="D1265" i="13" s="1"/>
  <c r="D1274" i="13" s="1"/>
  <c r="D1283" i="13" s="1"/>
  <c r="D1292" i="13" s="1"/>
  <c r="D1301" i="13" s="1"/>
  <c r="D1310" i="13" s="1"/>
  <c r="D1319" i="13" s="1"/>
  <c r="D1328" i="13" s="1"/>
  <c r="D1337" i="13" s="1"/>
  <c r="D1346" i="13" s="1"/>
  <c r="D1355" i="13" s="1"/>
  <c r="D1364" i="13" s="1"/>
  <c r="D1373" i="13" s="1"/>
  <c r="D1382" i="13" s="1"/>
  <c r="D1391" i="13" s="1"/>
  <c r="D1400" i="13" s="1"/>
  <c r="D1409" i="13" s="1"/>
  <c r="D1418" i="13" s="1"/>
  <c r="D1427" i="13" s="1"/>
  <c r="D1436" i="13" s="1"/>
  <c r="D1445" i="13" s="1"/>
  <c r="D1454" i="13" s="1"/>
  <c r="D1463" i="13" s="1"/>
  <c r="D1472" i="13" s="1"/>
  <c r="D1481" i="13" s="1"/>
  <c r="D1490" i="13" s="1"/>
  <c r="D1499" i="13" s="1"/>
  <c r="D1508" i="13" s="1"/>
  <c r="D1517" i="13" s="1"/>
  <c r="D1526" i="13" s="1"/>
  <c r="D1535" i="13" s="1"/>
  <c r="D1544" i="13" s="1"/>
  <c r="D1553" i="13" s="1"/>
  <c r="D1562" i="13" s="1"/>
  <c r="D1571" i="13" s="1"/>
  <c r="D1580" i="13" s="1"/>
  <c r="D1589" i="13" s="1"/>
  <c r="D1598" i="13" s="1"/>
  <c r="D1607" i="13" s="1"/>
  <c r="D1616" i="13" s="1"/>
  <c r="D1625" i="13" s="1"/>
  <c r="D1634" i="13" s="1"/>
  <c r="D1643" i="13" s="1"/>
  <c r="D1652" i="13" s="1"/>
  <c r="D1661" i="13" s="1"/>
  <c r="D1670" i="13" s="1"/>
  <c r="D1679" i="13" s="1"/>
  <c r="D1688" i="13" s="1"/>
  <c r="D1697" i="13" s="1"/>
  <c r="D1706" i="13" s="1"/>
  <c r="D1715" i="13" s="1"/>
  <c r="D1724" i="13" s="1"/>
  <c r="D1733" i="13" s="1"/>
  <c r="D1742" i="13" s="1"/>
  <c r="D1751" i="13" s="1"/>
  <c r="D1760" i="13" s="1"/>
  <c r="D1769" i="13" s="1"/>
  <c r="D1778" i="13" s="1"/>
  <c r="D1787" i="13" s="1"/>
  <c r="D1796" i="13" s="1"/>
  <c r="D1805" i="13" s="1"/>
  <c r="D1814" i="13" s="1"/>
  <c r="D1823" i="13" s="1"/>
  <c r="D1832" i="13" s="1"/>
  <c r="D1841" i="13" s="1"/>
  <c r="D1850" i="13" s="1"/>
  <c r="D1859" i="13" s="1"/>
  <c r="D1868" i="13" s="1"/>
  <c r="D1877" i="13" s="1"/>
  <c r="D1886" i="13" s="1"/>
  <c r="D1895" i="13" s="1"/>
  <c r="D1904" i="13" s="1"/>
  <c r="D1913" i="13" s="1"/>
  <c r="D1922" i="13" s="1"/>
  <c r="D1931" i="13" s="1"/>
  <c r="D1940" i="13" s="1"/>
  <c r="D1949" i="13" s="1"/>
  <c r="D1958" i="13" s="1"/>
  <c r="D1967" i="13" s="1"/>
  <c r="D1976" i="13" s="1"/>
  <c r="D1994" i="13" s="1"/>
  <c r="D2003" i="13" s="1"/>
  <c r="D2012" i="13" s="1"/>
  <c r="D2021" i="13" s="1"/>
  <c r="D2030" i="13" s="1"/>
  <c r="D2039" i="13" s="1"/>
  <c r="D2048" i="13" s="1"/>
  <c r="G4442" i="13"/>
  <c r="H4442" i="13"/>
  <c r="D6" i="13"/>
  <c r="D15" i="13" s="1"/>
  <c r="D24" i="13" s="1"/>
  <c r="D33" i="13" s="1"/>
  <c r="D42" i="13" s="1"/>
  <c r="D51" i="13" s="1"/>
  <c r="D60" i="13" s="1"/>
  <c r="D69" i="13" s="1"/>
  <c r="D78" i="13" s="1"/>
  <c r="D87" i="13" s="1"/>
  <c r="D96" i="13" s="1"/>
  <c r="D105" i="13" s="1"/>
  <c r="D114" i="13" s="1"/>
  <c r="D123" i="13" s="1"/>
  <c r="D132" i="13" s="1"/>
  <c r="D141" i="13" s="1"/>
  <c r="D150" i="13" s="1"/>
  <c r="D159" i="13" s="1"/>
  <c r="D168" i="13" s="1"/>
  <c r="D177" i="13" s="1"/>
  <c r="D186" i="13" s="1"/>
  <c r="D195" i="13" s="1"/>
  <c r="D204" i="13" s="1"/>
  <c r="D213" i="13" s="1"/>
  <c r="D222" i="13" s="1"/>
  <c r="D231" i="13" s="1"/>
  <c r="D240" i="13" s="1"/>
  <c r="D249" i="13" s="1"/>
  <c r="D258" i="13" s="1"/>
  <c r="D267" i="13" s="1"/>
  <c r="D276" i="13" s="1"/>
  <c r="D285" i="13" s="1"/>
  <c r="D294" i="13" s="1"/>
  <c r="D303" i="13" s="1"/>
  <c r="D312" i="13" s="1"/>
  <c r="D321" i="13" s="1"/>
  <c r="D330" i="13" s="1"/>
  <c r="D339" i="13" s="1"/>
  <c r="D348" i="13" s="1"/>
  <c r="D357" i="13" s="1"/>
  <c r="D366" i="13" s="1"/>
  <c r="D375" i="13" s="1"/>
  <c r="D384" i="13" s="1"/>
  <c r="D393" i="13" s="1"/>
  <c r="D402" i="13" s="1"/>
  <c r="D411" i="13" s="1"/>
  <c r="D420" i="13" s="1"/>
  <c r="D429" i="13" s="1"/>
  <c r="D438" i="13" s="1"/>
  <c r="D447" i="13" s="1"/>
  <c r="D456" i="13" s="1"/>
  <c r="D465" i="13" s="1"/>
  <c r="D474" i="13" s="1"/>
  <c r="D483" i="13" s="1"/>
  <c r="D492" i="13" s="1"/>
  <c r="D501" i="13" s="1"/>
  <c r="D510" i="13" s="1"/>
  <c r="D519" i="13" s="1"/>
  <c r="D528" i="13" s="1"/>
  <c r="D537" i="13" s="1"/>
  <c r="D546" i="13" s="1"/>
  <c r="D555" i="13" s="1"/>
  <c r="D564" i="13" s="1"/>
  <c r="D573" i="13" s="1"/>
  <c r="D582" i="13" s="1"/>
  <c r="D591" i="13" s="1"/>
  <c r="D600" i="13" s="1"/>
  <c r="D609" i="13" s="1"/>
  <c r="D618" i="13" s="1"/>
  <c r="D627" i="13" s="1"/>
  <c r="D636" i="13" s="1"/>
  <c r="D645" i="13" s="1"/>
  <c r="D654" i="13" s="1"/>
  <c r="D663" i="13" s="1"/>
  <c r="D672" i="13" s="1"/>
  <c r="D681" i="13" s="1"/>
  <c r="D690" i="13" s="1"/>
  <c r="D699" i="13" s="1"/>
  <c r="D708" i="13" s="1"/>
  <c r="D717" i="13" s="1"/>
  <c r="D726" i="13" s="1"/>
  <c r="D735" i="13" s="1"/>
  <c r="D744" i="13" s="1"/>
  <c r="D753" i="13" s="1"/>
  <c r="D762" i="13" s="1"/>
  <c r="D771" i="13" s="1"/>
  <c r="D780" i="13" s="1"/>
  <c r="D789" i="13" s="1"/>
  <c r="D798" i="13" s="1"/>
  <c r="D807" i="13" s="1"/>
  <c r="D816" i="13" s="1"/>
  <c r="D825" i="13" s="1"/>
  <c r="D834" i="13" s="1"/>
  <c r="D843" i="13" s="1"/>
  <c r="D852" i="13" s="1"/>
  <c r="D861" i="13" s="1"/>
  <c r="D870" i="13" s="1"/>
  <c r="D879" i="13" s="1"/>
  <c r="D888" i="13" s="1"/>
  <c r="D897" i="13" s="1"/>
  <c r="D906" i="13" s="1"/>
  <c r="D915" i="13" s="1"/>
  <c r="D924" i="13" s="1"/>
  <c r="D933" i="13" s="1"/>
  <c r="D942" i="13" s="1"/>
  <c r="D951" i="13" s="1"/>
  <c r="D960" i="13" s="1"/>
  <c r="D969" i="13" s="1"/>
  <c r="D978" i="13" s="1"/>
  <c r="D987" i="13" s="1"/>
  <c r="D996" i="13" s="1"/>
  <c r="D1005" i="13" s="1"/>
  <c r="D1014" i="13" s="1"/>
  <c r="D1023" i="13" s="1"/>
  <c r="D1032" i="13" s="1"/>
  <c r="D1041" i="13" s="1"/>
  <c r="D1050" i="13" s="1"/>
  <c r="D1059" i="13" s="1"/>
  <c r="D1068" i="13" s="1"/>
  <c r="D1077" i="13" s="1"/>
  <c r="D1086" i="13" s="1"/>
  <c r="D1095" i="13" s="1"/>
  <c r="D1104" i="13" s="1"/>
  <c r="D1113" i="13" s="1"/>
  <c r="D1122" i="13" s="1"/>
  <c r="D1131" i="13" s="1"/>
  <c r="D1140" i="13" s="1"/>
  <c r="D1149" i="13" s="1"/>
  <c r="D1158" i="13" s="1"/>
  <c r="D1167" i="13" s="1"/>
  <c r="D1176" i="13" s="1"/>
  <c r="D1185" i="13" s="1"/>
  <c r="D1194" i="13" s="1"/>
  <c r="D1203" i="13" s="1"/>
  <c r="D1212" i="13" s="1"/>
  <c r="D1221" i="13" s="1"/>
  <c r="D1230" i="13" s="1"/>
  <c r="D1239" i="13" s="1"/>
  <c r="D1248" i="13" s="1"/>
  <c r="D1257" i="13" s="1"/>
  <c r="D1266" i="13" s="1"/>
  <c r="D1275" i="13" s="1"/>
  <c r="D1284" i="13" s="1"/>
  <c r="D1293" i="13" s="1"/>
  <c r="D1302" i="13" s="1"/>
  <c r="D1311" i="13" s="1"/>
  <c r="D1320" i="13" s="1"/>
  <c r="D1329" i="13" s="1"/>
  <c r="D1338" i="13" s="1"/>
  <c r="D1347" i="13" s="1"/>
  <c r="D1356" i="13" s="1"/>
  <c r="D1365" i="13" s="1"/>
  <c r="D1374" i="13" s="1"/>
  <c r="D1383" i="13" s="1"/>
  <c r="D1392" i="13" s="1"/>
  <c r="D1401" i="13" s="1"/>
  <c r="D1410" i="13" s="1"/>
  <c r="D1419" i="13" s="1"/>
  <c r="D1428" i="13" s="1"/>
  <c r="D1437" i="13" s="1"/>
  <c r="D1446" i="13" s="1"/>
  <c r="D1455" i="13" s="1"/>
  <c r="D1464" i="13" s="1"/>
  <c r="D1473" i="13" s="1"/>
  <c r="D1482" i="13" s="1"/>
  <c r="D1491" i="13" s="1"/>
  <c r="D1500" i="13" s="1"/>
  <c r="D1509" i="13" s="1"/>
  <c r="D1518" i="13" s="1"/>
  <c r="D1527" i="13" s="1"/>
  <c r="D1536" i="13" s="1"/>
  <c r="D1545" i="13" s="1"/>
  <c r="D1554" i="13" s="1"/>
  <c r="D1563" i="13" s="1"/>
  <c r="D1572" i="13" s="1"/>
  <c r="D1581" i="13" s="1"/>
  <c r="D1590" i="13" s="1"/>
  <c r="D1599" i="13" s="1"/>
  <c r="D1608" i="13" s="1"/>
  <c r="D1617" i="13" s="1"/>
  <c r="D1626" i="13" s="1"/>
  <c r="D1635" i="13" s="1"/>
  <c r="D1644" i="13" s="1"/>
  <c r="D1653" i="13" s="1"/>
  <c r="D1662" i="13" s="1"/>
  <c r="D1671" i="13" s="1"/>
  <c r="D1680" i="13" s="1"/>
  <c r="D1689" i="13" s="1"/>
  <c r="D1698" i="13" s="1"/>
  <c r="D1707" i="13" s="1"/>
  <c r="D1716" i="13" s="1"/>
  <c r="D1725" i="13" s="1"/>
  <c r="D1734" i="13" s="1"/>
  <c r="D1743" i="13" s="1"/>
  <c r="D1752" i="13" s="1"/>
  <c r="D1761" i="13" s="1"/>
  <c r="D1770" i="13" s="1"/>
  <c r="D1779" i="13" s="1"/>
  <c r="D1788" i="13" s="1"/>
  <c r="D1797" i="13" s="1"/>
  <c r="D1806" i="13" s="1"/>
  <c r="D1815" i="13" s="1"/>
  <c r="D1824" i="13" s="1"/>
  <c r="D1833" i="13" s="1"/>
  <c r="D1842" i="13" s="1"/>
  <c r="D1851" i="13" s="1"/>
  <c r="D1860" i="13" s="1"/>
  <c r="D1869" i="13" s="1"/>
  <c r="D1878" i="13" s="1"/>
  <c r="D1887" i="13" s="1"/>
  <c r="D1896" i="13" s="1"/>
  <c r="D1905" i="13" s="1"/>
  <c r="D1914" i="13" s="1"/>
  <c r="D1923" i="13" s="1"/>
  <c r="D1932" i="13" s="1"/>
  <c r="D1941" i="13" s="1"/>
  <c r="D1950" i="13" s="1"/>
  <c r="D1959" i="13" s="1"/>
  <c r="D1968" i="13" s="1"/>
  <c r="D1977" i="13" s="1"/>
  <c r="D1995" i="13" s="1"/>
  <c r="D2004" i="13" s="1"/>
  <c r="D2013" i="13" s="1"/>
  <c r="D2022" i="13" s="1"/>
  <c r="D2031" i="13" s="1"/>
  <c r="D2040" i="13" s="1"/>
  <c r="D2049" i="13" s="1"/>
  <c r="G4443" i="13"/>
  <c r="H4443" i="13"/>
  <c r="D7" i="13"/>
  <c r="D16" i="13" s="1"/>
  <c r="D25" i="13" s="1"/>
  <c r="D34" i="13" s="1"/>
  <c r="D43" i="13" s="1"/>
  <c r="D52" i="13" s="1"/>
  <c r="D61" i="13" s="1"/>
  <c r="D70" i="13" s="1"/>
  <c r="D79" i="13" s="1"/>
  <c r="D88" i="13" s="1"/>
  <c r="D97" i="13" s="1"/>
  <c r="D106" i="13" s="1"/>
  <c r="D115" i="13" s="1"/>
  <c r="D124" i="13" s="1"/>
  <c r="D133" i="13" s="1"/>
  <c r="D142" i="13" s="1"/>
  <c r="D151" i="13" s="1"/>
  <c r="D160" i="13" s="1"/>
  <c r="D169" i="13" s="1"/>
  <c r="D178" i="13" s="1"/>
  <c r="D187" i="13" s="1"/>
  <c r="D196" i="13" s="1"/>
  <c r="D205" i="13" s="1"/>
  <c r="D214" i="13" s="1"/>
  <c r="D223" i="13" s="1"/>
  <c r="D232" i="13" s="1"/>
  <c r="D241" i="13" s="1"/>
  <c r="D250" i="13" s="1"/>
  <c r="D259" i="13" s="1"/>
  <c r="D268" i="13" s="1"/>
  <c r="D277" i="13" s="1"/>
  <c r="D286" i="13" s="1"/>
  <c r="D295" i="13" s="1"/>
  <c r="D304" i="13" s="1"/>
  <c r="D313" i="13" s="1"/>
  <c r="D322" i="13" s="1"/>
  <c r="D331" i="13" s="1"/>
  <c r="D340" i="13" s="1"/>
  <c r="D349" i="13" s="1"/>
  <c r="D358" i="13" s="1"/>
  <c r="D367" i="13" s="1"/>
  <c r="D376" i="13" s="1"/>
  <c r="D385" i="13" s="1"/>
  <c r="D394" i="13" s="1"/>
  <c r="D403" i="13" s="1"/>
  <c r="D412" i="13" s="1"/>
  <c r="D421" i="13" s="1"/>
  <c r="D430" i="13" s="1"/>
  <c r="D439" i="13" s="1"/>
  <c r="D448" i="13" s="1"/>
  <c r="D457" i="13" s="1"/>
  <c r="D466" i="13" s="1"/>
  <c r="D475" i="13" s="1"/>
  <c r="D484" i="13" s="1"/>
  <c r="D493" i="13" s="1"/>
  <c r="D502" i="13" s="1"/>
  <c r="D511" i="13" s="1"/>
  <c r="D520" i="13" s="1"/>
  <c r="D529" i="13" s="1"/>
  <c r="D538" i="13" s="1"/>
  <c r="D547" i="13" s="1"/>
  <c r="D556" i="13" s="1"/>
  <c r="D565" i="13" s="1"/>
  <c r="D574" i="13" s="1"/>
  <c r="D583" i="13" s="1"/>
  <c r="D592" i="13" s="1"/>
  <c r="D601" i="13" s="1"/>
  <c r="D610" i="13" s="1"/>
  <c r="D619" i="13" s="1"/>
  <c r="D628" i="13" s="1"/>
  <c r="D637" i="13" s="1"/>
  <c r="D646" i="13" s="1"/>
  <c r="D655" i="13" s="1"/>
  <c r="D664" i="13" s="1"/>
  <c r="D673" i="13" s="1"/>
  <c r="D682" i="13" s="1"/>
  <c r="D691" i="13" s="1"/>
  <c r="D700" i="13" s="1"/>
  <c r="D709" i="13" s="1"/>
  <c r="D718" i="13" s="1"/>
  <c r="D727" i="13" s="1"/>
  <c r="D736" i="13" s="1"/>
  <c r="D745" i="13" s="1"/>
  <c r="D754" i="13" s="1"/>
  <c r="D763" i="13" s="1"/>
  <c r="D772" i="13" s="1"/>
  <c r="D781" i="13" s="1"/>
  <c r="D790" i="13" s="1"/>
  <c r="D799" i="13" s="1"/>
  <c r="D808" i="13" s="1"/>
  <c r="D817" i="13" s="1"/>
  <c r="D826" i="13" s="1"/>
  <c r="D835" i="13" s="1"/>
  <c r="D844" i="13" s="1"/>
  <c r="D853" i="13" s="1"/>
  <c r="D862" i="13" s="1"/>
  <c r="D871" i="13" s="1"/>
  <c r="D880" i="13" s="1"/>
  <c r="D889" i="13" s="1"/>
  <c r="D898" i="13" s="1"/>
  <c r="D907" i="13" s="1"/>
  <c r="D916" i="13" s="1"/>
  <c r="D925" i="13" s="1"/>
  <c r="D934" i="13" s="1"/>
  <c r="D943" i="13" s="1"/>
  <c r="D952" i="13" s="1"/>
  <c r="D961" i="13" s="1"/>
  <c r="D970" i="13" s="1"/>
  <c r="D979" i="13" s="1"/>
  <c r="D988" i="13" s="1"/>
  <c r="D997" i="13" s="1"/>
  <c r="D1006" i="13" s="1"/>
  <c r="D1015" i="13" s="1"/>
  <c r="D1024" i="13" s="1"/>
  <c r="D1033" i="13" s="1"/>
  <c r="D1042" i="13" s="1"/>
  <c r="D1051" i="13" s="1"/>
  <c r="D1060" i="13" s="1"/>
  <c r="D1069" i="13" s="1"/>
  <c r="D1078" i="13" s="1"/>
  <c r="D1087" i="13" s="1"/>
  <c r="D1096" i="13" s="1"/>
  <c r="D1105" i="13" s="1"/>
  <c r="D1114" i="13" s="1"/>
  <c r="D1123" i="13" s="1"/>
  <c r="D1132" i="13" s="1"/>
  <c r="D1141" i="13" s="1"/>
  <c r="D1150" i="13" s="1"/>
  <c r="D1159" i="13" s="1"/>
  <c r="D1168" i="13" s="1"/>
  <c r="D1177" i="13" s="1"/>
  <c r="D1186" i="13" s="1"/>
  <c r="D1195" i="13" s="1"/>
  <c r="D1204" i="13" s="1"/>
  <c r="D1213" i="13" s="1"/>
  <c r="D1222" i="13" s="1"/>
  <c r="D1231" i="13" s="1"/>
  <c r="D1240" i="13" s="1"/>
  <c r="D1249" i="13" s="1"/>
  <c r="D1258" i="13" s="1"/>
  <c r="D1267" i="13" s="1"/>
  <c r="D1276" i="13" s="1"/>
  <c r="D1285" i="13" s="1"/>
  <c r="D1294" i="13" s="1"/>
  <c r="D1303" i="13" s="1"/>
  <c r="D1312" i="13" s="1"/>
  <c r="D1321" i="13" s="1"/>
  <c r="D1330" i="13" s="1"/>
  <c r="D1339" i="13" s="1"/>
  <c r="D1348" i="13" s="1"/>
  <c r="D1357" i="13" s="1"/>
  <c r="D1366" i="13" s="1"/>
  <c r="D1375" i="13" s="1"/>
  <c r="D1384" i="13" s="1"/>
  <c r="D1393" i="13" s="1"/>
  <c r="D1402" i="13" s="1"/>
  <c r="D1411" i="13" s="1"/>
  <c r="D1420" i="13" s="1"/>
  <c r="D1429" i="13" s="1"/>
  <c r="D1438" i="13" s="1"/>
  <c r="D1447" i="13" s="1"/>
  <c r="D1456" i="13" s="1"/>
  <c r="D1465" i="13" s="1"/>
  <c r="D1474" i="13" s="1"/>
  <c r="D1483" i="13" s="1"/>
  <c r="D1492" i="13" s="1"/>
  <c r="D1501" i="13" s="1"/>
  <c r="D1510" i="13" s="1"/>
  <c r="D1519" i="13" s="1"/>
  <c r="D1528" i="13" s="1"/>
  <c r="D1537" i="13" s="1"/>
  <c r="D1546" i="13" s="1"/>
  <c r="D1555" i="13" s="1"/>
  <c r="D1564" i="13" s="1"/>
  <c r="D1573" i="13" s="1"/>
  <c r="D1582" i="13" s="1"/>
  <c r="D1591" i="13" s="1"/>
  <c r="D1600" i="13" s="1"/>
  <c r="D1609" i="13" s="1"/>
  <c r="D1618" i="13" s="1"/>
  <c r="D1627" i="13" s="1"/>
  <c r="D1636" i="13" s="1"/>
  <c r="D1645" i="13" s="1"/>
  <c r="D1654" i="13" s="1"/>
  <c r="D1663" i="13" s="1"/>
  <c r="D1672" i="13" s="1"/>
  <c r="D1681" i="13" s="1"/>
  <c r="D1690" i="13" s="1"/>
  <c r="D1699" i="13" s="1"/>
  <c r="D1708" i="13" s="1"/>
  <c r="D1717" i="13" s="1"/>
  <c r="D1726" i="13" s="1"/>
  <c r="D1735" i="13" s="1"/>
  <c r="D1744" i="13" s="1"/>
  <c r="D1753" i="13" s="1"/>
  <c r="D1762" i="13" s="1"/>
  <c r="D1771" i="13" s="1"/>
  <c r="D1780" i="13" s="1"/>
  <c r="D1789" i="13" s="1"/>
  <c r="D1798" i="13" s="1"/>
  <c r="D1807" i="13" s="1"/>
  <c r="D1816" i="13" s="1"/>
  <c r="D1825" i="13" s="1"/>
  <c r="D1834" i="13" s="1"/>
  <c r="D1843" i="13" s="1"/>
  <c r="D1852" i="13" s="1"/>
  <c r="D1861" i="13" s="1"/>
  <c r="D1870" i="13" s="1"/>
  <c r="D1879" i="13" s="1"/>
  <c r="D1888" i="13" s="1"/>
  <c r="D1897" i="13" s="1"/>
  <c r="D1906" i="13" s="1"/>
  <c r="D1915" i="13" s="1"/>
  <c r="D1924" i="13" s="1"/>
  <c r="D1933" i="13" s="1"/>
  <c r="D1942" i="13" s="1"/>
  <c r="D1951" i="13" s="1"/>
  <c r="D1960" i="13" s="1"/>
  <c r="D1969" i="13" s="1"/>
  <c r="D1978" i="13" s="1"/>
  <c r="D1996" i="13" s="1"/>
  <c r="D2005" i="13" s="1"/>
  <c r="D2014" i="13" s="1"/>
  <c r="D2023" i="13" s="1"/>
  <c r="D2032" i="13" s="1"/>
  <c r="D2041" i="13" s="1"/>
  <c r="D2050" i="13" s="1"/>
  <c r="G4444" i="13"/>
  <c r="H4444" i="13"/>
  <c r="D8" i="13"/>
  <c r="D17" i="13" s="1"/>
  <c r="D26" i="13" s="1"/>
  <c r="D35" i="13" s="1"/>
  <c r="D44" i="13" s="1"/>
  <c r="D53" i="13" s="1"/>
  <c r="D62" i="13" s="1"/>
  <c r="D71" i="13" s="1"/>
  <c r="D80" i="13" s="1"/>
  <c r="D89" i="13" s="1"/>
  <c r="D98" i="13" s="1"/>
  <c r="D107" i="13" s="1"/>
  <c r="D116" i="13" s="1"/>
  <c r="D125" i="13" s="1"/>
  <c r="D134" i="13" s="1"/>
  <c r="D143" i="13" s="1"/>
  <c r="D152" i="13" s="1"/>
  <c r="D161" i="13" s="1"/>
  <c r="D170" i="13" s="1"/>
  <c r="D179" i="13" s="1"/>
  <c r="D188" i="13" s="1"/>
  <c r="D197" i="13" s="1"/>
  <c r="D206" i="13" s="1"/>
  <c r="D215" i="13" s="1"/>
  <c r="D224" i="13" s="1"/>
  <c r="D233" i="13" s="1"/>
  <c r="D242" i="13" s="1"/>
  <c r="D251" i="13" s="1"/>
  <c r="D260" i="13" s="1"/>
  <c r="D269" i="13" s="1"/>
  <c r="D278" i="13" s="1"/>
  <c r="D287" i="13" s="1"/>
  <c r="D296" i="13" s="1"/>
  <c r="D305" i="13" s="1"/>
  <c r="D314" i="13" s="1"/>
  <c r="D323" i="13" s="1"/>
  <c r="D332" i="13" s="1"/>
  <c r="D341" i="13" s="1"/>
  <c r="D350" i="13" s="1"/>
  <c r="D359" i="13" s="1"/>
  <c r="D368" i="13" s="1"/>
  <c r="D377" i="13" s="1"/>
  <c r="D386" i="13" s="1"/>
  <c r="D395" i="13" s="1"/>
  <c r="D404" i="13" s="1"/>
  <c r="D413" i="13" s="1"/>
  <c r="D422" i="13" s="1"/>
  <c r="D431" i="13" s="1"/>
  <c r="D440" i="13" s="1"/>
  <c r="D449" i="13" s="1"/>
  <c r="D458" i="13" s="1"/>
  <c r="D467" i="13" s="1"/>
  <c r="D476" i="13" s="1"/>
  <c r="D485" i="13" s="1"/>
  <c r="D494" i="13" s="1"/>
  <c r="D503" i="13" s="1"/>
  <c r="D512" i="13" s="1"/>
  <c r="D521" i="13" s="1"/>
  <c r="D530" i="13" s="1"/>
  <c r="D539" i="13" s="1"/>
  <c r="D548" i="13" s="1"/>
  <c r="D557" i="13" s="1"/>
  <c r="D566" i="13" s="1"/>
  <c r="D575" i="13" s="1"/>
  <c r="D584" i="13" s="1"/>
  <c r="D593" i="13" s="1"/>
  <c r="D602" i="13" s="1"/>
  <c r="D611" i="13" s="1"/>
  <c r="D620" i="13" s="1"/>
  <c r="D629" i="13" s="1"/>
  <c r="D638" i="13" s="1"/>
  <c r="D647" i="13" s="1"/>
  <c r="D656" i="13" s="1"/>
  <c r="D665" i="13" s="1"/>
  <c r="D674" i="13" s="1"/>
  <c r="D683" i="13" s="1"/>
  <c r="D692" i="13" s="1"/>
  <c r="D701" i="13" s="1"/>
  <c r="D710" i="13" s="1"/>
  <c r="D719" i="13" s="1"/>
  <c r="D728" i="13" s="1"/>
  <c r="D737" i="13" s="1"/>
  <c r="D746" i="13" s="1"/>
  <c r="D755" i="13" s="1"/>
  <c r="D764" i="13" s="1"/>
  <c r="D773" i="13" s="1"/>
  <c r="D782" i="13" s="1"/>
  <c r="D791" i="13" s="1"/>
  <c r="D800" i="13" s="1"/>
  <c r="D809" i="13" s="1"/>
  <c r="D818" i="13" s="1"/>
  <c r="D827" i="13" s="1"/>
  <c r="D836" i="13" s="1"/>
  <c r="D845" i="13" s="1"/>
  <c r="D854" i="13" s="1"/>
  <c r="D863" i="13" s="1"/>
  <c r="D872" i="13" s="1"/>
  <c r="D881" i="13" s="1"/>
  <c r="D890" i="13" s="1"/>
  <c r="D899" i="13" s="1"/>
  <c r="D908" i="13" s="1"/>
  <c r="D917" i="13" s="1"/>
  <c r="D926" i="13" s="1"/>
  <c r="D935" i="13" s="1"/>
  <c r="D944" i="13" s="1"/>
  <c r="D953" i="13" s="1"/>
  <c r="D962" i="13" s="1"/>
  <c r="D971" i="13" s="1"/>
  <c r="D980" i="13" s="1"/>
  <c r="D989" i="13" s="1"/>
  <c r="D998" i="13" s="1"/>
  <c r="D1007" i="13" s="1"/>
  <c r="D1016" i="13" s="1"/>
  <c r="D1025" i="13" s="1"/>
  <c r="D1034" i="13" s="1"/>
  <c r="D1043" i="13" s="1"/>
  <c r="D1052" i="13" s="1"/>
  <c r="D1061" i="13" s="1"/>
  <c r="D1070" i="13" s="1"/>
  <c r="D1079" i="13" s="1"/>
  <c r="D1088" i="13" s="1"/>
  <c r="D1097" i="13" s="1"/>
  <c r="D1106" i="13" s="1"/>
  <c r="D1115" i="13" s="1"/>
  <c r="D1124" i="13" s="1"/>
  <c r="D1133" i="13" s="1"/>
  <c r="D1142" i="13" s="1"/>
  <c r="D1151" i="13" s="1"/>
  <c r="D1160" i="13" s="1"/>
  <c r="D1169" i="13" s="1"/>
  <c r="D1178" i="13" s="1"/>
  <c r="D1187" i="13" s="1"/>
  <c r="D1196" i="13" s="1"/>
  <c r="D1205" i="13" s="1"/>
  <c r="D1214" i="13" s="1"/>
  <c r="D1223" i="13" s="1"/>
  <c r="D1232" i="13" s="1"/>
  <c r="D1241" i="13" s="1"/>
  <c r="D1250" i="13" s="1"/>
  <c r="D1259" i="13" s="1"/>
  <c r="D1268" i="13" s="1"/>
  <c r="D1277" i="13" s="1"/>
  <c r="D1286" i="13" s="1"/>
  <c r="D1295" i="13" s="1"/>
  <c r="D1304" i="13" s="1"/>
  <c r="D1313" i="13" s="1"/>
  <c r="D1322" i="13" s="1"/>
  <c r="D1331" i="13" s="1"/>
  <c r="D1340" i="13" s="1"/>
  <c r="D1349" i="13" s="1"/>
  <c r="D1358" i="13" s="1"/>
  <c r="D1367" i="13" s="1"/>
  <c r="D1376" i="13" s="1"/>
  <c r="D1385" i="13" s="1"/>
  <c r="D1394" i="13" s="1"/>
  <c r="D1403" i="13" s="1"/>
  <c r="D1412" i="13" s="1"/>
  <c r="D1421" i="13" s="1"/>
  <c r="D1430" i="13" s="1"/>
  <c r="D1439" i="13" s="1"/>
  <c r="D1448" i="13" s="1"/>
  <c r="D1457" i="13" s="1"/>
  <c r="D1466" i="13" s="1"/>
  <c r="D1475" i="13" s="1"/>
  <c r="D1484" i="13" s="1"/>
  <c r="D1493" i="13" s="1"/>
  <c r="D1502" i="13" s="1"/>
  <c r="D1511" i="13" s="1"/>
  <c r="D1520" i="13" s="1"/>
  <c r="D1529" i="13" s="1"/>
  <c r="D1538" i="13" s="1"/>
  <c r="D1547" i="13" s="1"/>
  <c r="D1556" i="13" s="1"/>
  <c r="D1565" i="13" s="1"/>
  <c r="D1574" i="13" s="1"/>
  <c r="D1583" i="13" s="1"/>
  <c r="D1592" i="13" s="1"/>
  <c r="D1601" i="13" s="1"/>
  <c r="D1610" i="13" s="1"/>
  <c r="D1619" i="13" s="1"/>
  <c r="D1628" i="13" s="1"/>
  <c r="D1637" i="13" s="1"/>
  <c r="D1646" i="13" s="1"/>
  <c r="D1655" i="13" s="1"/>
  <c r="D1664" i="13" s="1"/>
  <c r="D1673" i="13" s="1"/>
  <c r="D1682" i="13" s="1"/>
  <c r="D1691" i="13" s="1"/>
  <c r="D1700" i="13" s="1"/>
  <c r="D1709" i="13" s="1"/>
  <c r="D1718" i="13" s="1"/>
  <c r="D1727" i="13" s="1"/>
  <c r="D1736" i="13" s="1"/>
  <c r="D1745" i="13" s="1"/>
  <c r="D1754" i="13" s="1"/>
  <c r="D1763" i="13" s="1"/>
  <c r="D1772" i="13" s="1"/>
  <c r="D1781" i="13" s="1"/>
  <c r="D1790" i="13" s="1"/>
  <c r="D1799" i="13" s="1"/>
  <c r="D1808" i="13" s="1"/>
  <c r="D1817" i="13" s="1"/>
  <c r="D1826" i="13" s="1"/>
  <c r="D1835" i="13" s="1"/>
  <c r="D1844" i="13" s="1"/>
  <c r="D1853" i="13" s="1"/>
  <c r="D1862" i="13" s="1"/>
  <c r="D1871" i="13" s="1"/>
  <c r="D1880" i="13" s="1"/>
  <c r="D1889" i="13" s="1"/>
  <c r="D1898" i="13" s="1"/>
  <c r="D1907" i="13" s="1"/>
  <c r="D1916" i="13" s="1"/>
  <c r="D1925" i="13" s="1"/>
  <c r="D1934" i="13" s="1"/>
  <c r="D1943" i="13" s="1"/>
  <c r="D1952" i="13" s="1"/>
  <c r="D1961" i="13" s="1"/>
  <c r="D1970" i="13" s="1"/>
  <c r="D1979" i="13" s="1"/>
  <c r="D1988" i="13" s="1"/>
  <c r="G4445" i="13"/>
  <c r="H4445" i="13"/>
  <c r="D9" i="13"/>
  <c r="D18" i="13" s="1"/>
  <c r="D27" i="13" s="1"/>
  <c r="D36" i="13" s="1"/>
  <c r="D45" i="13" s="1"/>
  <c r="D54" i="13" s="1"/>
  <c r="D63" i="13" s="1"/>
  <c r="D72" i="13" s="1"/>
  <c r="D81" i="13" s="1"/>
  <c r="D90" i="13" s="1"/>
  <c r="D99" i="13" s="1"/>
  <c r="D108" i="13" s="1"/>
  <c r="D117" i="13" s="1"/>
  <c r="D126" i="13" s="1"/>
  <c r="D135" i="13" s="1"/>
  <c r="D144" i="13" s="1"/>
  <c r="D153" i="13" s="1"/>
  <c r="D162" i="13" s="1"/>
  <c r="D171" i="13" s="1"/>
  <c r="D180" i="13" s="1"/>
  <c r="D189" i="13" s="1"/>
  <c r="D198" i="13" s="1"/>
  <c r="D207" i="13" s="1"/>
  <c r="D216" i="13" s="1"/>
  <c r="D225" i="13" s="1"/>
  <c r="D234" i="13" s="1"/>
  <c r="D243" i="13" s="1"/>
  <c r="D252" i="13" s="1"/>
  <c r="D261" i="13" s="1"/>
  <c r="D270" i="13" s="1"/>
  <c r="D279" i="13" s="1"/>
  <c r="D288" i="13" s="1"/>
  <c r="D297" i="13" s="1"/>
  <c r="D306" i="13" s="1"/>
  <c r="D315" i="13" s="1"/>
  <c r="D324" i="13" s="1"/>
  <c r="D333" i="13" s="1"/>
  <c r="D342" i="13" s="1"/>
  <c r="D351" i="13" s="1"/>
  <c r="D360" i="13" s="1"/>
  <c r="D369" i="13" s="1"/>
  <c r="D378" i="13" s="1"/>
  <c r="D387" i="13" s="1"/>
  <c r="D396" i="13" s="1"/>
  <c r="D405" i="13" s="1"/>
  <c r="D414" i="13" s="1"/>
  <c r="D423" i="13" s="1"/>
  <c r="D432" i="13" s="1"/>
  <c r="D441" i="13" s="1"/>
  <c r="D450" i="13" s="1"/>
  <c r="D459" i="13" s="1"/>
  <c r="D468" i="13" s="1"/>
  <c r="D477" i="13" s="1"/>
  <c r="D486" i="13" s="1"/>
  <c r="D495" i="13" s="1"/>
  <c r="D504" i="13" s="1"/>
  <c r="D513" i="13" s="1"/>
  <c r="D522" i="13" s="1"/>
  <c r="D531" i="13" s="1"/>
  <c r="D540" i="13" s="1"/>
  <c r="D549" i="13" s="1"/>
  <c r="D558" i="13" s="1"/>
  <c r="D567" i="13" s="1"/>
  <c r="D576" i="13" s="1"/>
  <c r="D585" i="13" s="1"/>
  <c r="D594" i="13" s="1"/>
  <c r="D603" i="13" s="1"/>
  <c r="D612" i="13" s="1"/>
  <c r="D621" i="13" s="1"/>
  <c r="D630" i="13" s="1"/>
  <c r="D639" i="13" s="1"/>
  <c r="D648" i="13" s="1"/>
  <c r="D657" i="13" s="1"/>
  <c r="D666" i="13" s="1"/>
  <c r="D675" i="13" s="1"/>
  <c r="D684" i="13" s="1"/>
  <c r="D693" i="13" s="1"/>
  <c r="D702" i="13" s="1"/>
  <c r="D711" i="13" s="1"/>
  <c r="D720" i="13" s="1"/>
  <c r="D729" i="13" s="1"/>
  <c r="D738" i="13" s="1"/>
  <c r="D747" i="13" s="1"/>
  <c r="D756" i="13" s="1"/>
  <c r="D765" i="13" s="1"/>
  <c r="D774" i="13" s="1"/>
  <c r="D783" i="13" s="1"/>
  <c r="D792" i="13" s="1"/>
  <c r="D801" i="13" s="1"/>
  <c r="D810" i="13" s="1"/>
  <c r="D819" i="13" s="1"/>
  <c r="D828" i="13" s="1"/>
  <c r="D837" i="13" s="1"/>
  <c r="D846" i="13" s="1"/>
  <c r="D855" i="13" s="1"/>
  <c r="D864" i="13" s="1"/>
  <c r="D873" i="13" s="1"/>
  <c r="D882" i="13" s="1"/>
  <c r="D891" i="13" s="1"/>
  <c r="D900" i="13" s="1"/>
  <c r="D909" i="13" s="1"/>
  <c r="D918" i="13" s="1"/>
  <c r="D927" i="13" s="1"/>
  <c r="D936" i="13" s="1"/>
  <c r="D945" i="13" s="1"/>
  <c r="D954" i="13" s="1"/>
  <c r="D963" i="13" s="1"/>
  <c r="D972" i="13" s="1"/>
  <c r="D981" i="13" s="1"/>
  <c r="D990" i="13" s="1"/>
  <c r="D999" i="13" s="1"/>
  <c r="D1008" i="13" s="1"/>
  <c r="D1017" i="13" s="1"/>
  <c r="D1026" i="13" s="1"/>
  <c r="D1035" i="13" s="1"/>
  <c r="D1044" i="13" s="1"/>
  <c r="D1053" i="13" s="1"/>
  <c r="D1062" i="13" s="1"/>
  <c r="D1071" i="13" s="1"/>
  <c r="D1080" i="13" s="1"/>
  <c r="D1089" i="13" s="1"/>
  <c r="D1098" i="13" s="1"/>
  <c r="D1107" i="13" s="1"/>
  <c r="D1116" i="13" s="1"/>
  <c r="D1125" i="13" s="1"/>
  <c r="D1134" i="13" s="1"/>
  <c r="D1143" i="13" s="1"/>
  <c r="D1152" i="13" s="1"/>
  <c r="D1161" i="13" s="1"/>
  <c r="D1170" i="13" s="1"/>
  <c r="D1179" i="13" s="1"/>
  <c r="D1188" i="13" s="1"/>
  <c r="D1197" i="13" s="1"/>
  <c r="D1206" i="13" s="1"/>
  <c r="D1215" i="13" s="1"/>
  <c r="D1224" i="13" s="1"/>
  <c r="D1233" i="13" s="1"/>
  <c r="D1242" i="13" s="1"/>
  <c r="D1251" i="13" s="1"/>
  <c r="D1260" i="13" s="1"/>
  <c r="D1269" i="13" s="1"/>
  <c r="D1278" i="13" s="1"/>
  <c r="D1287" i="13" s="1"/>
  <c r="D1296" i="13" s="1"/>
  <c r="D1305" i="13" s="1"/>
  <c r="D1314" i="13" s="1"/>
  <c r="D1323" i="13" s="1"/>
  <c r="D1332" i="13" s="1"/>
  <c r="D1341" i="13" s="1"/>
  <c r="D1350" i="13" s="1"/>
  <c r="D1359" i="13" s="1"/>
  <c r="D1368" i="13" s="1"/>
  <c r="D1377" i="13" s="1"/>
  <c r="D1386" i="13" s="1"/>
  <c r="D1395" i="13" s="1"/>
  <c r="D1404" i="13" s="1"/>
  <c r="D1413" i="13" s="1"/>
  <c r="D1422" i="13" s="1"/>
  <c r="D1431" i="13" s="1"/>
  <c r="D1440" i="13" s="1"/>
  <c r="D1449" i="13" s="1"/>
  <c r="D1458" i="13" s="1"/>
  <c r="D1467" i="13" s="1"/>
  <c r="D1476" i="13" s="1"/>
  <c r="D1485" i="13" s="1"/>
  <c r="D1494" i="13" s="1"/>
  <c r="D1503" i="13" s="1"/>
  <c r="D1512" i="13" s="1"/>
  <c r="D1521" i="13" s="1"/>
  <c r="D1530" i="13" s="1"/>
  <c r="D1539" i="13" s="1"/>
  <c r="D1548" i="13" s="1"/>
  <c r="D1557" i="13" s="1"/>
  <c r="D1566" i="13" s="1"/>
  <c r="D1575" i="13" s="1"/>
  <c r="D1584" i="13" s="1"/>
  <c r="D1593" i="13" s="1"/>
  <c r="D1602" i="13" s="1"/>
  <c r="D1611" i="13" s="1"/>
  <c r="D1620" i="13" s="1"/>
  <c r="D1629" i="13" s="1"/>
  <c r="D1638" i="13" s="1"/>
  <c r="D1647" i="13" s="1"/>
  <c r="D1656" i="13" s="1"/>
  <c r="D1665" i="13" s="1"/>
  <c r="D1674" i="13" s="1"/>
  <c r="D1683" i="13" s="1"/>
  <c r="D1692" i="13" s="1"/>
  <c r="D1701" i="13" s="1"/>
  <c r="D1710" i="13" s="1"/>
  <c r="D1719" i="13" s="1"/>
  <c r="D1728" i="13" s="1"/>
  <c r="D1737" i="13" s="1"/>
  <c r="D1746" i="13" s="1"/>
  <c r="D1755" i="13" s="1"/>
  <c r="D1764" i="13" s="1"/>
  <c r="D1773" i="13" s="1"/>
  <c r="D1782" i="13" s="1"/>
  <c r="D1791" i="13" s="1"/>
  <c r="D1800" i="13" s="1"/>
  <c r="D1809" i="13" s="1"/>
  <c r="D1818" i="13" s="1"/>
  <c r="D1827" i="13" s="1"/>
  <c r="D1836" i="13" s="1"/>
  <c r="D1845" i="13" s="1"/>
  <c r="D1854" i="13" s="1"/>
  <c r="D1863" i="13" s="1"/>
  <c r="D1872" i="13" s="1"/>
  <c r="D1881" i="13" s="1"/>
  <c r="D1890" i="13" s="1"/>
  <c r="D1899" i="13" s="1"/>
  <c r="D1908" i="13" s="1"/>
  <c r="D1917" i="13" s="1"/>
  <c r="D1926" i="13" s="1"/>
  <c r="D1935" i="13" s="1"/>
  <c r="D1944" i="13" s="1"/>
  <c r="D1953" i="13" s="1"/>
  <c r="D1962" i="13" s="1"/>
  <c r="D1971" i="13" s="1"/>
  <c r="D1980" i="13" s="1"/>
  <c r="D2061" i="13" s="1"/>
  <c r="D2070" i="13" s="1"/>
  <c r="D2079" i="13" s="1"/>
  <c r="D2088" i="13" s="1"/>
  <c r="D2097" i="13" s="1"/>
  <c r="D2106" i="13" s="1"/>
  <c r="D2115" i="13" s="1"/>
  <c r="D2124" i="13" s="1"/>
  <c r="D2133" i="13" s="1"/>
  <c r="D2142" i="13" s="1"/>
  <c r="D2151" i="13" s="1"/>
  <c r="D2160" i="13" s="1"/>
  <c r="D2169" i="13" s="1"/>
  <c r="D2178" i="13" s="1"/>
  <c r="D2187" i="13" s="1"/>
  <c r="D2196" i="13" s="1"/>
  <c r="D2205" i="13" s="1"/>
  <c r="D2214" i="13" s="1"/>
  <c r="D2223" i="13" s="1"/>
  <c r="D2232" i="13" s="1"/>
  <c r="D2241" i="13" s="1"/>
  <c r="D2250" i="13" s="1"/>
  <c r="D2259" i="13" s="1"/>
  <c r="D2268" i="13" s="1"/>
  <c r="D2277" i="13" s="1"/>
  <c r="D2286" i="13" s="1"/>
  <c r="D2295" i="13" s="1"/>
  <c r="D2304" i="13" s="1"/>
  <c r="D2313" i="13" s="1"/>
  <c r="D2322" i="13" s="1"/>
  <c r="D2331" i="13" s="1"/>
  <c r="D2340" i="13" s="1"/>
  <c r="D2349" i="13" s="1"/>
  <c r="D2358" i="13" s="1"/>
  <c r="D2367" i="13" s="1"/>
  <c r="D2376" i="13" s="1"/>
  <c r="D2385" i="13" s="1"/>
  <c r="D2394" i="13" s="1"/>
  <c r="D2403" i="13" s="1"/>
  <c r="D2412" i="13" s="1"/>
  <c r="D2421" i="13" s="1"/>
  <c r="D2430" i="13" s="1"/>
  <c r="D2439" i="13" s="1"/>
  <c r="D2448" i="13" s="1"/>
  <c r="D2457" i="13" s="1"/>
  <c r="D2466" i="13" s="1"/>
  <c r="D2475" i="13" s="1"/>
  <c r="D2484" i="13" s="1"/>
  <c r="D2493" i="13" s="1"/>
  <c r="D2502" i="13" s="1"/>
  <c r="G4446" i="13"/>
  <c r="H4446" i="13"/>
  <c r="D10" i="13"/>
  <c r="D19" i="13" s="1"/>
  <c r="D28" i="13" s="1"/>
  <c r="D37" i="13" s="1"/>
  <c r="D46" i="13" s="1"/>
  <c r="D55" i="13" s="1"/>
  <c r="D64" i="13" s="1"/>
  <c r="D73" i="13" s="1"/>
  <c r="D82" i="13" s="1"/>
  <c r="D91" i="13" s="1"/>
  <c r="D100" i="13" s="1"/>
  <c r="D109" i="13" s="1"/>
  <c r="D118" i="13" s="1"/>
  <c r="D127" i="13" s="1"/>
  <c r="D136" i="13" s="1"/>
  <c r="D145" i="13" s="1"/>
  <c r="D154" i="13" s="1"/>
  <c r="D163" i="13" s="1"/>
  <c r="D172" i="13" s="1"/>
  <c r="D181" i="13" s="1"/>
  <c r="D190" i="13" s="1"/>
  <c r="D199" i="13" s="1"/>
  <c r="D208" i="13" s="1"/>
  <c r="D217" i="13" s="1"/>
  <c r="D226" i="13" s="1"/>
  <c r="D235" i="13" s="1"/>
  <c r="D244" i="13" s="1"/>
  <c r="D253" i="13" s="1"/>
  <c r="D262" i="13" s="1"/>
  <c r="D271" i="13" s="1"/>
  <c r="D280" i="13" s="1"/>
  <c r="D289" i="13" s="1"/>
  <c r="D298" i="13" s="1"/>
  <c r="D307" i="13" s="1"/>
  <c r="D316" i="13" s="1"/>
  <c r="D325" i="13" s="1"/>
  <c r="D334" i="13" s="1"/>
  <c r="D343" i="13" s="1"/>
  <c r="D352" i="13" s="1"/>
  <c r="D361" i="13" s="1"/>
  <c r="D370" i="13" s="1"/>
  <c r="D379" i="13" s="1"/>
  <c r="D388" i="13" s="1"/>
  <c r="D397" i="13" s="1"/>
  <c r="D406" i="13" s="1"/>
  <c r="D415" i="13" s="1"/>
  <c r="D424" i="13" s="1"/>
  <c r="D433" i="13" s="1"/>
  <c r="D442" i="13" s="1"/>
  <c r="D451" i="13" s="1"/>
  <c r="D460" i="13" s="1"/>
  <c r="D469" i="13" s="1"/>
  <c r="D478" i="13" s="1"/>
  <c r="D487" i="13" s="1"/>
  <c r="D496" i="13" s="1"/>
  <c r="D505" i="13" s="1"/>
  <c r="D514" i="13" s="1"/>
  <c r="D523" i="13" s="1"/>
  <c r="D532" i="13" s="1"/>
  <c r="D541" i="13" s="1"/>
  <c r="D550" i="13" s="1"/>
  <c r="D559" i="13" s="1"/>
  <c r="D568" i="13" s="1"/>
  <c r="D577" i="13" s="1"/>
  <c r="D586" i="13" s="1"/>
  <c r="D595" i="13" s="1"/>
  <c r="D604" i="13" s="1"/>
  <c r="D613" i="13" s="1"/>
  <c r="D622" i="13" s="1"/>
  <c r="D631" i="13" s="1"/>
  <c r="D640" i="13" s="1"/>
  <c r="D649" i="13" s="1"/>
  <c r="D658" i="13" s="1"/>
  <c r="D667" i="13" s="1"/>
  <c r="D676" i="13" s="1"/>
  <c r="D685" i="13" s="1"/>
  <c r="D694" i="13" s="1"/>
  <c r="D703" i="13" s="1"/>
  <c r="D712" i="13" s="1"/>
  <c r="D721" i="13" s="1"/>
  <c r="D730" i="13" s="1"/>
  <c r="D739" i="13" s="1"/>
  <c r="D748" i="13" s="1"/>
  <c r="D757" i="13" s="1"/>
  <c r="D766" i="13" s="1"/>
  <c r="D775" i="13" s="1"/>
  <c r="D784" i="13" s="1"/>
  <c r="D793" i="13" s="1"/>
  <c r="D802" i="13" s="1"/>
  <c r="D811" i="13" s="1"/>
  <c r="D820" i="13" s="1"/>
  <c r="D829" i="13" s="1"/>
  <c r="D838" i="13" s="1"/>
  <c r="D847" i="13" s="1"/>
  <c r="D856" i="13" s="1"/>
  <c r="D865" i="13" s="1"/>
  <c r="D874" i="13" s="1"/>
  <c r="D883" i="13" s="1"/>
  <c r="D892" i="13" s="1"/>
  <c r="D901" i="13" s="1"/>
  <c r="D910" i="13" s="1"/>
  <c r="D919" i="13" s="1"/>
  <c r="D928" i="13" s="1"/>
  <c r="D937" i="13" s="1"/>
  <c r="D946" i="13" s="1"/>
  <c r="D955" i="13" s="1"/>
  <c r="D964" i="13" s="1"/>
  <c r="D973" i="13" s="1"/>
  <c r="D982" i="13" s="1"/>
  <c r="D991" i="13" s="1"/>
  <c r="D1000" i="13" s="1"/>
  <c r="D1009" i="13" s="1"/>
  <c r="D1018" i="13" s="1"/>
  <c r="D1027" i="13" s="1"/>
  <c r="D1036" i="13" s="1"/>
  <c r="D1045" i="13" s="1"/>
  <c r="D1054" i="13" s="1"/>
  <c r="D1063" i="13" s="1"/>
  <c r="D1072" i="13" s="1"/>
  <c r="D1081" i="13" s="1"/>
  <c r="D1090" i="13" s="1"/>
  <c r="D1099" i="13" s="1"/>
  <c r="D1108" i="13" s="1"/>
  <c r="D1117" i="13" s="1"/>
  <c r="D1126" i="13" s="1"/>
  <c r="D1135" i="13" s="1"/>
  <c r="D1144" i="13" s="1"/>
  <c r="D1153" i="13" s="1"/>
  <c r="D1162" i="13" s="1"/>
  <c r="D1171" i="13" s="1"/>
  <c r="D1180" i="13" s="1"/>
  <c r="D1189" i="13" s="1"/>
  <c r="D1198" i="13" s="1"/>
  <c r="D1207" i="13" s="1"/>
  <c r="D1216" i="13" s="1"/>
  <c r="D1225" i="13" s="1"/>
  <c r="D1234" i="13" s="1"/>
  <c r="D1243" i="13" s="1"/>
  <c r="D1252" i="13" s="1"/>
  <c r="D1261" i="13" s="1"/>
  <c r="D1270" i="13" s="1"/>
  <c r="D1279" i="13" s="1"/>
  <c r="D1288" i="13" s="1"/>
  <c r="D1297" i="13" s="1"/>
  <c r="D1306" i="13" s="1"/>
  <c r="D1315" i="13" s="1"/>
  <c r="D1324" i="13" s="1"/>
  <c r="D1333" i="13" s="1"/>
  <c r="D1342" i="13" s="1"/>
  <c r="D1351" i="13" s="1"/>
  <c r="D1360" i="13" s="1"/>
  <c r="D1369" i="13" s="1"/>
  <c r="D1378" i="13" s="1"/>
  <c r="D1387" i="13" s="1"/>
  <c r="D1396" i="13" s="1"/>
  <c r="D1405" i="13" s="1"/>
  <c r="D1414" i="13" s="1"/>
  <c r="D1423" i="13" s="1"/>
  <c r="D1432" i="13" s="1"/>
  <c r="D1441" i="13" s="1"/>
  <c r="D1450" i="13" s="1"/>
  <c r="D1459" i="13" s="1"/>
  <c r="D1468" i="13" s="1"/>
  <c r="D1477" i="13" s="1"/>
  <c r="D1486" i="13" s="1"/>
  <c r="D1495" i="13" s="1"/>
  <c r="D1504" i="13" s="1"/>
  <c r="D1513" i="13" s="1"/>
  <c r="D1522" i="13" s="1"/>
  <c r="D1531" i="13" s="1"/>
  <c r="D1540" i="13" s="1"/>
  <c r="D1549" i="13" s="1"/>
  <c r="D1558" i="13" s="1"/>
  <c r="D1567" i="13" s="1"/>
  <c r="D1576" i="13" s="1"/>
  <c r="D1585" i="13" s="1"/>
  <c r="D1594" i="13" s="1"/>
  <c r="D1603" i="13" s="1"/>
  <c r="D1612" i="13" s="1"/>
  <c r="D1621" i="13" s="1"/>
  <c r="D1630" i="13" s="1"/>
  <c r="D1639" i="13" s="1"/>
  <c r="D1648" i="13" s="1"/>
  <c r="D1657" i="13" s="1"/>
  <c r="D1666" i="13" s="1"/>
  <c r="D1675" i="13" s="1"/>
  <c r="D1684" i="13" s="1"/>
  <c r="D1693" i="13" s="1"/>
  <c r="D1702" i="13" s="1"/>
  <c r="D1711" i="13" s="1"/>
  <c r="D1720" i="13" s="1"/>
  <c r="D1729" i="13" s="1"/>
  <c r="D1738" i="13" s="1"/>
  <c r="D1747" i="13" s="1"/>
  <c r="D1756" i="13" s="1"/>
  <c r="D1765" i="13" s="1"/>
  <c r="D1774" i="13" s="1"/>
  <c r="D1783" i="13" s="1"/>
  <c r="D1792" i="13" s="1"/>
  <c r="D1801" i="13" s="1"/>
  <c r="D1810" i="13" s="1"/>
  <c r="D1819" i="13" s="1"/>
  <c r="D1828" i="13" s="1"/>
  <c r="D1837" i="13" s="1"/>
  <c r="D1846" i="13" s="1"/>
  <c r="D1855" i="13" s="1"/>
  <c r="D1864" i="13" s="1"/>
  <c r="D1873" i="13" s="1"/>
  <c r="D1882" i="13" s="1"/>
  <c r="D1891" i="13" s="1"/>
  <c r="D1900" i="13" s="1"/>
  <c r="D1909" i="13" s="1"/>
  <c r="D1918" i="13" s="1"/>
  <c r="D1927" i="13" s="1"/>
  <c r="D1936" i="13" s="1"/>
  <c r="D1945" i="13" s="1"/>
  <c r="D1954" i="13" s="1"/>
  <c r="D1963" i="13" s="1"/>
  <c r="D1972" i="13" s="1"/>
  <c r="D1981" i="13" s="1"/>
  <c r="D1990" i="13" s="1"/>
  <c r="G4447" i="13"/>
  <c r="H4447" i="13"/>
  <c r="G4430" i="13"/>
  <c r="H4430" i="13"/>
  <c r="G4431" i="13"/>
  <c r="H4431" i="13"/>
  <c r="G4432" i="13"/>
  <c r="H4432" i="13"/>
  <c r="G4433" i="13"/>
  <c r="H4433" i="13"/>
  <c r="G4434" i="13"/>
  <c r="H4434" i="13"/>
  <c r="G4435" i="13"/>
  <c r="H4435" i="13"/>
  <c r="G4436" i="13"/>
  <c r="H4436" i="13"/>
  <c r="G4437" i="13"/>
  <c r="H4437" i="13"/>
  <c r="G4438" i="13"/>
  <c r="H4438" i="13"/>
  <c r="G4403" i="13"/>
  <c r="H4403" i="13"/>
  <c r="G4404" i="13"/>
  <c r="H4404" i="13"/>
  <c r="G4405" i="13"/>
  <c r="H4405" i="13"/>
  <c r="G4406" i="13"/>
  <c r="H4406" i="13"/>
  <c r="G4407" i="13"/>
  <c r="H4407" i="13"/>
  <c r="G4408" i="13"/>
  <c r="H4408" i="13"/>
  <c r="G4409" i="13"/>
  <c r="H4409" i="13"/>
  <c r="G4410" i="13"/>
  <c r="H4410" i="13"/>
  <c r="G4411" i="13"/>
  <c r="H4411" i="13"/>
  <c r="G4412" i="13"/>
  <c r="H4412" i="13"/>
  <c r="G4413" i="13"/>
  <c r="H4413" i="13"/>
  <c r="G4414" i="13"/>
  <c r="H4414" i="13"/>
  <c r="G4415" i="13"/>
  <c r="H4415" i="13"/>
  <c r="G4416" i="13"/>
  <c r="H4416" i="13"/>
  <c r="G4417" i="13"/>
  <c r="H4417" i="13"/>
  <c r="G4418" i="13"/>
  <c r="H4418" i="13"/>
  <c r="G4419" i="13"/>
  <c r="H4419" i="13"/>
  <c r="G4420" i="13"/>
  <c r="H4420" i="13"/>
  <c r="G4421" i="13"/>
  <c r="H4421" i="13"/>
  <c r="G4422" i="13"/>
  <c r="H4422" i="13"/>
  <c r="G4423" i="13"/>
  <c r="H4423" i="13"/>
  <c r="G4424" i="13"/>
  <c r="H4424" i="13"/>
  <c r="G4425" i="13"/>
  <c r="H4425" i="13"/>
  <c r="G4426" i="13"/>
  <c r="H4426" i="13"/>
  <c r="G4427" i="13"/>
  <c r="H4427" i="13"/>
  <c r="G4428" i="13"/>
  <c r="H4428" i="13"/>
  <c r="G4429" i="13"/>
  <c r="H4429" i="13"/>
  <c r="R37" i="1"/>
  <c r="AC37" i="1" s="1"/>
  <c r="R38" i="1"/>
  <c r="AC38" i="1" s="1"/>
  <c r="R39" i="1"/>
  <c r="AC39" i="1" s="1"/>
  <c r="R41" i="1"/>
  <c r="AC41" i="1" s="1"/>
  <c r="R42" i="1"/>
  <c r="AC42" i="1" s="1"/>
  <c r="R43" i="1"/>
  <c r="AC43" i="1" s="1"/>
  <c r="R44" i="1"/>
  <c r="AC44" i="1" s="1"/>
  <c r="R46" i="1"/>
  <c r="AC46" i="1" s="1"/>
  <c r="R47" i="1"/>
  <c r="AC47" i="1" s="1"/>
  <c r="R49" i="1"/>
  <c r="AC49" i="1" s="1"/>
  <c r="R51" i="1"/>
  <c r="AC51" i="1" s="1"/>
  <c r="R85" i="1"/>
  <c r="AC85" i="1" s="1"/>
  <c r="R106" i="1"/>
  <c r="AC106" i="1" s="1"/>
  <c r="R115" i="1"/>
  <c r="AC115" i="1" s="1"/>
  <c r="R123" i="1"/>
  <c r="AC123" i="1" s="1"/>
  <c r="R124" i="1"/>
  <c r="AC124" i="1" s="1"/>
  <c r="R125" i="1"/>
  <c r="AC125" i="1" s="1"/>
  <c r="R126" i="1"/>
  <c r="AC126" i="1" s="1"/>
  <c r="R127" i="1"/>
  <c r="AC127" i="1" s="1"/>
  <c r="R128" i="1"/>
  <c r="AC128" i="1" s="1"/>
  <c r="R129" i="1"/>
  <c r="AC129" i="1" s="1"/>
  <c r="R130" i="1"/>
  <c r="AC130" i="1" s="1"/>
  <c r="R131" i="1"/>
  <c r="AC131" i="1" s="1"/>
  <c r="R132" i="1"/>
  <c r="AC132" i="1" s="1"/>
  <c r="R135" i="1"/>
  <c r="AC135" i="1" s="1"/>
  <c r="R136" i="1"/>
  <c r="AC136" i="1" s="1"/>
  <c r="R138" i="1"/>
  <c r="AC138" i="1" s="1"/>
  <c r="R140" i="1"/>
  <c r="AC140" i="1" s="1"/>
  <c r="R143" i="1"/>
  <c r="AC143" i="1" s="1"/>
  <c r="R146" i="1"/>
  <c r="AC146" i="1" s="1"/>
  <c r="R147" i="1"/>
  <c r="AC147" i="1" s="1"/>
  <c r="R149" i="1"/>
  <c r="AC149" i="1" s="1"/>
  <c r="R151" i="1"/>
  <c r="AC151" i="1" s="1"/>
  <c r="R152" i="1"/>
  <c r="AC152" i="1" s="1"/>
  <c r="R156" i="1"/>
  <c r="AC156" i="1" s="1"/>
  <c r="R157" i="1"/>
  <c r="AC157" i="1" s="1"/>
  <c r="R158" i="1"/>
  <c r="AC158" i="1" s="1"/>
  <c r="R161" i="1"/>
  <c r="AC161" i="1" s="1"/>
  <c r="R162" i="1"/>
  <c r="AC162" i="1" s="1"/>
  <c r="R163" i="1"/>
  <c r="AC163" i="1" s="1"/>
  <c r="R164" i="1"/>
  <c r="AC164" i="1" s="1"/>
  <c r="R165" i="1"/>
  <c r="AC165" i="1" s="1"/>
  <c r="R166" i="1"/>
  <c r="AC166" i="1" s="1"/>
  <c r="R167" i="1"/>
  <c r="AC167" i="1" s="1"/>
  <c r="R168" i="1"/>
  <c r="AC168" i="1" s="1"/>
  <c r="R171" i="1"/>
  <c r="AC171" i="1" s="1"/>
  <c r="R172" i="1"/>
  <c r="AE172" i="1" s="1"/>
  <c r="R177" i="1"/>
  <c r="AC177" i="1" s="1"/>
  <c r="R178" i="1"/>
  <c r="AC178" i="1" s="1"/>
  <c r="R179" i="1"/>
  <c r="AC179" i="1" s="1"/>
  <c r="R183" i="1"/>
  <c r="AC183" i="1" s="1"/>
  <c r="R184" i="1"/>
  <c r="AC184" i="1" s="1"/>
  <c r="R186" i="1"/>
  <c r="AE186" i="1" s="1"/>
  <c r="R187" i="1"/>
  <c r="AC187" i="1" s="1"/>
  <c r="R188" i="1"/>
  <c r="AE188" i="1" s="1"/>
  <c r="R189" i="1"/>
  <c r="AC189" i="1" s="1"/>
  <c r="R190" i="1"/>
  <c r="AC190" i="1" s="1"/>
  <c r="R191" i="1"/>
  <c r="R193" i="1"/>
  <c r="AC193" i="1" s="1"/>
  <c r="R194" i="1"/>
  <c r="AC194" i="1" s="1"/>
  <c r="R195" i="1"/>
  <c r="AC195" i="1" s="1"/>
  <c r="R196" i="1"/>
  <c r="AC196" i="1" s="1"/>
  <c r="R197" i="1"/>
  <c r="AE197" i="1" s="1"/>
  <c r="R198" i="1"/>
  <c r="AC198" i="1" s="1"/>
  <c r="R200" i="1"/>
  <c r="AE200" i="1" s="1"/>
  <c r="R201" i="1"/>
  <c r="AC201" i="1" s="1"/>
  <c r="R202" i="1"/>
  <c r="AC202" i="1" s="1"/>
  <c r="R204" i="1"/>
  <c r="AC204" i="1" s="1"/>
  <c r="R205" i="1"/>
  <c r="AC205" i="1" s="1"/>
  <c r="R207" i="1"/>
  <c r="AC207" i="1" s="1"/>
  <c r="R208" i="1"/>
  <c r="AC208" i="1" s="1"/>
  <c r="E2576" i="13"/>
  <c r="G2576" i="13" s="1"/>
  <c r="H2576" i="13"/>
  <c r="E2577" i="13"/>
  <c r="G2577" i="13" s="1"/>
  <c r="H2577" i="13"/>
  <c r="E2578" i="13"/>
  <c r="G2578" i="13" s="1"/>
  <c r="H2578" i="13"/>
  <c r="E2579" i="13"/>
  <c r="G2579" i="13" s="1"/>
  <c r="H2579" i="13"/>
  <c r="E2580" i="13"/>
  <c r="G2580" i="13" s="1"/>
  <c r="H2580" i="13"/>
  <c r="E2581" i="13"/>
  <c r="G2581" i="13" s="1"/>
  <c r="H2581" i="13"/>
  <c r="E2582" i="13"/>
  <c r="G2582" i="13" s="1"/>
  <c r="H2582" i="13"/>
  <c r="E2583" i="13"/>
  <c r="G2583" i="13" s="1"/>
  <c r="H2583" i="13"/>
  <c r="E2584" i="13"/>
  <c r="G2584" i="13" s="1"/>
  <c r="H2584" i="13"/>
  <c r="E1982" i="13"/>
  <c r="G1982" i="13" s="1"/>
  <c r="H1982" i="13"/>
  <c r="E1983" i="13"/>
  <c r="G1983" i="13" s="1"/>
  <c r="H1983" i="13"/>
  <c r="E1984" i="13"/>
  <c r="G1984" i="13" s="1"/>
  <c r="H1984" i="13"/>
  <c r="E1985" i="13"/>
  <c r="G1985" i="13" s="1"/>
  <c r="H1985" i="13"/>
  <c r="E1986" i="13"/>
  <c r="G1986" i="13" s="1"/>
  <c r="H1986" i="13"/>
  <c r="E1987" i="13"/>
  <c r="G1987" i="13" s="1"/>
  <c r="H1987" i="13"/>
  <c r="E1988" i="13"/>
  <c r="G1988" i="13" s="1"/>
  <c r="H1988" i="13"/>
  <c r="E1989" i="13"/>
  <c r="G1989" i="13" s="1"/>
  <c r="H1989" i="13"/>
  <c r="E1990" i="13"/>
  <c r="G1990" i="13" s="1"/>
  <c r="H1990" i="13"/>
  <c r="X40" i="15"/>
  <c r="U50" i="15"/>
  <c r="G68" i="22"/>
  <c r="C56" i="1"/>
  <c r="G4402" i="13"/>
  <c r="G3440" i="13"/>
  <c r="G3441" i="13"/>
  <c r="G3442" i="13"/>
  <c r="G3443" i="13"/>
  <c r="G3444" i="13"/>
  <c r="G3445" i="13"/>
  <c r="G3446" i="13"/>
  <c r="G3447" i="13"/>
  <c r="G3448" i="13"/>
  <c r="G3449" i="13"/>
  <c r="G3450" i="13"/>
  <c r="G3451" i="13"/>
  <c r="G3452" i="13"/>
  <c r="G3453" i="13"/>
  <c r="G3454" i="13"/>
  <c r="G3455" i="13"/>
  <c r="G3456" i="13"/>
  <c r="G3457" i="13"/>
  <c r="G3458" i="13"/>
  <c r="G3459" i="13"/>
  <c r="G3460" i="13"/>
  <c r="G3461" i="13"/>
  <c r="G3462" i="13"/>
  <c r="G3463" i="13"/>
  <c r="G3464" i="13"/>
  <c r="G3465" i="13"/>
  <c r="G3466" i="13"/>
  <c r="G3467" i="13"/>
  <c r="G3468" i="13"/>
  <c r="G3469" i="13"/>
  <c r="G3470" i="13"/>
  <c r="G3471" i="13"/>
  <c r="G3472" i="13"/>
  <c r="G3473" i="13"/>
  <c r="G3474" i="13"/>
  <c r="G3475" i="13"/>
  <c r="G3476" i="13"/>
  <c r="G3477" i="13"/>
  <c r="G3478" i="13"/>
  <c r="G3479" i="13"/>
  <c r="G3480" i="13"/>
  <c r="G3481" i="13"/>
  <c r="G3482" i="13"/>
  <c r="G3483" i="13"/>
  <c r="G3484" i="13"/>
  <c r="G3485" i="13"/>
  <c r="G3486" i="13"/>
  <c r="G3487" i="13"/>
  <c r="G3488" i="13"/>
  <c r="G3489" i="13"/>
  <c r="G3490" i="13"/>
  <c r="G3491" i="13"/>
  <c r="G3492" i="13"/>
  <c r="G3493" i="13"/>
  <c r="G3494" i="13"/>
  <c r="G3495" i="13"/>
  <c r="G3496" i="13"/>
  <c r="G3497" i="13"/>
  <c r="G3498" i="13"/>
  <c r="G3499" i="13"/>
  <c r="G3500" i="13"/>
  <c r="G3501" i="13"/>
  <c r="G3502" i="13"/>
  <c r="G3503" i="13"/>
  <c r="G3504" i="13"/>
  <c r="G3505" i="13"/>
  <c r="G3506" i="13"/>
  <c r="G3507" i="13"/>
  <c r="G3508" i="13"/>
  <c r="G3509" i="13"/>
  <c r="G3510" i="13"/>
  <c r="G3511" i="13"/>
  <c r="G3512" i="13"/>
  <c r="G3513" i="13"/>
  <c r="G3514" i="13"/>
  <c r="G3515" i="13"/>
  <c r="G3516" i="13"/>
  <c r="G3517" i="13"/>
  <c r="G3518" i="13"/>
  <c r="G3519" i="13"/>
  <c r="G3520" i="13"/>
  <c r="G3521" i="13"/>
  <c r="G3522" i="13"/>
  <c r="G3523" i="13"/>
  <c r="G3524" i="13"/>
  <c r="G3525" i="13"/>
  <c r="G3526" i="13"/>
  <c r="G3527" i="13"/>
  <c r="G3528" i="13"/>
  <c r="G3529" i="13"/>
  <c r="G3530" i="13"/>
  <c r="G3531" i="13"/>
  <c r="G3532" i="13"/>
  <c r="G3533" i="13"/>
  <c r="G3534" i="13"/>
  <c r="G3535" i="13"/>
  <c r="G3536" i="13"/>
  <c r="G3537" i="13"/>
  <c r="G3538" i="13"/>
  <c r="G3539" i="13"/>
  <c r="G3540" i="13"/>
  <c r="G3541" i="13"/>
  <c r="G3542" i="13"/>
  <c r="G3543" i="13"/>
  <c r="G3544" i="13"/>
  <c r="G3545" i="13"/>
  <c r="G3546" i="13"/>
  <c r="G3547" i="13"/>
  <c r="G3548" i="13"/>
  <c r="G3549" i="13"/>
  <c r="G3550" i="13"/>
  <c r="G3551" i="13"/>
  <c r="G3552" i="13"/>
  <c r="G3553" i="13"/>
  <c r="G3554" i="13"/>
  <c r="G3555" i="13"/>
  <c r="G3556" i="13"/>
  <c r="G3557" i="13"/>
  <c r="G3558" i="13"/>
  <c r="G3559" i="13"/>
  <c r="G3560" i="13"/>
  <c r="G3561" i="13"/>
  <c r="G3562" i="13"/>
  <c r="G3563" i="13"/>
  <c r="G3564" i="13"/>
  <c r="G3565" i="13"/>
  <c r="G3566" i="13"/>
  <c r="G3567" i="13"/>
  <c r="G3568" i="13"/>
  <c r="G3569" i="13"/>
  <c r="G3570" i="13"/>
  <c r="G3571" i="13"/>
  <c r="G3572" i="13"/>
  <c r="G3573" i="13"/>
  <c r="G3574" i="13"/>
  <c r="G3575" i="13"/>
  <c r="G3576" i="13"/>
  <c r="G3577" i="13"/>
  <c r="G3578" i="13"/>
  <c r="G3579" i="13"/>
  <c r="G3580" i="13"/>
  <c r="G3581" i="13"/>
  <c r="G3582" i="13"/>
  <c r="G3583" i="13"/>
  <c r="G3584" i="13"/>
  <c r="G3585" i="13"/>
  <c r="G3586" i="13"/>
  <c r="G3587" i="13"/>
  <c r="G3588" i="13"/>
  <c r="G3589" i="13"/>
  <c r="G3590" i="13"/>
  <c r="G3591" i="13"/>
  <c r="G3592" i="13"/>
  <c r="G3593" i="13"/>
  <c r="G3594" i="13"/>
  <c r="G3595" i="13"/>
  <c r="G3596" i="13"/>
  <c r="G3597" i="13"/>
  <c r="G3598" i="13"/>
  <c r="G3599" i="13"/>
  <c r="G3600" i="13"/>
  <c r="G3601" i="13"/>
  <c r="G3602" i="13"/>
  <c r="G3603" i="13"/>
  <c r="G3604" i="13"/>
  <c r="G3605" i="13"/>
  <c r="G3606" i="13"/>
  <c r="G3607" i="13"/>
  <c r="G3608" i="13"/>
  <c r="G3609" i="13"/>
  <c r="G3610" i="13"/>
  <c r="G3611" i="13"/>
  <c r="G3612" i="13"/>
  <c r="G3613" i="13"/>
  <c r="G3614" i="13"/>
  <c r="G3615" i="13"/>
  <c r="G3616" i="13"/>
  <c r="G3617" i="13"/>
  <c r="G3618" i="13"/>
  <c r="G3619" i="13"/>
  <c r="G3620" i="13"/>
  <c r="G3621" i="13"/>
  <c r="G3622" i="13"/>
  <c r="G3623" i="13"/>
  <c r="G3624" i="13"/>
  <c r="G3625" i="13"/>
  <c r="G3626" i="13"/>
  <c r="G3627" i="13"/>
  <c r="G3628" i="13"/>
  <c r="G3629" i="13"/>
  <c r="G3630" i="13"/>
  <c r="G3631" i="13"/>
  <c r="G3632" i="13"/>
  <c r="G3633" i="13"/>
  <c r="G3634" i="13"/>
  <c r="G3635" i="13"/>
  <c r="G3636" i="13"/>
  <c r="G3637" i="13"/>
  <c r="G3638" i="13"/>
  <c r="G3639" i="13"/>
  <c r="G3640" i="13"/>
  <c r="G3641" i="13"/>
  <c r="G3642" i="13"/>
  <c r="G3643" i="13"/>
  <c r="G3644" i="13"/>
  <c r="G3645" i="13"/>
  <c r="G3646" i="13"/>
  <c r="G3647" i="13"/>
  <c r="G3648" i="13"/>
  <c r="G3649" i="13"/>
  <c r="G3650" i="13"/>
  <c r="G3651" i="13"/>
  <c r="G3652" i="13"/>
  <c r="G3653" i="13"/>
  <c r="G3654" i="13"/>
  <c r="G3655" i="13"/>
  <c r="G3656" i="13"/>
  <c r="G3657" i="13"/>
  <c r="G3658" i="13"/>
  <c r="G3659" i="13"/>
  <c r="G3660" i="13"/>
  <c r="G3661" i="13"/>
  <c r="G3662" i="13"/>
  <c r="G3663" i="13"/>
  <c r="G3664" i="13"/>
  <c r="G3665" i="13"/>
  <c r="G3666" i="13"/>
  <c r="G3667" i="13"/>
  <c r="G3668" i="13"/>
  <c r="G3669" i="13"/>
  <c r="G3670" i="13"/>
  <c r="G3671" i="13"/>
  <c r="G3672" i="13"/>
  <c r="G3673" i="13"/>
  <c r="G3674" i="13"/>
  <c r="G3675" i="13"/>
  <c r="G3676" i="13"/>
  <c r="G3677" i="13"/>
  <c r="G3678" i="13"/>
  <c r="G3679" i="13"/>
  <c r="G3680" i="13"/>
  <c r="G3681" i="13"/>
  <c r="G3682" i="13"/>
  <c r="G3683" i="13"/>
  <c r="G3684" i="13"/>
  <c r="G3685" i="13"/>
  <c r="G3686" i="13"/>
  <c r="G3687" i="13"/>
  <c r="G3688" i="13"/>
  <c r="G3689" i="13"/>
  <c r="G3690" i="13"/>
  <c r="G3691" i="13"/>
  <c r="G3692" i="13"/>
  <c r="G3693" i="13"/>
  <c r="G3694" i="13"/>
  <c r="G3695" i="13"/>
  <c r="G3696" i="13"/>
  <c r="G3697" i="13"/>
  <c r="G3698" i="13"/>
  <c r="G3699" i="13"/>
  <c r="G3700" i="13"/>
  <c r="G3701" i="13"/>
  <c r="G3702" i="13"/>
  <c r="G3703" i="13"/>
  <c r="G3704" i="13"/>
  <c r="G3705" i="13"/>
  <c r="G3706" i="13"/>
  <c r="G3707" i="13"/>
  <c r="G3708" i="13"/>
  <c r="G3709" i="13"/>
  <c r="G3710" i="13"/>
  <c r="G3711" i="13"/>
  <c r="G3712" i="13"/>
  <c r="G3713" i="13"/>
  <c r="G3714" i="13"/>
  <c r="G3715" i="13"/>
  <c r="G3716" i="13"/>
  <c r="G3717" i="13"/>
  <c r="G3718" i="13"/>
  <c r="G3719" i="13"/>
  <c r="G3720" i="13"/>
  <c r="G3721" i="13"/>
  <c r="G3722" i="13"/>
  <c r="G3723" i="13"/>
  <c r="G3724" i="13"/>
  <c r="G3725" i="13"/>
  <c r="G3726" i="13"/>
  <c r="G3727" i="13"/>
  <c r="G3728" i="13"/>
  <c r="G3729" i="13"/>
  <c r="G3730" i="13"/>
  <c r="G3731" i="13"/>
  <c r="G3732" i="13"/>
  <c r="G3733" i="13"/>
  <c r="G3734" i="13"/>
  <c r="G3735" i="13"/>
  <c r="G3736" i="13"/>
  <c r="G3737" i="13"/>
  <c r="G3738" i="13"/>
  <c r="G3739" i="13"/>
  <c r="G3740" i="13"/>
  <c r="G3741" i="13"/>
  <c r="G3742" i="13"/>
  <c r="G3743" i="13"/>
  <c r="G3744" i="13"/>
  <c r="G3745" i="13"/>
  <c r="G3746" i="13"/>
  <c r="G3747" i="13"/>
  <c r="G3748" i="13"/>
  <c r="G3749" i="13"/>
  <c r="G3750" i="13"/>
  <c r="G3751" i="13"/>
  <c r="G3752" i="13"/>
  <c r="G3753" i="13"/>
  <c r="G3754" i="13"/>
  <c r="G3755" i="13"/>
  <c r="G3756" i="13"/>
  <c r="G3757" i="13"/>
  <c r="G3758" i="13"/>
  <c r="G3759" i="13"/>
  <c r="G3760" i="13"/>
  <c r="G3761" i="13"/>
  <c r="G3762" i="13"/>
  <c r="G3763" i="13"/>
  <c r="G3764" i="13"/>
  <c r="G3765" i="13"/>
  <c r="G3766" i="13"/>
  <c r="G3767" i="13"/>
  <c r="G3768" i="13"/>
  <c r="G3769" i="13"/>
  <c r="G3770" i="13"/>
  <c r="G3771" i="13"/>
  <c r="G3772" i="13"/>
  <c r="G3773" i="13"/>
  <c r="G3774" i="13"/>
  <c r="G3775" i="13"/>
  <c r="G3776" i="13"/>
  <c r="G3777" i="13"/>
  <c r="G3778" i="13"/>
  <c r="G3779" i="13"/>
  <c r="G3780" i="13"/>
  <c r="G3781" i="13"/>
  <c r="G3782" i="13"/>
  <c r="G3783" i="13"/>
  <c r="G3784" i="13"/>
  <c r="G3785" i="13"/>
  <c r="G3786" i="13"/>
  <c r="G3787" i="13"/>
  <c r="G3788" i="13"/>
  <c r="G3789" i="13"/>
  <c r="G3790" i="13"/>
  <c r="G3791" i="13"/>
  <c r="G3792" i="13"/>
  <c r="G3793" i="13"/>
  <c r="G3794" i="13"/>
  <c r="G3795" i="13"/>
  <c r="G3796" i="13"/>
  <c r="G3797" i="13"/>
  <c r="G3798" i="13"/>
  <c r="G3799" i="13"/>
  <c r="G3800" i="13"/>
  <c r="G3801" i="13"/>
  <c r="G3802" i="13"/>
  <c r="G3803" i="13"/>
  <c r="G3804" i="13"/>
  <c r="G3805" i="13"/>
  <c r="G3806" i="13"/>
  <c r="G3807" i="13"/>
  <c r="G3808" i="13"/>
  <c r="G3809" i="13"/>
  <c r="G3810" i="13"/>
  <c r="G3811" i="13"/>
  <c r="G3812" i="13"/>
  <c r="G3813" i="13"/>
  <c r="G3814" i="13"/>
  <c r="G3815" i="13"/>
  <c r="G3816" i="13"/>
  <c r="G3817" i="13"/>
  <c r="G3818" i="13"/>
  <c r="G3819" i="13"/>
  <c r="G3820" i="13"/>
  <c r="G3821" i="13"/>
  <c r="G3822" i="13"/>
  <c r="G3823" i="13"/>
  <c r="G3824" i="13"/>
  <c r="G3825" i="13"/>
  <c r="G3826" i="13"/>
  <c r="G3827" i="13"/>
  <c r="G3828" i="13"/>
  <c r="G3829" i="13"/>
  <c r="G3830" i="13"/>
  <c r="G3831" i="13"/>
  <c r="G3832" i="13"/>
  <c r="G3833" i="13"/>
  <c r="G3834" i="13"/>
  <c r="G3835" i="13"/>
  <c r="G3836" i="13"/>
  <c r="G3837" i="13"/>
  <c r="G3838" i="13"/>
  <c r="G3839" i="13"/>
  <c r="G3840" i="13"/>
  <c r="G3841" i="13"/>
  <c r="G3842" i="13"/>
  <c r="G3843" i="13"/>
  <c r="G3844" i="13"/>
  <c r="G3845" i="13"/>
  <c r="G3846" i="13"/>
  <c r="G3847" i="13"/>
  <c r="G3848" i="13"/>
  <c r="G3849" i="13"/>
  <c r="G3850" i="13"/>
  <c r="G3851" i="13"/>
  <c r="G3852" i="13"/>
  <c r="G3853" i="13"/>
  <c r="G3854" i="13"/>
  <c r="G3855" i="13"/>
  <c r="G3856" i="13"/>
  <c r="G3857" i="13"/>
  <c r="G3858" i="13"/>
  <c r="G3859" i="13"/>
  <c r="G3860" i="13"/>
  <c r="G3861" i="13"/>
  <c r="G3862" i="13"/>
  <c r="G3863" i="13"/>
  <c r="G3864" i="13"/>
  <c r="G3865" i="13"/>
  <c r="G3866" i="13"/>
  <c r="G3867" i="13"/>
  <c r="G3868" i="13"/>
  <c r="G3869" i="13"/>
  <c r="G3870" i="13"/>
  <c r="G3871" i="13"/>
  <c r="G3872" i="13"/>
  <c r="G3873" i="13"/>
  <c r="G3874" i="13"/>
  <c r="G3875" i="13"/>
  <c r="G3876" i="13"/>
  <c r="G3877" i="13"/>
  <c r="G3878" i="13"/>
  <c r="G3879" i="13"/>
  <c r="G3880" i="13"/>
  <c r="G3881" i="13"/>
  <c r="G3882" i="13"/>
  <c r="G3883" i="13"/>
  <c r="G3884" i="13"/>
  <c r="G3885" i="13"/>
  <c r="G3886" i="13"/>
  <c r="G3887" i="13"/>
  <c r="G3888" i="13"/>
  <c r="G3889" i="13"/>
  <c r="G3890" i="13"/>
  <c r="G3891" i="13"/>
  <c r="G3892" i="13"/>
  <c r="G3893" i="13"/>
  <c r="G3894" i="13"/>
  <c r="G3895" i="13"/>
  <c r="G3896" i="13"/>
  <c r="G3897" i="13"/>
  <c r="G3898" i="13"/>
  <c r="G3899" i="13"/>
  <c r="G3900" i="13"/>
  <c r="G3901" i="13"/>
  <c r="G3902" i="13"/>
  <c r="G3903" i="13"/>
  <c r="G3904" i="13"/>
  <c r="G3905" i="13"/>
  <c r="G3906" i="13"/>
  <c r="G3907" i="13"/>
  <c r="G3908" i="13"/>
  <c r="G3909" i="13"/>
  <c r="G3910" i="13"/>
  <c r="G3911" i="13"/>
  <c r="G3912" i="13"/>
  <c r="G3913" i="13"/>
  <c r="G3914" i="13"/>
  <c r="G3915" i="13"/>
  <c r="G3916" i="13"/>
  <c r="G3917" i="13"/>
  <c r="G3918" i="13"/>
  <c r="G3919" i="13"/>
  <c r="G3920" i="13"/>
  <c r="G3921" i="13"/>
  <c r="G3922" i="13"/>
  <c r="G3923" i="13"/>
  <c r="G3924" i="13"/>
  <c r="G3925" i="13"/>
  <c r="G3926" i="13"/>
  <c r="G3927" i="13"/>
  <c r="G3928" i="13"/>
  <c r="G3929" i="13"/>
  <c r="G3930" i="13"/>
  <c r="G3931" i="13"/>
  <c r="G3932" i="13"/>
  <c r="G3933" i="13"/>
  <c r="G3934" i="13"/>
  <c r="G3935" i="13"/>
  <c r="G3936" i="13"/>
  <c r="G3937" i="13"/>
  <c r="G3938" i="13"/>
  <c r="G3939" i="13"/>
  <c r="G3940" i="13"/>
  <c r="G3941" i="13"/>
  <c r="G3942" i="13"/>
  <c r="G3943" i="13"/>
  <c r="G3944" i="13"/>
  <c r="G3945" i="13"/>
  <c r="G3946" i="13"/>
  <c r="G3947" i="13"/>
  <c r="G3948" i="13"/>
  <c r="G3949" i="13"/>
  <c r="G3950" i="13"/>
  <c r="G3951" i="13"/>
  <c r="G3952" i="13"/>
  <c r="G3953" i="13"/>
  <c r="G3954" i="13"/>
  <c r="G3955" i="13"/>
  <c r="G3956" i="13"/>
  <c r="G3957" i="13"/>
  <c r="G3958" i="13"/>
  <c r="G3959" i="13"/>
  <c r="G3960" i="13"/>
  <c r="G3961" i="13"/>
  <c r="G3962" i="13"/>
  <c r="G3963" i="13"/>
  <c r="G3964" i="13"/>
  <c r="G3965" i="13"/>
  <c r="G3966" i="13"/>
  <c r="G3967" i="13"/>
  <c r="G3968" i="13"/>
  <c r="G3969" i="13"/>
  <c r="G3970" i="13"/>
  <c r="G3971" i="13"/>
  <c r="G3972" i="13"/>
  <c r="G3973" i="13"/>
  <c r="G3974" i="13"/>
  <c r="G3975" i="13"/>
  <c r="G3976" i="13"/>
  <c r="G3977" i="13"/>
  <c r="G3978" i="13"/>
  <c r="G3979" i="13"/>
  <c r="G3980" i="13"/>
  <c r="G3981" i="13"/>
  <c r="G3982" i="13"/>
  <c r="G3983" i="13"/>
  <c r="G3984" i="13"/>
  <c r="G3985" i="13"/>
  <c r="G3986" i="13"/>
  <c r="G3987" i="13"/>
  <c r="G3988" i="13"/>
  <c r="G3989" i="13"/>
  <c r="G3990" i="13"/>
  <c r="G3991" i="13"/>
  <c r="G3992" i="13"/>
  <c r="G3993" i="13"/>
  <c r="G3994" i="13"/>
  <c r="G3995" i="13"/>
  <c r="G3996" i="13"/>
  <c r="G3997" i="13"/>
  <c r="G3998" i="13"/>
  <c r="G3999" i="13"/>
  <c r="G4000" i="13"/>
  <c r="G4001" i="13"/>
  <c r="G4002" i="13"/>
  <c r="G4003" i="13"/>
  <c r="G4004" i="13"/>
  <c r="G4005" i="13"/>
  <c r="G4006" i="13"/>
  <c r="G4007" i="13"/>
  <c r="G4008" i="13"/>
  <c r="G4009" i="13"/>
  <c r="G4010" i="13"/>
  <c r="G4011" i="13"/>
  <c r="G4012" i="13"/>
  <c r="G4013" i="13"/>
  <c r="G4014" i="13"/>
  <c r="G4015" i="13"/>
  <c r="G4016" i="13"/>
  <c r="G4017" i="13"/>
  <c r="G4018" i="13"/>
  <c r="G4019" i="13"/>
  <c r="G4020" i="13"/>
  <c r="G4021" i="13"/>
  <c r="G4022" i="13"/>
  <c r="G4023" i="13"/>
  <c r="G4024" i="13"/>
  <c r="G4025" i="13"/>
  <c r="G4026" i="13"/>
  <c r="G4027" i="13"/>
  <c r="G4028" i="13"/>
  <c r="G4029" i="13"/>
  <c r="G4030" i="13"/>
  <c r="G4031" i="13"/>
  <c r="G4032" i="13"/>
  <c r="G4033" i="13"/>
  <c r="G4034" i="13"/>
  <c r="G4035" i="13"/>
  <c r="G4036" i="13"/>
  <c r="G4037" i="13"/>
  <c r="G4038" i="13"/>
  <c r="G4039" i="13"/>
  <c r="G4040" i="13"/>
  <c r="G4041" i="13"/>
  <c r="G4042" i="13"/>
  <c r="G4043" i="13"/>
  <c r="G4044" i="13"/>
  <c r="G4045" i="13"/>
  <c r="G4046" i="13"/>
  <c r="G4047" i="13"/>
  <c r="G4048" i="13"/>
  <c r="G4049" i="13"/>
  <c r="G4050" i="13"/>
  <c r="G4051" i="13"/>
  <c r="G4052" i="13"/>
  <c r="G4053" i="13"/>
  <c r="G4054" i="13"/>
  <c r="G4055" i="13"/>
  <c r="G4056" i="13"/>
  <c r="G4057" i="13"/>
  <c r="G4058" i="13"/>
  <c r="G4059" i="13"/>
  <c r="G4060" i="13"/>
  <c r="G4061" i="13"/>
  <c r="G4062" i="13"/>
  <c r="G4063" i="13"/>
  <c r="G4064" i="13"/>
  <c r="G4065" i="13"/>
  <c r="G4066" i="13"/>
  <c r="G4067" i="13"/>
  <c r="G4068" i="13"/>
  <c r="G4069" i="13"/>
  <c r="G4070" i="13"/>
  <c r="G4071" i="13"/>
  <c r="G4072" i="13"/>
  <c r="G4073" i="13"/>
  <c r="G4074" i="13"/>
  <c r="G4075" i="13"/>
  <c r="G4076" i="13"/>
  <c r="G4077" i="13"/>
  <c r="G4078" i="13"/>
  <c r="G4079" i="13"/>
  <c r="G4080" i="13"/>
  <c r="G4081" i="13"/>
  <c r="G4082" i="13"/>
  <c r="G4083" i="13"/>
  <c r="G4084" i="13"/>
  <c r="G4085" i="13"/>
  <c r="G4086" i="13"/>
  <c r="G4087" i="13"/>
  <c r="G4088" i="13"/>
  <c r="G4089" i="13"/>
  <c r="G4090" i="13"/>
  <c r="G4091" i="13"/>
  <c r="G4092" i="13"/>
  <c r="G4093" i="13"/>
  <c r="G4094" i="13"/>
  <c r="G4095" i="13"/>
  <c r="G4096" i="13"/>
  <c r="G4097" i="13"/>
  <c r="G4098" i="13"/>
  <c r="G4099" i="13"/>
  <c r="G4100" i="13"/>
  <c r="G4101" i="13"/>
  <c r="G4102" i="13"/>
  <c r="G4103" i="13"/>
  <c r="G4104" i="13"/>
  <c r="G4105" i="13"/>
  <c r="G4106" i="13"/>
  <c r="G4107" i="13"/>
  <c r="G4108" i="13"/>
  <c r="G4109" i="13"/>
  <c r="G4110" i="13"/>
  <c r="G4111" i="13"/>
  <c r="G4112" i="13"/>
  <c r="G4113" i="13"/>
  <c r="G4114" i="13"/>
  <c r="G4115" i="13"/>
  <c r="G4116" i="13"/>
  <c r="G4117" i="13"/>
  <c r="G4118" i="13"/>
  <c r="G4119" i="13"/>
  <c r="G4120" i="13"/>
  <c r="G4121" i="13"/>
  <c r="G4122" i="13"/>
  <c r="G4123" i="13"/>
  <c r="G4124" i="13"/>
  <c r="G4125" i="13"/>
  <c r="G4126" i="13"/>
  <c r="G4127" i="13"/>
  <c r="G4128" i="13"/>
  <c r="G4129" i="13"/>
  <c r="G4130" i="13"/>
  <c r="G4131" i="13"/>
  <c r="G4132" i="13"/>
  <c r="G4133" i="13"/>
  <c r="G4134" i="13"/>
  <c r="G4135" i="13"/>
  <c r="G4136" i="13"/>
  <c r="G4137" i="13"/>
  <c r="G4138" i="13"/>
  <c r="G4139" i="13"/>
  <c r="G4140" i="13"/>
  <c r="G4141" i="13"/>
  <c r="G4142" i="13"/>
  <c r="G4143" i="13"/>
  <c r="G4144" i="13"/>
  <c r="G4145" i="13"/>
  <c r="G4146" i="13"/>
  <c r="G4147" i="13"/>
  <c r="G4148" i="13"/>
  <c r="G4149" i="13"/>
  <c r="G4150" i="13"/>
  <c r="G4151" i="13"/>
  <c r="G4152" i="13"/>
  <c r="G4153" i="13"/>
  <c r="G4154" i="13"/>
  <c r="G4155" i="13"/>
  <c r="G4156" i="13"/>
  <c r="G4157" i="13"/>
  <c r="G4158" i="13"/>
  <c r="G4159" i="13"/>
  <c r="G4160" i="13"/>
  <c r="G4161" i="13"/>
  <c r="G4162" i="13"/>
  <c r="G4163" i="13"/>
  <c r="G4164" i="13"/>
  <c r="G4165" i="13"/>
  <c r="G4166" i="13"/>
  <c r="G4167" i="13"/>
  <c r="G4168" i="13"/>
  <c r="G4169" i="13"/>
  <c r="G4170" i="13"/>
  <c r="G4171" i="13"/>
  <c r="G4172" i="13"/>
  <c r="G4173" i="13"/>
  <c r="G4174" i="13"/>
  <c r="G4175" i="13"/>
  <c r="G4176" i="13"/>
  <c r="G4177" i="13"/>
  <c r="G4178" i="13"/>
  <c r="G4179" i="13"/>
  <c r="G4180" i="13"/>
  <c r="G4181" i="13"/>
  <c r="G4182" i="13"/>
  <c r="G4183" i="13"/>
  <c r="G4184" i="13"/>
  <c r="G4185" i="13"/>
  <c r="G4186" i="13"/>
  <c r="G4187" i="13"/>
  <c r="G4188" i="13"/>
  <c r="G4189" i="13"/>
  <c r="G4190" i="13"/>
  <c r="G4191" i="13"/>
  <c r="G4192" i="13"/>
  <c r="G4193" i="13"/>
  <c r="G4194" i="13"/>
  <c r="G4195" i="13"/>
  <c r="G4196" i="13"/>
  <c r="G4197" i="13"/>
  <c r="G4198" i="13"/>
  <c r="G4199" i="13"/>
  <c r="G4200" i="13"/>
  <c r="G4201" i="13"/>
  <c r="G4202" i="13"/>
  <c r="G4203" i="13"/>
  <c r="G4204" i="13"/>
  <c r="G4205" i="13"/>
  <c r="G4206" i="13"/>
  <c r="G4207" i="13"/>
  <c r="G4208" i="13"/>
  <c r="G4209" i="13"/>
  <c r="G4210" i="13"/>
  <c r="G4211" i="13"/>
  <c r="G4212" i="13"/>
  <c r="G4213" i="13"/>
  <c r="G4214" i="13"/>
  <c r="G4215" i="13"/>
  <c r="G4216" i="13"/>
  <c r="G4217" i="13"/>
  <c r="G4218" i="13"/>
  <c r="G4219" i="13"/>
  <c r="G4220" i="13"/>
  <c r="G4221" i="13"/>
  <c r="G4222" i="13"/>
  <c r="G4223" i="13"/>
  <c r="G4224" i="13"/>
  <c r="G4225" i="13"/>
  <c r="G4226" i="13"/>
  <c r="G4227" i="13"/>
  <c r="G4228" i="13"/>
  <c r="G4229" i="13"/>
  <c r="G4230" i="13"/>
  <c r="G4231" i="13"/>
  <c r="G4232" i="13"/>
  <c r="G4233" i="13"/>
  <c r="G4234" i="13"/>
  <c r="G4235" i="13"/>
  <c r="G4236" i="13"/>
  <c r="G4237" i="13"/>
  <c r="G4238" i="13"/>
  <c r="G4239" i="13"/>
  <c r="G4240" i="13"/>
  <c r="G4241" i="13"/>
  <c r="G4242" i="13"/>
  <c r="G4243" i="13"/>
  <c r="G4244" i="13"/>
  <c r="G4245" i="13"/>
  <c r="G4246" i="13"/>
  <c r="G4247" i="13"/>
  <c r="G4248" i="13"/>
  <c r="G4249" i="13"/>
  <c r="G4250" i="13"/>
  <c r="G4251" i="13"/>
  <c r="G4252" i="13"/>
  <c r="G4253" i="13"/>
  <c r="G4254" i="13"/>
  <c r="G4255" i="13"/>
  <c r="G4256" i="13"/>
  <c r="G4257" i="13"/>
  <c r="G4258" i="13"/>
  <c r="G4259" i="13"/>
  <c r="G4260" i="13"/>
  <c r="G4261" i="13"/>
  <c r="G4262" i="13"/>
  <c r="G4263" i="13"/>
  <c r="G4264" i="13"/>
  <c r="G4265" i="13"/>
  <c r="G4266" i="13"/>
  <c r="G4267" i="13"/>
  <c r="G4268" i="13"/>
  <c r="G4269" i="13"/>
  <c r="G4270" i="13"/>
  <c r="G4271" i="13"/>
  <c r="G4272" i="13"/>
  <c r="G4273" i="13"/>
  <c r="G4274" i="13"/>
  <c r="G4275" i="13"/>
  <c r="G4276" i="13"/>
  <c r="G4277" i="13"/>
  <c r="G4278" i="13"/>
  <c r="G4279" i="13"/>
  <c r="G4280" i="13"/>
  <c r="G4281" i="13"/>
  <c r="G4282" i="13"/>
  <c r="G4283" i="13"/>
  <c r="G4284" i="13"/>
  <c r="G4285" i="13"/>
  <c r="G4286" i="13"/>
  <c r="G4287" i="13"/>
  <c r="G4288" i="13"/>
  <c r="G4289" i="13"/>
  <c r="G4290" i="13"/>
  <c r="G4291" i="13"/>
  <c r="G4292" i="13"/>
  <c r="G4293" i="13"/>
  <c r="G4294" i="13"/>
  <c r="G4295" i="13"/>
  <c r="G4296" i="13"/>
  <c r="G4297" i="13"/>
  <c r="G4298" i="13"/>
  <c r="G4299" i="13"/>
  <c r="G4300" i="13"/>
  <c r="G4301" i="13"/>
  <c r="G4302" i="13"/>
  <c r="G4303" i="13"/>
  <c r="G4304" i="13"/>
  <c r="G4305" i="13"/>
  <c r="G4306" i="13"/>
  <c r="G4307" i="13"/>
  <c r="G4308" i="13"/>
  <c r="G4309" i="13"/>
  <c r="G4310" i="13"/>
  <c r="G4311" i="13"/>
  <c r="G4312" i="13"/>
  <c r="G4313" i="13"/>
  <c r="G4314" i="13"/>
  <c r="G4315" i="13"/>
  <c r="G4316" i="13"/>
  <c r="G4317" i="13"/>
  <c r="G4318" i="13"/>
  <c r="G4319" i="13"/>
  <c r="G4320" i="13"/>
  <c r="G4321" i="13"/>
  <c r="G4322" i="13"/>
  <c r="G4323" i="13"/>
  <c r="G4324" i="13"/>
  <c r="G4325" i="13"/>
  <c r="G4326" i="13"/>
  <c r="G4327" i="13"/>
  <c r="G4328" i="13"/>
  <c r="G4329" i="13"/>
  <c r="G4330" i="13"/>
  <c r="G4331" i="13"/>
  <c r="G4332" i="13"/>
  <c r="G4333" i="13"/>
  <c r="G4334" i="13"/>
  <c r="G4335" i="13"/>
  <c r="G4336" i="13"/>
  <c r="G4337" i="13"/>
  <c r="G4338" i="13"/>
  <c r="G4339" i="13"/>
  <c r="G4340" i="13"/>
  <c r="G4341" i="13"/>
  <c r="G4342" i="13"/>
  <c r="G4343" i="13"/>
  <c r="G4344" i="13"/>
  <c r="G4345" i="13"/>
  <c r="G4346" i="13"/>
  <c r="G4347" i="13"/>
  <c r="G4348" i="13"/>
  <c r="G4349" i="13"/>
  <c r="G4350" i="13"/>
  <c r="G4351" i="13"/>
  <c r="G4352" i="13"/>
  <c r="G4353" i="13"/>
  <c r="G4354" i="13"/>
  <c r="G4355" i="13"/>
  <c r="G4356" i="13"/>
  <c r="G4357" i="13"/>
  <c r="G4358" i="13"/>
  <c r="G4359" i="13"/>
  <c r="G4360" i="13"/>
  <c r="G4361" i="13"/>
  <c r="G4362" i="13"/>
  <c r="G4363" i="13"/>
  <c r="G4364" i="13"/>
  <c r="G4365" i="13"/>
  <c r="G4366" i="13"/>
  <c r="G4367" i="13"/>
  <c r="G4368" i="13"/>
  <c r="G4369" i="13"/>
  <c r="G4370" i="13"/>
  <c r="G4371" i="13"/>
  <c r="G4372" i="13"/>
  <c r="G4373" i="13"/>
  <c r="G4374" i="13"/>
  <c r="G4375" i="13"/>
  <c r="G4376" i="13"/>
  <c r="G4377" i="13"/>
  <c r="G4378" i="13"/>
  <c r="G4379" i="13"/>
  <c r="G4380" i="13"/>
  <c r="G4381" i="13"/>
  <c r="G4382" i="13"/>
  <c r="G4383" i="13"/>
  <c r="G4384" i="13"/>
  <c r="G4385" i="13"/>
  <c r="G4386" i="13"/>
  <c r="G4387" i="13"/>
  <c r="G4388" i="13"/>
  <c r="G4389" i="13"/>
  <c r="G4390" i="13"/>
  <c r="G4391" i="13"/>
  <c r="G4392" i="13"/>
  <c r="G4393" i="13"/>
  <c r="G4394" i="13"/>
  <c r="G4395" i="13"/>
  <c r="G4396" i="13"/>
  <c r="G4397" i="13"/>
  <c r="G4398" i="13"/>
  <c r="G4399" i="13"/>
  <c r="G4400" i="13"/>
  <c r="G4401" i="13"/>
  <c r="G3439" i="13"/>
  <c r="G3438" i="13"/>
  <c r="G3437" i="13"/>
  <c r="G3436" i="13"/>
  <c r="G3435" i="13"/>
  <c r="G3434" i="13"/>
  <c r="G3433" i="13"/>
  <c r="G3432" i="13"/>
  <c r="G3431" i="13"/>
  <c r="H4402" i="13"/>
  <c r="H4401" i="13"/>
  <c r="H4400" i="13"/>
  <c r="H4399" i="13"/>
  <c r="H4398" i="13"/>
  <c r="H4397" i="13"/>
  <c r="H4396" i="13"/>
  <c r="H4395" i="13"/>
  <c r="H4394" i="13"/>
  <c r="H4393" i="13"/>
  <c r="H4392" i="13"/>
  <c r="H4391" i="13"/>
  <c r="H4390" i="13"/>
  <c r="H4389" i="13"/>
  <c r="H4388" i="13"/>
  <c r="H4387" i="13"/>
  <c r="H4386" i="13"/>
  <c r="H4385" i="13"/>
  <c r="H4384" i="13"/>
  <c r="H4383" i="13"/>
  <c r="H4382" i="13"/>
  <c r="H4381" i="13"/>
  <c r="H4380" i="13"/>
  <c r="H4379" i="13"/>
  <c r="H4378" i="13"/>
  <c r="H4377" i="13"/>
  <c r="H4376" i="13"/>
  <c r="H4375" i="13"/>
  <c r="H4374" i="13"/>
  <c r="H4373" i="13"/>
  <c r="H4372" i="13"/>
  <c r="H4371" i="13"/>
  <c r="H4370" i="13"/>
  <c r="H4369" i="13"/>
  <c r="H4368" i="13"/>
  <c r="H4367" i="13"/>
  <c r="H4366" i="13"/>
  <c r="H4365" i="13"/>
  <c r="H4364" i="13"/>
  <c r="H4363" i="13"/>
  <c r="H4362" i="13"/>
  <c r="H4361" i="13"/>
  <c r="H4360" i="13"/>
  <c r="H4359" i="13"/>
  <c r="H4358" i="13"/>
  <c r="H4357" i="13"/>
  <c r="H4356" i="13"/>
  <c r="H4355" i="13"/>
  <c r="H4354" i="13"/>
  <c r="H4353" i="13"/>
  <c r="H4352" i="13"/>
  <c r="H4351" i="13"/>
  <c r="H4350" i="13"/>
  <c r="H4349" i="13"/>
  <c r="H4348" i="13"/>
  <c r="H4347" i="13"/>
  <c r="H4346" i="13"/>
  <c r="H4345" i="13"/>
  <c r="H4344" i="13"/>
  <c r="H4343" i="13"/>
  <c r="H4342" i="13"/>
  <c r="H4341" i="13"/>
  <c r="H4340" i="13"/>
  <c r="H4339" i="13"/>
  <c r="H4338" i="13"/>
  <c r="H4337" i="13"/>
  <c r="H4336" i="13"/>
  <c r="H4335" i="13"/>
  <c r="H4334" i="13"/>
  <c r="H4333" i="13"/>
  <c r="H4332" i="13"/>
  <c r="H4331" i="13"/>
  <c r="H4330" i="13"/>
  <c r="H4329" i="13"/>
  <c r="H4328" i="13"/>
  <c r="H4327" i="13"/>
  <c r="H4326" i="13"/>
  <c r="H4325" i="13"/>
  <c r="H4324" i="13"/>
  <c r="H4323" i="13"/>
  <c r="H4322" i="13"/>
  <c r="H4321" i="13"/>
  <c r="H4320" i="13"/>
  <c r="H4319" i="13"/>
  <c r="H4318" i="13"/>
  <c r="H4317" i="13"/>
  <c r="H4316" i="13"/>
  <c r="H4315" i="13"/>
  <c r="H4314" i="13"/>
  <c r="H4313" i="13"/>
  <c r="H4312" i="13"/>
  <c r="H4311" i="13"/>
  <c r="H4310" i="13"/>
  <c r="H4309" i="13"/>
  <c r="H4308" i="13"/>
  <c r="H4307" i="13"/>
  <c r="H4306" i="13"/>
  <c r="H4305" i="13"/>
  <c r="H4304" i="13"/>
  <c r="H4303" i="13"/>
  <c r="H4302" i="13"/>
  <c r="H4301" i="13"/>
  <c r="H4300" i="13"/>
  <c r="H4299" i="13"/>
  <c r="H4298" i="13"/>
  <c r="H4297" i="13"/>
  <c r="H4296" i="13"/>
  <c r="H4295" i="13"/>
  <c r="H4294" i="13"/>
  <c r="H4293" i="13"/>
  <c r="H4292" i="13"/>
  <c r="H4291" i="13"/>
  <c r="H4290" i="13"/>
  <c r="H4289" i="13"/>
  <c r="H4288" i="13"/>
  <c r="H4287" i="13"/>
  <c r="H4286" i="13"/>
  <c r="H4285" i="13"/>
  <c r="H4284" i="13"/>
  <c r="H4283" i="13"/>
  <c r="H4282" i="13"/>
  <c r="H4281" i="13"/>
  <c r="H4280" i="13"/>
  <c r="H4279" i="13"/>
  <c r="H4278" i="13"/>
  <c r="H4277" i="13"/>
  <c r="H4276" i="13"/>
  <c r="H4275" i="13"/>
  <c r="H4274" i="13"/>
  <c r="H4273" i="13"/>
  <c r="H4272" i="13"/>
  <c r="H4271" i="13"/>
  <c r="H4270" i="13"/>
  <c r="H4269" i="13"/>
  <c r="H4268" i="13"/>
  <c r="H4267" i="13"/>
  <c r="H4266" i="13"/>
  <c r="H4265" i="13"/>
  <c r="H4264" i="13"/>
  <c r="H4263" i="13"/>
  <c r="H4262" i="13"/>
  <c r="H4261" i="13"/>
  <c r="H4260" i="13"/>
  <c r="H4259" i="13"/>
  <c r="H4258" i="13"/>
  <c r="H4257" i="13"/>
  <c r="H4256" i="13"/>
  <c r="H4255" i="13"/>
  <c r="H4254" i="13"/>
  <c r="H4253" i="13"/>
  <c r="H4252" i="13"/>
  <c r="H4251" i="13"/>
  <c r="H4250" i="13"/>
  <c r="H4249" i="13"/>
  <c r="H4248" i="13"/>
  <c r="H4247" i="13"/>
  <c r="H4246" i="13"/>
  <c r="H4245" i="13"/>
  <c r="H4244" i="13"/>
  <c r="H4243" i="13"/>
  <c r="H4242" i="13"/>
  <c r="H4241" i="13"/>
  <c r="H4240" i="13"/>
  <c r="H4239" i="13"/>
  <c r="H4238" i="13"/>
  <c r="H4237" i="13"/>
  <c r="H4236" i="13"/>
  <c r="H4235" i="13"/>
  <c r="H4234" i="13"/>
  <c r="H4233" i="13"/>
  <c r="H4232" i="13"/>
  <c r="H4231" i="13"/>
  <c r="H4230" i="13"/>
  <c r="H4229" i="13"/>
  <c r="H4228" i="13"/>
  <c r="H4227" i="13"/>
  <c r="H4226" i="13"/>
  <c r="H4225" i="13"/>
  <c r="H4224" i="13"/>
  <c r="H4223" i="13"/>
  <c r="H4222" i="13"/>
  <c r="H4221" i="13"/>
  <c r="H4220" i="13"/>
  <c r="H4219" i="13"/>
  <c r="H4218" i="13"/>
  <c r="H4217" i="13"/>
  <c r="H4216" i="13"/>
  <c r="H4215" i="13"/>
  <c r="H4214" i="13"/>
  <c r="H4213" i="13"/>
  <c r="H4212" i="13"/>
  <c r="H4211" i="13"/>
  <c r="H4210" i="13"/>
  <c r="H4209" i="13"/>
  <c r="H4208" i="13"/>
  <c r="H4207" i="13"/>
  <c r="H4206" i="13"/>
  <c r="H4205" i="13"/>
  <c r="H4204" i="13"/>
  <c r="H4203" i="13"/>
  <c r="H4202" i="13"/>
  <c r="H4201" i="13"/>
  <c r="H4200" i="13"/>
  <c r="H4199" i="13"/>
  <c r="H4198" i="13"/>
  <c r="H4197" i="13"/>
  <c r="H4196" i="13"/>
  <c r="H4195" i="13"/>
  <c r="H4194" i="13"/>
  <c r="H4193" i="13"/>
  <c r="H4192" i="13"/>
  <c r="H4191" i="13"/>
  <c r="H4190" i="13"/>
  <c r="H4189" i="13"/>
  <c r="H4188" i="13"/>
  <c r="H4187" i="13"/>
  <c r="H4186" i="13"/>
  <c r="H4185" i="13"/>
  <c r="H4184" i="13"/>
  <c r="H4183" i="13"/>
  <c r="H4182" i="13"/>
  <c r="H4181" i="13"/>
  <c r="H4180" i="13"/>
  <c r="H4179" i="13"/>
  <c r="H4178" i="13"/>
  <c r="H4177" i="13"/>
  <c r="H4176" i="13"/>
  <c r="H4175" i="13"/>
  <c r="H4174" i="13"/>
  <c r="H4173" i="13"/>
  <c r="H4172" i="13"/>
  <c r="H4171" i="13"/>
  <c r="H4170" i="13"/>
  <c r="H4169" i="13"/>
  <c r="H4168" i="13"/>
  <c r="H4167" i="13"/>
  <c r="H4166" i="13"/>
  <c r="H4165" i="13"/>
  <c r="H4164" i="13"/>
  <c r="H4163" i="13"/>
  <c r="H4162" i="13"/>
  <c r="H4161" i="13"/>
  <c r="H4160" i="13"/>
  <c r="H4159" i="13"/>
  <c r="H4158" i="13"/>
  <c r="H4157" i="13"/>
  <c r="H4156" i="13"/>
  <c r="H4155" i="13"/>
  <c r="H4154" i="13"/>
  <c r="H4153" i="13"/>
  <c r="H4152" i="13"/>
  <c r="H4151" i="13"/>
  <c r="H4150" i="13"/>
  <c r="H4149" i="13"/>
  <c r="H4148" i="13"/>
  <c r="H4147" i="13"/>
  <c r="H4146" i="13"/>
  <c r="H4145" i="13"/>
  <c r="H4144" i="13"/>
  <c r="H4143" i="13"/>
  <c r="H4142" i="13"/>
  <c r="H4141" i="13"/>
  <c r="H4140" i="13"/>
  <c r="H4139" i="13"/>
  <c r="H4138" i="13"/>
  <c r="H4137" i="13"/>
  <c r="H4136" i="13"/>
  <c r="H4135" i="13"/>
  <c r="H4134" i="13"/>
  <c r="H4133" i="13"/>
  <c r="H4132" i="13"/>
  <c r="H4131" i="13"/>
  <c r="H4130" i="13"/>
  <c r="H4129" i="13"/>
  <c r="H4128" i="13"/>
  <c r="H4127" i="13"/>
  <c r="H4126" i="13"/>
  <c r="H4125" i="13"/>
  <c r="H4124" i="13"/>
  <c r="H4123" i="13"/>
  <c r="H4122" i="13"/>
  <c r="H4121" i="13"/>
  <c r="H4120" i="13"/>
  <c r="H4119" i="13"/>
  <c r="H4118" i="13"/>
  <c r="H4117" i="13"/>
  <c r="H4116" i="13"/>
  <c r="H4115" i="13"/>
  <c r="H4114" i="13"/>
  <c r="H4113" i="13"/>
  <c r="H4112" i="13"/>
  <c r="H4111" i="13"/>
  <c r="H4110" i="13"/>
  <c r="H4109" i="13"/>
  <c r="H4108" i="13"/>
  <c r="H4107" i="13"/>
  <c r="H4106" i="13"/>
  <c r="H4105" i="13"/>
  <c r="H4104" i="13"/>
  <c r="H4103" i="13"/>
  <c r="H4102" i="13"/>
  <c r="H4101" i="13"/>
  <c r="H4100" i="13"/>
  <c r="H4099" i="13"/>
  <c r="H4098" i="13"/>
  <c r="H4097" i="13"/>
  <c r="H4096" i="13"/>
  <c r="H4095" i="13"/>
  <c r="H4094" i="13"/>
  <c r="H4093" i="13"/>
  <c r="H4092" i="13"/>
  <c r="H4091" i="13"/>
  <c r="H4090" i="13"/>
  <c r="H4089" i="13"/>
  <c r="H4088" i="13"/>
  <c r="H4087" i="13"/>
  <c r="H4086" i="13"/>
  <c r="H4085" i="13"/>
  <c r="H4084" i="13"/>
  <c r="H4083" i="13"/>
  <c r="H4082" i="13"/>
  <c r="H4081" i="13"/>
  <c r="H4080" i="13"/>
  <c r="H4079" i="13"/>
  <c r="H4078" i="13"/>
  <c r="H4077" i="13"/>
  <c r="H4076" i="13"/>
  <c r="H4075" i="13"/>
  <c r="H4074" i="13"/>
  <c r="H4073" i="13"/>
  <c r="H4072" i="13"/>
  <c r="H4071" i="13"/>
  <c r="H4070" i="13"/>
  <c r="H4069" i="13"/>
  <c r="H4068" i="13"/>
  <c r="H4067" i="13"/>
  <c r="H4066" i="13"/>
  <c r="H4065" i="13"/>
  <c r="H4064" i="13"/>
  <c r="H4063" i="13"/>
  <c r="H4062" i="13"/>
  <c r="H4061" i="13"/>
  <c r="H4060" i="13"/>
  <c r="H4059" i="13"/>
  <c r="H4058" i="13"/>
  <c r="H4057" i="13"/>
  <c r="H4056" i="13"/>
  <c r="H4055" i="13"/>
  <c r="H4054" i="13"/>
  <c r="H4053" i="13"/>
  <c r="H4052" i="13"/>
  <c r="H4051" i="13"/>
  <c r="H4050" i="13"/>
  <c r="H4049" i="13"/>
  <c r="H4048" i="13"/>
  <c r="H4047" i="13"/>
  <c r="H4046" i="13"/>
  <c r="H4045" i="13"/>
  <c r="H4044" i="13"/>
  <c r="H4043" i="13"/>
  <c r="H4042" i="13"/>
  <c r="H4041" i="13"/>
  <c r="H4040" i="13"/>
  <c r="H4039" i="13"/>
  <c r="H4038" i="13"/>
  <c r="H4037" i="13"/>
  <c r="H4036" i="13"/>
  <c r="H4035" i="13"/>
  <c r="H4034" i="13"/>
  <c r="H4033" i="13"/>
  <c r="H4032" i="13"/>
  <c r="H4031" i="13"/>
  <c r="H4030" i="13"/>
  <c r="H4029" i="13"/>
  <c r="H4028" i="13"/>
  <c r="H4027" i="13"/>
  <c r="H4026" i="13"/>
  <c r="H4025" i="13"/>
  <c r="H4024" i="13"/>
  <c r="H4023" i="13"/>
  <c r="H4022" i="13"/>
  <c r="H4021" i="13"/>
  <c r="H4020" i="13"/>
  <c r="H4019" i="13"/>
  <c r="H4018" i="13"/>
  <c r="H4017" i="13"/>
  <c r="H4016" i="13"/>
  <c r="H4015" i="13"/>
  <c r="H4014" i="13"/>
  <c r="H4013" i="13"/>
  <c r="H4012" i="13"/>
  <c r="H4011" i="13"/>
  <c r="H4010" i="13"/>
  <c r="H4009" i="13"/>
  <c r="H4008" i="13"/>
  <c r="H4007" i="13"/>
  <c r="H4006" i="13"/>
  <c r="H4005" i="13"/>
  <c r="H4004" i="13"/>
  <c r="H4003" i="13"/>
  <c r="H4002" i="13"/>
  <c r="H4001" i="13"/>
  <c r="H4000" i="13"/>
  <c r="H3999" i="13"/>
  <c r="H3998" i="13"/>
  <c r="H3997" i="13"/>
  <c r="H3996" i="13"/>
  <c r="H3995" i="13"/>
  <c r="H3994" i="13"/>
  <c r="H3993" i="13"/>
  <c r="H3992" i="13"/>
  <c r="H3991" i="13"/>
  <c r="H3990" i="13"/>
  <c r="H3989" i="13"/>
  <c r="H3988" i="13"/>
  <c r="H3987" i="13"/>
  <c r="H3986" i="13"/>
  <c r="H3985" i="13"/>
  <c r="H3984" i="13"/>
  <c r="H3983" i="13"/>
  <c r="H3982" i="13"/>
  <c r="H3981" i="13"/>
  <c r="H3980" i="13"/>
  <c r="H3979" i="13"/>
  <c r="H3978" i="13"/>
  <c r="H3977" i="13"/>
  <c r="H3976" i="13"/>
  <c r="H3975" i="13"/>
  <c r="H3974" i="13"/>
  <c r="H3973" i="13"/>
  <c r="H3972" i="13"/>
  <c r="H3971" i="13"/>
  <c r="H3970" i="13"/>
  <c r="H3969" i="13"/>
  <c r="H3968" i="13"/>
  <c r="H3967" i="13"/>
  <c r="H3966" i="13"/>
  <c r="H3965" i="13"/>
  <c r="H3964" i="13"/>
  <c r="H3963" i="13"/>
  <c r="H3962" i="13"/>
  <c r="H3961" i="13"/>
  <c r="H3960" i="13"/>
  <c r="H3959" i="13"/>
  <c r="H3958" i="13"/>
  <c r="H3957" i="13"/>
  <c r="H3956" i="13"/>
  <c r="H3955" i="13"/>
  <c r="H3954" i="13"/>
  <c r="H3953" i="13"/>
  <c r="H3952" i="13"/>
  <c r="H3951" i="13"/>
  <c r="H3950" i="13"/>
  <c r="H3949" i="13"/>
  <c r="H3948" i="13"/>
  <c r="H3947" i="13"/>
  <c r="H3946" i="13"/>
  <c r="H3945" i="13"/>
  <c r="H3944" i="13"/>
  <c r="H3943" i="13"/>
  <c r="H3942" i="13"/>
  <c r="H3941" i="13"/>
  <c r="H3940" i="13"/>
  <c r="H3939" i="13"/>
  <c r="H3938" i="13"/>
  <c r="H3937" i="13"/>
  <c r="H3936" i="13"/>
  <c r="H3935" i="13"/>
  <c r="H3934" i="13"/>
  <c r="H3933" i="13"/>
  <c r="H3932" i="13"/>
  <c r="H3931" i="13"/>
  <c r="H3930" i="13"/>
  <c r="H3929" i="13"/>
  <c r="H3928" i="13"/>
  <c r="H3927" i="13"/>
  <c r="H3926" i="13"/>
  <c r="H3925" i="13"/>
  <c r="H3924" i="13"/>
  <c r="H3923" i="13"/>
  <c r="H3922" i="13"/>
  <c r="H3921" i="13"/>
  <c r="H3920" i="13"/>
  <c r="H3919" i="13"/>
  <c r="H3918" i="13"/>
  <c r="H3917" i="13"/>
  <c r="H3916" i="13"/>
  <c r="H3915" i="13"/>
  <c r="H3914" i="13"/>
  <c r="H3913" i="13"/>
  <c r="H3912" i="13"/>
  <c r="H3911" i="13"/>
  <c r="H3910" i="13"/>
  <c r="H3909" i="13"/>
  <c r="H3908" i="13"/>
  <c r="H3907" i="13"/>
  <c r="H3906" i="13"/>
  <c r="H3905" i="13"/>
  <c r="H3904" i="13"/>
  <c r="H3903" i="13"/>
  <c r="H3902" i="13"/>
  <c r="H3901" i="13"/>
  <c r="H3900" i="13"/>
  <c r="H3899" i="13"/>
  <c r="H3898" i="13"/>
  <c r="H3897" i="13"/>
  <c r="H3896" i="13"/>
  <c r="H3895" i="13"/>
  <c r="H3894" i="13"/>
  <c r="H3893" i="13"/>
  <c r="H3892" i="13"/>
  <c r="H3891" i="13"/>
  <c r="H3890" i="13"/>
  <c r="H3889" i="13"/>
  <c r="H3888" i="13"/>
  <c r="H3887" i="13"/>
  <c r="H3886" i="13"/>
  <c r="H3885" i="13"/>
  <c r="H3884" i="13"/>
  <c r="H3883" i="13"/>
  <c r="H3882" i="13"/>
  <c r="H3881" i="13"/>
  <c r="H3880" i="13"/>
  <c r="H3879" i="13"/>
  <c r="H3878" i="13"/>
  <c r="H3877" i="13"/>
  <c r="H3876" i="13"/>
  <c r="H3875" i="13"/>
  <c r="H3874" i="13"/>
  <c r="H3873" i="13"/>
  <c r="H3872" i="13"/>
  <c r="H3871" i="13"/>
  <c r="H3870" i="13"/>
  <c r="H3869" i="13"/>
  <c r="H3868" i="13"/>
  <c r="H3867" i="13"/>
  <c r="H3866" i="13"/>
  <c r="H3865" i="13"/>
  <c r="H3864" i="13"/>
  <c r="H3863" i="13"/>
  <c r="H3862" i="13"/>
  <c r="H3861" i="13"/>
  <c r="H3860" i="13"/>
  <c r="H3859" i="13"/>
  <c r="H3858" i="13"/>
  <c r="H3857" i="13"/>
  <c r="H3856" i="13"/>
  <c r="H3855" i="13"/>
  <c r="H3854" i="13"/>
  <c r="H3853" i="13"/>
  <c r="H3852" i="13"/>
  <c r="H3851" i="13"/>
  <c r="H3850" i="13"/>
  <c r="H3849" i="13"/>
  <c r="H3848" i="13"/>
  <c r="H3847" i="13"/>
  <c r="H3846" i="13"/>
  <c r="H3845" i="13"/>
  <c r="H3844" i="13"/>
  <c r="H3843" i="13"/>
  <c r="H3842" i="13"/>
  <c r="H3841" i="13"/>
  <c r="H3840" i="13"/>
  <c r="H3839" i="13"/>
  <c r="H3838" i="13"/>
  <c r="H3837" i="13"/>
  <c r="H3836" i="13"/>
  <c r="H3835" i="13"/>
  <c r="H3834" i="13"/>
  <c r="H3833" i="13"/>
  <c r="H3832" i="13"/>
  <c r="H3831" i="13"/>
  <c r="H3830" i="13"/>
  <c r="H3829" i="13"/>
  <c r="H3828" i="13"/>
  <c r="H3827" i="13"/>
  <c r="H3826" i="13"/>
  <c r="H3825" i="13"/>
  <c r="H3824" i="13"/>
  <c r="H3823" i="13"/>
  <c r="H3822" i="13"/>
  <c r="H3821" i="13"/>
  <c r="H3820" i="13"/>
  <c r="H3819" i="13"/>
  <c r="H3818" i="13"/>
  <c r="H3817" i="13"/>
  <c r="H3816" i="13"/>
  <c r="H3815" i="13"/>
  <c r="H3814" i="13"/>
  <c r="H3813" i="13"/>
  <c r="H3812" i="13"/>
  <c r="H3811" i="13"/>
  <c r="H3810" i="13"/>
  <c r="H3809" i="13"/>
  <c r="H3808" i="13"/>
  <c r="H3807" i="13"/>
  <c r="H3806" i="13"/>
  <c r="H3805" i="13"/>
  <c r="H3804" i="13"/>
  <c r="H3803" i="13"/>
  <c r="H3802" i="13"/>
  <c r="H3801" i="13"/>
  <c r="H3800" i="13"/>
  <c r="H3799" i="13"/>
  <c r="H3798" i="13"/>
  <c r="H3797" i="13"/>
  <c r="H3796" i="13"/>
  <c r="H3795" i="13"/>
  <c r="H3794" i="13"/>
  <c r="H3793" i="13"/>
  <c r="H3792" i="13"/>
  <c r="H3791" i="13"/>
  <c r="H3790" i="13"/>
  <c r="H3789" i="13"/>
  <c r="H3788" i="13"/>
  <c r="H3787" i="13"/>
  <c r="H3786" i="13"/>
  <c r="H3785" i="13"/>
  <c r="H3784" i="13"/>
  <c r="H3783" i="13"/>
  <c r="H3782" i="13"/>
  <c r="H3781" i="13"/>
  <c r="H3780" i="13"/>
  <c r="H3779" i="13"/>
  <c r="H3778" i="13"/>
  <c r="H3777" i="13"/>
  <c r="H3776" i="13"/>
  <c r="H3775" i="13"/>
  <c r="H3774" i="13"/>
  <c r="H3773" i="13"/>
  <c r="H3772" i="13"/>
  <c r="H3771" i="13"/>
  <c r="H3770" i="13"/>
  <c r="H3769" i="13"/>
  <c r="H3768" i="13"/>
  <c r="H3767" i="13"/>
  <c r="H3766" i="13"/>
  <c r="H3765" i="13"/>
  <c r="H3764" i="13"/>
  <c r="H3763" i="13"/>
  <c r="H3762" i="13"/>
  <c r="H3761" i="13"/>
  <c r="H3760" i="13"/>
  <c r="H3759" i="13"/>
  <c r="H3758" i="13"/>
  <c r="H3757" i="13"/>
  <c r="H3756" i="13"/>
  <c r="H3755" i="13"/>
  <c r="H3754" i="13"/>
  <c r="H3753" i="13"/>
  <c r="H3752" i="13"/>
  <c r="H3751" i="13"/>
  <c r="H3750" i="13"/>
  <c r="H3749" i="13"/>
  <c r="H3748" i="13"/>
  <c r="H3747" i="13"/>
  <c r="H3746" i="13"/>
  <c r="H3745" i="13"/>
  <c r="H3744" i="13"/>
  <c r="H3743" i="13"/>
  <c r="H3742" i="13"/>
  <c r="H3741" i="13"/>
  <c r="H3740" i="13"/>
  <c r="H3739" i="13"/>
  <c r="H3738" i="13"/>
  <c r="H3737" i="13"/>
  <c r="H3736" i="13"/>
  <c r="H3735" i="13"/>
  <c r="H3734" i="13"/>
  <c r="H3733" i="13"/>
  <c r="H3732" i="13"/>
  <c r="H3731" i="13"/>
  <c r="H3730" i="13"/>
  <c r="H3729" i="13"/>
  <c r="H3728" i="13"/>
  <c r="H3727" i="13"/>
  <c r="H3726" i="13"/>
  <c r="H3725" i="13"/>
  <c r="H3724" i="13"/>
  <c r="H3723" i="13"/>
  <c r="H3722" i="13"/>
  <c r="H3721" i="13"/>
  <c r="H3720" i="13"/>
  <c r="H3719" i="13"/>
  <c r="H3718" i="13"/>
  <c r="H3717" i="13"/>
  <c r="H3716" i="13"/>
  <c r="H3715" i="13"/>
  <c r="H3714" i="13"/>
  <c r="H3713" i="13"/>
  <c r="H3712" i="13"/>
  <c r="H3711" i="13"/>
  <c r="H3710" i="13"/>
  <c r="H3709" i="13"/>
  <c r="H3708" i="13"/>
  <c r="H3707" i="13"/>
  <c r="H3706" i="13"/>
  <c r="H3705" i="13"/>
  <c r="H3704" i="13"/>
  <c r="H3703" i="13"/>
  <c r="H3702" i="13"/>
  <c r="H3701" i="13"/>
  <c r="H3700" i="13"/>
  <c r="H3699" i="13"/>
  <c r="H3698" i="13"/>
  <c r="H3697" i="13"/>
  <c r="H3696" i="13"/>
  <c r="H3695" i="13"/>
  <c r="H3694" i="13"/>
  <c r="H3693" i="13"/>
  <c r="H3692" i="13"/>
  <c r="H3691" i="13"/>
  <c r="H3690" i="13"/>
  <c r="H3689" i="13"/>
  <c r="H3688" i="13"/>
  <c r="H3687" i="13"/>
  <c r="H3686" i="13"/>
  <c r="H3685" i="13"/>
  <c r="H3684" i="13"/>
  <c r="H3683" i="13"/>
  <c r="H3682" i="13"/>
  <c r="H3681" i="13"/>
  <c r="H3680" i="13"/>
  <c r="H3679" i="13"/>
  <c r="H3678" i="13"/>
  <c r="H3677" i="13"/>
  <c r="H3676" i="13"/>
  <c r="H3675" i="13"/>
  <c r="H3674" i="13"/>
  <c r="H3673" i="13"/>
  <c r="H3672" i="13"/>
  <c r="H3671" i="13"/>
  <c r="H3670" i="13"/>
  <c r="H3669" i="13"/>
  <c r="H3668" i="13"/>
  <c r="H3667" i="13"/>
  <c r="H3666" i="13"/>
  <c r="H3665" i="13"/>
  <c r="H3664" i="13"/>
  <c r="H3663" i="13"/>
  <c r="H3662" i="13"/>
  <c r="H3661" i="13"/>
  <c r="H3660" i="13"/>
  <c r="H3659" i="13"/>
  <c r="H3658" i="13"/>
  <c r="H3657" i="13"/>
  <c r="H3656" i="13"/>
  <c r="H3655" i="13"/>
  <c r="H3654" i="13"/>
  <c r="H3653" i="13"/>
  <c r="H3652" i="13"/>
  <c r="H3651" i="13"/>
  <c r="H3650" i="13"/>
  <c r="H3649" i="13"/>
  <c r="H3648" i="13"/>
  <c r="H3647" i="13"/>
  <c r="H3646" i="13"/>
  <c r="H3645" i="13"/>
  <c r="H3644" i="13"/>
  <c r="H3643" i="13"/>
  <c r="H3642" i="13"/>
  <c r="H3641" i="13"/>
  <c r="H3640" i="13"/>
  <c r="H3639" i="13"/>
  <c r="H3638" i="13"/>
  <c r="H3637" i="13"/>
  <c r="H3636" i="13"/>
  <c r="H3635" i="13"/>
  <c r="H3634" i="13"/>
  <c r="H3633" i="13"/>
  <c r="H3632" i="13"/>
  <c r="H3631" i="13"/>
  <c r="H3630" i="13"/>
  <c r="H3629" i="13"/>
  <c r="H3628" i="13"/>
  <c r="H3627" i="13"/>
  <c r="H3626" i="13"/>
  <c r="H3625" i="13"/>
  <c r="H3624" i="13"/>
  <c r="H3623" i="13"/>
  <c r="H3622" i="13"/>
  <c r="H3621" i="13"/>
  <c r="H3620" i="13"/>
  <c r="H3619" i="13"/>
  <c r="H3618" i="13"/>
  <c r="H3617" i="13"/>
  <c r="H3616" i="13"/>
  <c r="H3615" i="13"/>
  <c r="H3614" i="13"/>
  <c r="H3613" i="13"/>
  <c r="H3612" i="13"/>
  <c r="H3611" i="13"/>
  <c r="H3610" i="13"/>
  <c r="H3609" i="13"/>
  <c r="H3608" i="13"/>
  <c r="H3607" i="13"/>
  <c r="H3606" i="13"/>
  <c r="H3605" i="13"/>
  <c r="H3604" i="13"/>
  <c r="H3603" i="13"/>
  <c r="H3602" i="13"/>
  <c r="H3601" i="13"/>
  <c r="H3600" i="13"/>
  <c r="H3599" i="13"/>
  <c r="H3598" i="13"/>
  <c r="H3597" i="13"/>
  <c r="H3596" i="13"/>
  <c r="H3595" i="13"/>
  <c r="H3594" i="13"/>
  <c r="H3593" i="13"/>
  <c r="H3592" i="13"/>
  <c r="H3591" i="13"/>
  <c r="H3590" i="13"/>
  <c r="H3589" i="13"/>
  <c r="H3588" i="13"/>
  <c r="H3587" i="13"/>
  <c r="H3586" i="13"/>
  <c r="H3585" i="13"/>
  <c r="H3584" i="13"/>
  <c r="H3583" i="13"/>
  <c r="H3582" i="13"/>
  <c r="H3581" i="13"/>
  <c r="H3580" i="13"/>
  <c r="H3579" i="13"/>
  <c r="H3578" i="13"/>
  <c r="H3577" i="13"/>
  <c r="H3576" i="13"/>
  <c r="H3575" i="13"/>
  <c r="H3574" i="13"/>
  <c r="H3573" i="13"/>
  <c r="H3572" i="13"/>
  <c r="H3571" i="13"/>
  <c r="H3570" i="13"/>
  <c r="H3569" i="13"/>
  <c r="H3568" i="13"/>
  <c r="H3567" i="13"/>
  <c r="H3566" i="13"/>
  <c r="H3565" i="13"/>
  <c r="H3564" i="13"/>
  <c r="H3563" i="13"/>
  <c r="H3562" i="13"/>
  <c r="H3561" i="13"/>
  <c r="H3560" i="13"/>
  <c r="H3559" i="13"/>
  <c r="H3558" i="13"/>
  <c r="H3557" i="13"/>
  <c r="H3556" i="13"/>
  <c r="H3555" i="13"/>
  <c r="H3554" i="13"/>
  <c r="H3553" i="13"/>
  <c r="H3552" i="13"/>
  <c r="H3551" i="13"/>
  <c r="H3550" i="13"/>
  <c r="H3549" i="13"/>
  <c r="H3548" i="13"/>
  <c r="H3547" i="13"/>
  <c r="H3546" i="13"/>
  <c r="H3545" i="13"/>
  <c r="H3544" i="13"/>
  <c r="H3543" i="13"/>
  <c r="H3542" i="13"/>
  <c r="H3541" i="13"/>
  <c r="H3540" i="13"/>
  <c r="H3539" i="13"/>
  <c r="H3538" i="13"/>
  <c r="H3537" i="13"/>
  <c r="H3536" i="13"/>
  <c r="H3535" i="13"/>
  <c r="H3534" i="13"/>
  <c r="H3533" i="13"/>
  <c r="H3532" i="13"/>
  <c r="H3531" i="13"/>
  <c r="H3530" i="13"/>
  <c r="H3529" i="13"/>
  <c r="H3528" i="13"/>
  <c r="H3527" i="13"/>
  <c r="H3526" i="13"/>
  <c r="H3525" i="13"/>
  <c r="H3524" i="13"/>
  <c r="H3523" i="13"/>
  <c r="H3522" i="13"/>
  <c r="H3521" i="13"/>
  <c r="H3520" i="13"/>
  <c r="H3519" i="13"/>
  <c r="H3518" i="13"/>
  <c r="H3517" i="13"/>
  <c r="H3516" i="13"/>
  <c r="H3515" i="13"/>
  <c r="H3514" i="13"/>
  <c r="H3513" i="13"/>
  <c r="H3512" i="13"/>
  <c r="H3511" i="13"/>
  <c r="H3510" i="13"/>
  <c r="H3509" i="13"/>
  <c r="H3508" i="13"/>
  <c r="H3507" i="13"/>
  <c r="H3506" i="13"/>
  <c r="H3505" i="13"/>
  <c r="H3504" i="13"/>
  <c r="H3503" i="13"/>
  <c r="H3502" i="13"/>
  <c r="H3501" i="13"/>
  <c r="H3500" i="13"/>
  <c r="H3499" i="13"/>
  <c r="H3498" i="13"/>
  <c r="H3497" i="13"/>
  <c r="H3496" i="13"/>
  <c r="H3495" i="13"/>
  <c r="H3494" i="13"/>
  <c r="H3493" i="13"/>
  <c r="H3492" i="13"/>
  <c r="H3491" i="13"/>
  <c r="H3490" i="13"/>
  <c r="H3489" i="13"/>
  <c r="H3488" i="13"/>
  <c r="H3487" i="13"/>
  <c r="H3486" i="13"/>
  <c r="H3485" i="13"/>
  <c r="H3484" i="13"/>
  <c r="H3483" i="13"/>
  <c r="H3482" i="13"/>
  <c r="H3481" i="13"/>
  <c r="H3480" i="13"/>
  <c r="H3479" i="13"/>
  <c r="H3478" i="13"/>
  <c r="H3477" i="13"/>
  <c r="H3476" i="13"/>
  <c r="H3475" i="13"/>
  <c r="H3474" i="13"/>
  <c r="H3473" i="13"/>
  <c r="H3472" i="13"/>
  <c r="H3471" i="13"/>
  <c r="H3470" i="13"/>
  <c r="H3469" i="13"/>
  <c r="H3468" i="13"/>
  <c r="H3467" i="13"/>
  <c r="H3466" i="13"/>
  <c r="H3465" i="13"/>
  <c r="H3464" i="13"/>
  <c r="H3463" i="13"/>
  <c r="H3462" i="13"/>
  <c r="H3461" i="13"/>
  <c r="H3460" i="13"/>
  <c r="H3459" i="13"/>
  <c r="H3458" i="13"/>
  <c r="H3457" i="13"/>
  <c r="H3456" i="13"/>
  <c r="H3455" i="13"/>
  <c r="H3454" i="13"/>
  <c r="H3453" i="13"/>
  <c r="H3452" i="13"/>
  <c r="H3451" i="13"/>
  <c r="H3450" i="13"/>
  <c r="H3449" i="13"/>
  <c r="H3448" i="13"/>
  <c r="H3447" i="13"/>
  <c r="H3446" i="13"/>
  <c r="H3445" i="13"/>
  <c r="H3444" i="13"/>
  <c r="H3443" i="13"/>
  <c r="H3442" i="13"/>
  <c r="H3441" i="13"/>
  <c r="H3440" i="13"/>
  <c r="H3439" i="13"/>
  <c r="H3438" i="13"/>
  <c r="H3437" i="13"/>
  <c r="H3436" i="13"/>
  <c r="H3435" i="13"/>
  <c r="H3434" i="13"/>
  <c r="H3433" i="13"/>
  <c r="H3432" i="13"/>
  <c r="H3431" i="13"/>
  <c r="C36" i="15"/>
  <c r="C45" i="15"/>
  <c r="C59" i="15"/>
  <c r="C64" i="15"/>
  <c r="C78" i="15"/>
  <c r="C89" i="15"/>
  <c r="C36" i="1"/>
  <c r="C48" i="1"/>
  <c r="C50" i="1"/>
  <c r="C97" i="1"/>
  <c r="C134" i="1"/>
  <c r="C137" i="1"/>
  <c r="C150" i="1"/>
  <c r="C153" i="1"/>
  <c r="C182" i="1"/>
  <c r="G11" i="22"/>
  <c r="G12" i="22"/>
  <c r="G13" i="22"/>
  <c r="G14" i="22"/>
  <c r="G15" i="22"/>
  <c r="G16" i="22"/>
  <c r="G2" i="22"/>
  <c r="G3" i="22"/>
  <c r="G4" i="22"/>
  <c r="G5" i="22"/>
  <c r="G6" i="22"/>
  <c r="G7" i="22"/>
  <c r="G8" i="22"/>
  <c r="G9" i="22"/>
  <c r="G10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  <c r="G215" i="22"/>
  <c r="G216" i="22"/>
  <c r="G217" i="22"/>
  <c r="G218" i="22"/>
  <c r="G219" i="22"/>
  <c r="G220" i="22"/>
  <c r="G221" i="22"/>
  <c r="G222" i="22"/>
  <c r="G223" i="22"/>
  <c r="G224" i="22"/>
  <c r="G225" i="22"/>
  <c r="G226" i="22"/>
  <c r="G227" i="22"/>
  <c r="G228" i="22"/>
  <c r="G229" i="22"/>
  <c r="G230" i="22"/>
  <c r="G231" i="22"/>
  <c r="G232" i="22"/>
  <c r="G233" i="22"/>
  <c r="G234" i="22"/>
  <c r="G235" i="22"/>
  <c r="G236" i="22"/>
  <c r="G237" i="22"/>
  <c r="G238" i="22"/>
  <c r="G239" i="22"/>
  <c r="G240" i="22"/>
  <c r="G241" i="22"/>
  <c r="G242" i="22"/>
  <c r="G243" i="22"/>
  <c r="G244" i="22"/>
  <c r="G245" i="22"/>
  <c r="G246" i="22"/>
  <c r="G247" i="22"/>
  <c r="G248" i="22"/>
  <c r="G249" i="22"/>
  <c r="G250" i="22"/>
  <c r="G251" i="22"/>
  <c r="G252" i="22"/>
  <c r="G253" i="22"/>
  <c r="G254" i="22"/>
  <c r="G255" i="22"/>
  <c r="G256" i="22"/>
  <c r="G257" i="22"/>
  <c r="G258" i="22"/>
  <c r="G259" i="22"/>
  <c r="G260" i="22"/>
  <c r="G261" i="22"/>
  <c r="G262" i="22"/>
  <c r="G263" i="22"/>
  <c r="G264" i="22"/>
  <c r="G265" i="22"/>
  <c r="G266" i="22"/>
  <c r="G267" i="22"/>
  <c r="G268" i="22"/>
  <c r="G269" i="22"/>
  <c r="G270" i="22"/>
  <c r="G271" i="22"/>
  <c r="G272" i="22"/>
  <c r="G273" i="22"/>
  <c r="G274" i="22"/>
  <c r="G275" i="22"/>
  <c r="G276" i="22"/>
  <c r="G277" i="22"/>
  <c r="G278" i="22"/>
  <c r="G279" i="22"/>
  <c r="G280" i="22"/>
  <c r="G281" i="22"/>
  <c r="G282" i="22"/>
  <c r="G283" i="22"/>
  <c r="G284" i="22"/>
  <c r="G285" i="22"/>
  <c r="G286" i="22"/>
  <c r="G287" i="22"/>
  <c r="G288" i="22"/>
  <c r="G289" i="22"/>
  <c r="G290" i="22"/>
  <c r="G291" i="22"/>
  <c r="G292" i="22"/>
  <c r="G293" i="22"/>
  <c r="G294" i="22"/>
  <c r="G295" i="22"/>
  <c r="G296" i="22"/>
  <c r="G297" i="22"/>
  <c r="G298" i="22"/>
  <c r="G299" i="22"/>
  <c r="G300" i="22"/>
  <c r="G301" i="22"/>
  <c r="G302" i="22"/>
  <c r="G303" i="22"/>
  <c r="G304" i="22"/>
  <c r="G305" i="22"/>
  <c r="G306" i="22"/>
  <c r="G307" i="22"/>
  <c r="G308" i="22"/>
  <c r="G309" i="22"/>
  <c r="G310" i="22"/>
  <c r="G311" i="22"/>
  <c r="G312" i="22"/>
  <c r="G313" i="22"/>
  <c r="G314" i="22"/>
  <c r="G315" i="22"/>
  <c r="G316" i="22"/>
  <c r="G317" i="22"/>
  <c r="G318" i="22"/>
  <c r="G319" i="22"/>
  <c r="G320" i="22"/>
  <c r="G321" i="22"/>
  <c r="G322" i="22"/>
  <c r="G323" i="22"/>
  <c r="G324" i="22"/>
  <c r="G325" i="22"/>
  <c r="G326" i="22"/>
  <c r="G327" i="22"/>
  <c r="G328" i="22"/>
  <c r="G329" i="22"/>
  <c r="G330" i="22"/>
  <c r="G331" i="22"/>
  <c r="G332" i="22"/>
  <c r="G333" i="22"/>
  <c r="G334" i="22"/>
  <c r="G335" i="22"/>
  <c r="G336" i="22"/>
  <c r="G337" i="22"/>
  <c r="G338" i="22"/>
  <c r="G339" i="22"/>
  <c r="G340" i="22"/>
  <c r="G341" i="22"/>
  <c r="G342" i="22"/>
  <c r="G343" i="22"/>
  <c r="G344" i="22"/>
  <c r="G345" i="22"/>
  <c r="G346" i="22"/>
  <c r="G347" i="22"/>
  <c r="G348" i="22"/>
  <c r="G349" i="22"/>
  <c r="G350" i="22"/>
  <c r="G351" i="22"/>
  <c r="G352" i="22"/>
  <c r="G353" i="22"/>
  <c r="G354" i="22"/>
  <c r="G355" i="22"/>
  <c r="G356" i="22"/>
  <c r="G357" i="22"/>
  <c r="G358" i="22"/>
  <c r="G359" i="22"/>
  <c r="G360" i="22"/>
  <c r="G361" i="22"/>
  <c r="G362" i="22"/>
  <c r="G363" i="22"/>
  <c r="G364" i="22"/>
  <c r="G365" i="22"/>
  <c r="G366" i="22"/>
  <c r="G367" i="22"/>
  <c r="G368" i="22"/>
  <c r="G369" i="22"/>
  <c r="G370" i="22"/>
  <c r="G371" i="22"/>
  <c r="G372" i="22"/>
  <c r="G373" i="22"/>
  <c r="G374" i="22"/>
  <c r="G375" i="22"/>
  <c r="G376" i="22"/>
  <c r="G377" i="22"/>
  <c r="G378" i="22"/>
  <c r="G379" i="22"/>
  <c r="G380" i="22"/>
  <c r="G381" i="22"/>
  <c r="G382" i="22"/>
  <c r="G383" i="22"/>
  <c r="G384" i="22"/>
  <c r="G385" i="22"/>
  <c r="G386" i="22"/>
  <c r="G387" i="22"/>
  <c r="G388" i="22"/>
  <c r="G389" i="22"/>
  <c r="G390" i="22"/>
  <c r="G391" i="22"/>
  <c r="G392" i="22"/>
  <c r="G393" i="22"/>
  <c r="G394" i="22"/>
  <c r="G395" i="22"/>
  <c r="G396" i="22"/>
  <c r="G397" i="22"/>
  <c r="G398" i="22"/>
  <c r="G399" i="22"/>
  <c r="G400" i="22"/>
  <c r="G401" i="22"/>
  <c r="G402" i="22"/>
  <c r="G403" i="22"/>
  <c r="G404" i="22"/>
  <c r="G405" i="22"/>
  <c r="G406" i="22"/>
  <c r="G407" i="22"/>
  <c r="G408" i="22"/>
  <c r="G409" i="22"/>
  <c r="G410" i="22"/>
  <c r="G411" i="22"/>
  <c r="G412" i="22"/>
  <c r="G413" i="22"/>
  <c r="G414" i="22"/>
  <c r="G415" i="22"/>
  <c r="G416" i="22"/>
  <c r="G417" i="22"/>
  <c r="G418" i="22"/>
  <c r="G419" i="22"/>
  <c r="G420" i="22"/>
  <c r="G421" i="22"/>
  <c r="G422" i="22"/>
  <c r="G423" i="22"/>
  <c r="G424" i="22"/>
  <c r="G425" i="22"/>
  <c r="G426" i="22"/>
  <c r="G427" i="22"/>
  <c r="G428" i="22"/>
  <c r="G429" i="22"/>
  <c r="G430" i="22"/>
  <c r="G431" i="22"/>
  <c r="G432" i="22"/>
  <c r="G433" i="22"/>
  <c r="G434" i="22"/>
  <c r="G435" i="22"/>
  <c r="G436" i="22"/>
  <c r="G437" i="22"/>
  <c r="G438" i="22"/>
  <c r="G439" i="22"/>
  <c r="G440" i="22"/>
  <c r="G441" i="22"/>
  <c r="G442" i="22"/>
  <c r="G443" i="22"/>
  <c r="G444" i="22"/>
  <c r="G445" i="22"/>
  <c r="G446" i="22"/>
  <c r="G447" i="22"/>
  <c r="G448" i="22"/>
  <c r="G449" i="22"/>
  <c r="G450" i="22"/>
  <c r="G451" i="22"/>
  <c r="G452" i="22"/>
  <c r="G453" i="22"/>
  <c r="G454" i="22"/>
  <c r="G455" i="22"/>
  <c r="G456" i="22"/>
  <c r="G457" i="22"/>
  <c r="G458" i="22"/>
  <c r="G459" i="22"/>
  <c r="G460" i="22"/>
  <c r="G461" i="22"/>
  <c r="G462" i="22"/>
  <c r="G463" i="22"/>
  <c r="G464" i="22"/>
  <c r="G465" i="22"/>
  <c r="G466" i="22"/>
  <c r="G467" i="22"/>
  <c r="G468" i="22"/>
  <c r="G469" i="22"/>
  <c r="H2" i="22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/>
  <c r="H271" i="22"/>
  <c r="H272" i="22"/>
  <c r="H273" i="22"/>
  <c r="H274" i="22"/>
  <c r="H275" i="22"/>
  <c r="H276" i="22"/>
  <c r="H277" i="22"/>
  <c r="H278" i="22"/>
  <c r="H279" i="22"/>
  <c r="H280" i="22"/>
  <c r="H281" i="22"/>
  <c r="H282" i="22"/>
  <c r="H283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H322" i="22"/>
  <c r="H323" i="22"/>
  <c r="H324" i="22"/>
  <c r="H325" i="22"/>
  <c r="H326" i="22"/>
  <c r="H327" i="22"/>
  <c r="H328" i="22"/>
  <c r="H329" i="22"/>
  <c r="H330" i="22"/>
  <c r="H331" i="22"/>
  <c r="H332" i="22"/>
  <c r="H333" i="22"/>
  <c r="H334" i="22"/>
  <c r="H335" i="22"/>
  <c r="H336" i="22"/>
  <c r="H337" i="22"/>
  <c r="H338" i="22"/>
  <c r="H339" i="22"/>
  <c r="H340" i="22"/>
  <c r="H341" i="22"/>
  <c r="H342" i="22"/>
  <c r="H343" i="22"/>
  <c r="H344" i="22"/>
  <c r="H345" i="22"/>
  <c r="H346" i="22"/>
  <c r="H347" i="22"/>
  <c r="H348" i="22"/>
  <c r="H349" i="22"/>
  <c r="H350" i="22"/>
  <c r="H351" i="22"/>
  <c r="H352" i="22"/>
  <c r="H353" i="22"/>
  <c r="H354" i="22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88" i="22"/>
  <c r="H389" i="22"/>
  <c r="H390" i="22"/>
  <c r="H391" i="22"/>
  <c r="H392" i="22"/>
  <c r="H393" i="22"/>
  <c r="H394" i="22"/>
  <c r="H395" i="22"/>
  <c r="H396" i="22"/>
  <c r="H397" i="22"/>
  <c r="H398" i="22"/>
  <c r="H399" i="22"/>
  <c r="H400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426" i="22"/>
  <c r="H427" i="22"/>
  <c r="H428" i="22"/>
  <c r="H429" i="22"/>
  <c r="H430" i="22"/>
  <c r="H431" i="22"/>
  <c r="H432" i="22"/>
  <c r="H433" i="22"/>
  <c r="H434" i="22"/>
  <c r="H435" i="22"/>
  <c r="H436" i="22"/>
  <c r="H437" i="22"/>
  <c r="H438" i="22"/>
  <c r="H439" i="22"/>
  <c r="H440" i="22"/>
  <c r="H441" i="22"/>
  <c r="H442" i="22"/>
  <c r="H443" i="22"/>
  <c r="H444" i="22"/>
  <c r="H445" i="22"/>
  <c r="H446" i="22"/>
  <c r="H447" i="22"/>
  <c r="H448" i="22"/>
  <c r="H449" i="22"/>
  <c r="H450" i="22"/>
  <c r="H451" i="22"/>
  <c r="H452" i="22"/>
  <c r="H453" i="22"/>
  <c r="H454" i="22"/>
  <c r="H455" i="22"/>
  <c r="H456" i="22"/>
  <c r="H457" i="22"/>
  <c r="H458" i="22"/>
  <c r="H459" i="22"/>
  <c r="H460" i="22"/>
  <c r="H461" i="22"/>
  <c r="H462" i="22"/>
  <c r="H463" i="22"/>
  <c r="H464" i="22"/>
  <c r="H465" i="22"/>
  <c r="H466" i="22"/>
  <c r="H467" i="22"/>
  <c r="H468" i="22"/>
  <c r="H469" i="22"/>
  <c r="AE129" i="1"/>
  <c r="AE140" i="1"/>
  <c r="AE147" i="1"/>
  <c r="AE158" i="1"/>
  <c r="R10" i="22"/>
  <c r="D10" i="22"/>
  <c r="D19" i="22" s="1"/>
  <c r="D28" i="22" s="1"/>
  <c r="D37" i="22" s="1"/>
  <c r="D46" i="22" s="1"/>
  <c r="D55" i="22" s="1"/>
  <c r="D64" i="22" s="1"/>
  <c r="D73" i="22" s="1"/>
  <c r="D82" i="22" s="1"/>
  <c r="D91" i="22" s="1"/>
  <c r="D100" i="22" s="1"/>
  <c r="D109" i="22" s="1"/>
  <c r="D118" i="22" s="1"/>
  <c r="D127" i="22" s="1"/>
  <c r="D136" i="22" s="1"/>
  <c r="D145" i="22" s="1"/>
  <c r="D154" i="22" s="1"/>
  <c r="D163" i="22" s="1"/>
  <c r="D172" i="22" s="1"/>
  <c r="D181" i="22" s="1"/>
  <c r="D190" i="22" s="1"/>
  <c r="D199" i="22" s="1"/>
  <c r="D208" i="22" s="1"/>
  <c r="D217" i="22" s="1"/>
  <c r="D226" i="22" s="1"/>
  <c r="D235" i="22" s="1"/>
  <c r="D244" i="22" s="1"/>
  <c r="D253" i="22" s="1"/>
  <c r="D262" i="22" s="1"/>
  <c r="D271" i="22" s="1"/>
  <c r="D280" i="22" s="1"/>
  <c r="D289" i="22" s="1"/>
  <c r="D298" i="22" s="1"/>
  <c r="D307" i="22" s="1"/>
  <c r="D316" i="22" s="1"/>
  <c r="D325" i="22" s="1"/>
  <c r="D334" i="22" s="1"/>
  <c r="D343" i="22" s="1"/>
  <c r="D352" i="22" s="1"/>
  <c r="D361" i="22" s="1"/>
  <c r="D370" i="22" s="1"/>
  <c r="D379" i="22" s="1"/>
  <c r="D388" i="22" s="1"/>
  <c r="D397" i="22" s="1"/>
  <c r="D406" i="22" s="1"/>
  <c r="D415" i="22" s="1"/>
  <c r="D424" i="22" s="1"/>
  <c r="D433" i="22" s="1"/>
  <c r="D442" i="22" s="1"/>
  <c r="D451" i="22" s="1"/>
  <c r="D460" i="22" s="1"/>
  <c r="D469" i="22" s="1"/>
  <c r="R9" i="22"/>
  <c r="D9" i="22"/>
  <c r="D18" i="22" s="1"/>
  <c r="D27" i="22" s="1"/>
  <c r="D36" i="22" s="1"/>
  <c r="D45" i="22" s="1"/>
  <c r="D54" i="22" s="1"/>
  <c r="D63" i="22" s="1"/>
  <c r="D72" i="22" s="1"/>
  <c r="D81" i="22" s="1"/>
  <c r="D90" i="22" s="1"/>
  <c r="D99" i="22" s="1"/>
  <c r="D108" i="22" s="1"/>
  <c r="D117" i="22" s="1"/>
  <c r="D126" i="22" s="1"/>
  <c r="D135" i="22" s="1"/>
  <c r="D144" i="22" s="1"/>
  <c r="D153" i="22" s="1"/>
  <c r="D162" i="22" s="1"/>
  <c r="D171" i="22" s="1"/>
  <c r="D180" i="22" s="1"/>
  <c r="D189" i="22" s="1"/>
  <c r="D198" i="22" s="1"/>
  <c r="D207" i="22" s="1"/>
  <c r="D216" i="22" s="1"/>
  <c r="D225" i="22" s="1"/>
  <c r="D234" i="22" s="1"/>
  <c r="D243" i="22" s="1"/>
  <c r="D252" i="22" s="1"/>
  <c r="D261" i="22" s="1"/>
  <c r="D270" i="22" s="1"/>
  <c r="D279" i="22" s="1"/>
  <c r="D288" i="22" s="1"/>
  <c r="D297" i="22" s="1"/>
  <c r="D306" i="22" s="1"/>
  <c r="D315" i="22" s="1"/>
  <c r="D324" i="22" s="1"/>
  <c r="D333" i="22" s="1"/>
  <c r="D342" i="22" s="1"/>
  <c r="D351" i="22" s="1"/>
  <c r="D360" i="22" s="1"/>
  <c r="D369" i="22" s="1"/>
  <c r="D378" i="22" s="1"/>
  <c r="D387" i="22" s="1"/>
  <c r="D396" i="22" s="1"/>
  <c r="D405" i="22" s="1"/>
  <c r="D414" i="22" s="1"/>
  <c r="D423" i="22" s="1"/>
  <c r="D432" i="22" s="1"/>
  <c r="D441" i="22" s="1"/>
  <c r="D450" i="22" s="1"/>
  <c r="D459" i="22" s="1"/>
  <c r="D468" i="22" s="1"/>
  <c r="R8" i="22"/>
  <c r="D8" i="22"/>
  <c r="D17" i="22" s="1"/>
  <c r="D26" i="22" s="1"/>
  <c r="D35" i="22" s="1"/>
  <c r="D44" i="22" s="1"/>
  <c r="D53" i="22" s="1"/>
  <c r="D62" i="22" s="1"/>
  <c r="D71" i="22" s="1"/>
  <c r="D80" i="22" s="1"/>
  <c r="D89" i="22" s="1"/>
  <c r="D98" i="22" s="1"/>
  <c r="D107" i="22" s="1"/>
  <c r="D116" i="22" s="1"/>
  <c r="D125" i="22" s="1"/>
  <c r="D134" i="22" s="1"/>
  <c r="D143" i="22" s="1"/>
  <c r="D152" i="22" s="1"/>
  <c r="D161" i="22" s="1"/>
  <c r="D170" i="22" s="1"/>
  <c r="D179" i="22" s="1"/>
  <c r="D188" i="22" s="1"/>
  <c r="D197" i="22" s="1"/>
  <c r="D206" i="22" s="1"/>
  <c r="D215" i="22" s="1"/>
  <c r="D224" i="22" s="1"/>
  <c r="D233" i="22" s="1"/>
  <c r="D242" i="22" s="1"/>
  <c r="D251" i="22" s="1"/>
  <c r="D260" i="22" s="1"/>
  <c r="D269" i="22" s="1"/>
  <c r="D278" i="22" s="1"/>
  <c r="D287" i="22" s="1"/>
  <c r="D296" i="22" s="1"/>
  <c r="D305" i="22" s="1"/>
  <c r="D314" i="22" s="1"/>
  <c r="D323" i="22" s="1"/>
  <c r="D332" i="22" s="1"/>
  <c r="D341" i="22" s="1"/>
  <c r="D350" i="22" s="1"/>
  <c r="D359" i="22" s="1"/>
  <c r="D368" i="22" s="1"/>
  <c r="D377" i="22" s="1"/>
  <c r="D386" i="22" s="1"/>
  <c r="D395" i="22" s="1"/>
  <c r="D404" i="22" s="1"/>
  <c r="D413" i="22" s="1"/>
  <c r="D422" i="22" s="1"/>
  <c r="D431" i="22" s="1"/>
  <c r="D440" i="22" s="1"/>
  <c r="D449" i="22" s="1"/>
  <c r="D458" i="22" s="1"/>
  <c r="D467" i="22" s="1"/>
  <c r="R7" i="22"/>
  <c r="D7" i="22"/>
  <c r="D16" i="22" s="1"/>
  <c r="D25" i="22" s="1"/>
  <c r="D34" i="22" s="1"/>
  <c r="D43" i="22" s="1"/>
  <c r="D52" i="22" s="1"/>
  <c r="D61" i="22" s="1"/>
  <c r="D70" i="22" s="1"/>
  <c r="D79" i="22" s="1"/>
  <c r="D88" i="22" s="1"/>
  <c r="D97" i="22" s="1"/>
  <c r="D106" i="22" s="1"/>
  <c r="D115" i="22" s="1"/>
  <c r="D124" i="22" s="1"/>
  <c r="D133" i="22" s="1"/>
  <c r="D142" i="22" s="1"/>
  <c r="D151" i="22" s="1"/>
  <c r="D160" i="22" s="1"/>
  <c r="D169" i="22" s="1"/>
  <c r="D178" i="22" s="1"/>
  <c r="D187" i="22" s="1"/>
  <c r="D196" i="22" s="1"/>
  <c r="D205" i="22" s="1"/>
  <c r="D214" i="22" s="1"/>
  <c r="D223" i="22" s="1"/>
  <c r="D232" i="22" s="1"/>
  <c r="D241" i="22" s="1"/>
  <c r="D250" i="22" s="1"/>
  <c r="D259" i="22" s="1"/>
  <c r="D268" i="22" s="1"/>
  <c r="D277" i="22" s="1"/>
  <c r="D286" i="22" s="1"/>
  <c r="D295" i="22" s="1"/>
  <c r="D304" i="22" s="1"/>
  <c r="D313" i="22" s="1"/>
  <c r="D322" i="22" s="1"/>
  <c r="D331" i="22" s="1"/>
  <c r="D340" i="22" s="1"/>
  <c r="D349" i="22" s="1"/>
  <c r="D358" i="22" s="1"/>
  <c r="D367" i="22" s="1"/>
  <c r="D376" i="22" s="1"/>
  <c r="D385" i="22" s="1"/>
  <c r="D394" i="22" s="1"/>
  <c r="D403" i="22" s="1"/>
  <c r="D412" i="22" s="1"/>
  <c r="D421" i="22" s="1"/>
  <c r="D430" i="22" s="1"/>
  <c r="D439" i="22" s="1"/>
  <c r="D448" i="22" s="1"/>
  <c r="D457" i="22" s="1"/>
  <c r="D466" i="22" s="1"/>
  <c r="R6" i="22"/>
  <c r="D6" i="22"/>
  <c r="D15" i="22" s="1"/>
  <c r="D24" i="22" s="1"/>
  <c r="D33" i="22" s="1"/>
  <c r="D42" i="22" s="1"/>
  <c r="D51" i="22" s="1"/>
  <c r="D60" i="22" s="1"/>
  <c r="D69" i="22" s="1"/>
  <c r="D78" i="22" s="1"/>
  <c r="D87" i="22" s="1"/>
  <c r="D96" i="22" s="1"/>
  <c r="D105" i="22" s="1"/>
  <c r="D114" i="22" s="1"/>
  <c r="D123" i="22" s="1"/>
  <c r="D132" i="22" s="1"/>
  <c r="D141" i="22" s="1"/>
  <c r="D150" i="22" s="1"/>
  <c r="D159" i="22" s="1"/>
  <c r="D168" i="22" s="1"/>
  <c r="D177" i="22" s="1"/>
  <c r="D186" i="22" s="1"/>
  <c r="D195" i="22" s="1"/>
  <c r="D204" i="22" s="1"/>
  <c r="D213" i="22" s="1"/>
  <c r="D222" i="22" s="1"/>
  <c r="D231" i="22" s="1"/>
  <c r="D240" i="22" s="1"/>
  <c r="D249" i="22" s="1"/>
  <c r="D258" i="22" s="1"/>
  <c r="D267" i="22" s="1"/>
  <c r="D276" i="22" s="1"/>
  <c r="D285" i="22" s="1"/>
  <c r="D294" i="22" s="1"/>
  <c r="D303" i="22" s="1"/>
  <c r="D312" i="22" s="1"/>
  <c r="D321" i="22" s="1"/>
  <c r="D330" i="22" s="1"/>
  <c r="D339" i="22" s="1"/>
  <c r="D348" i="22" s="1"/>
  <c r="D357" i="22" s="1"/>
  <c r="D366" i="22" s="1"/>
  <c r="D375" i="22" s="1"/>
  <c r="D384" i="22" s="1"/>
  <c r="D393" i="22" s="1"/>
  <c r="D402" i="22" s="1"/>
  <c r="D411" i="22" s="1"/>
  <c r="D420" i="22" s="1"/>
  <c r="D429" i="22" s="1"/>
  <c r="D438" i="22" s="1"/>
  <c r="D447" i="22" s="1"/>
  <c r="D456" i="22" s="1"/>
  <c r="D465" i="22" s="1"/>
  <c r="R5" i="22"/>
  <c r="D5" i="22"/>
  <c r="D14" i="22" s="1"/>
  <c r="D23" i="22" s="1"/>
  <c r="D32" i="22" s="1"/>
  <c r="D41" i="22" s="1"/>
  <c r="D50" i="22" s="1"/>
  <c r="D59" i="22" s="1"/>
  <c r="D68" i="22" s="1"/>
  <c r="D77" i="22" s="1"/>
  <c r="D86" i="22" s="1"/>
  <c r="D95" i="22" s="1"/>
  <c r="D104" i="22" s="1"/>
  <c r="D113" i="22" s="1"/>
  <c r="D122" i="22" s="1"/>
  <c r="D131" i="22" s="1"/>
  <c r="D140" i="22" s="1"/>
  <c r="D149" i="22" s="1"/>
  <c r="D158" i="22" s="1"/>
  <c r="D167" i="22" s="1"/>
  <c r="D176" i="22" s="1"/>
  <c r="D185" i="22" s="1"/>
  <c r="D194" i="22" s="1"/>
  <c r="D203" i="22" s="1"/>
  <c r="D212" i="22" s="1"/>
  <c r="D221" i="22" s="1"/>
  <c r="D230" i="22" s="1"/>
  <c r="D239" i="22" s="1"/>
  <c r="D248" i="22" s="1"/>
  <c r="D257" i="22" s="1"/>
  <c r="D266" i="22" s="1"/>
  <c r="D275" i="22" s="1"/>
  <c r="D284" i="22" s="1"/>
  <c r="D293" i="22" s="1"/>
  <c r="D302" i="22" s="1"/>
  <c r="D311" i="22" s="1"/>
  <c r="D320" i="22" s="1"/>
  <c r="D329" i="22" s="1"/>
  <c r="D338" i="22" s="1"/>
  <c r="D347" i="22" s="1"/>
  <c r="D356" i="22" s="1"/>
  <c r="D365" i="22" s="1"/>
  <c r="D374" i="22" s="1"/>
  <c r="D383" i="22" s="1"/>
  <c r="D392" i="22" s="1"/>
  <c r="D401" i="22" s="1"/>
  <c r="D410" i="22" s="1"/>
  <c r="D419" i="22" s="1"/>
  <c r="D428" i="22" s="1"/>
  <c r="D437" i="22" s="1"/>
  <c r="D446" i="22" s="1"/>
  <c r="D455" i="22" s="1"/>
  <c r="D464" i="22" s="1"/>
  <c r="R4" i="22"/>
  <c r="D4" i="22"/>
  <c r="D13" i="22" s="1"/>
  <c r="D22" i="22" s="1"/>
  <c r="D31" i="22" s="1"/>
  <c r="D40" i="22" s="1"/>
  <c r="D49" i="22" s="1"/>
  <c r="D58" i="22" s="1"/>
  <c r="D67" i="22" s="1"/>
  <c r="D76" i="22" s="1"/>
  <c r="D85" i="22" s="1"/>
  <c r="D94" i="22" s="1"/>
  <c r="D103" i="22" s="1"/>
  <c r="D112" i="22" s="1"/>
  <c r="D121" i="22" s="1"/>
  <c r="D130" i="22" s="1"/>
  <c r="D139" i="22" s="1"/>
  <c r="D148" i="22" s="1"/>
  <c r="D157" i="22" s="1"/>
  <c r="D166" i="22" s="1"/>
  <c r="D175" i="22" s="1"/>
  <c r="D184" i="22" s="1"/>
  <c r="D193" i="22" s="1"/>
  <c r="D202" i="22" s="1"/>
  <c r="D211" i="22" s="1"/>
  <c r="D220" i="22" s="1"/>
  <c r="D229" i="22" s="1"/>
  <c r="D238" i="22" s="1"/>
  <c r="D247" i="22" s="1"/>
  <c r="D256" i="22" s="1"/>
  <c r="D265" i="22" s="1"/>
  <c r="D274" i="22" s="1"/>
  <c r="D283" i="22" s="1"/>
  <c r="D292" i="22" s="1"/>
  <c r="D301" i="22" s="1"/>
  <c r="D310" i="22" s="1"/>
  <c r="D319" i="22" s="1"/>
  <c r="D328" i="22" s="1"/>
  <c r="D337" i="22" s="1"/>
  <c r="D346" i="22" s="1"/>
  <c r="D355" i="22" s="1"/>
  <c r="D364" i="22" s="1"/>
  <c r="D373" i="22" s="1"/>
  <c r="D382" i="22" s="1"/>
  <c r="D391" i="22" s="1"/>
  <c r="D400" i="22" s="1"/>
  <c r="D409" i="22" s="1"/>
  <c r="D418" i="22" s="1"/>
  <c r="D427" i="22" s="1"/>
  <c r="D436" i="22" s="1"/>
  <c r="D445" i="22" s="1"/>
  <c r="D454" i="22" s="1"/>
  <c r="D463" i="22" s="1"/>
  <c r="R3" i="22"/>
  <c r="D3" i="22"/>
  <c r="D12" i="22" s="1"/>
  <c r="D21" i="22" s="1"/>
  <c r="D30" i="22" s="1"/>
  <c r="D39" i="22" s="1"/>
  <c r="D48" i="22" s="1"/>
  <c r="D57" i="22" s="1"/>
  <c r="D66" i="22" s="1"/>
  <c r="D75" i="22" s="1"/>
  <c r="D84" i="22" s="1"/>
  <c r="D93" i="22" s="1"/>
  <c r="D102" i="22" s="1"/>
  <c r="D111" i="22" s="1"/>
  <c r="D120" i="22" s="1"/>
  <c r="D129" i="22" s="1"/>
  <c r="D138" i="22" s="1"/>
  <c r="D147" i="22" s="1"/>
  <c r="D156" i="22" s="1"/>
  <c r="D165" i="22" s="1"/>
  <c r="D174" i="22" s="1"/>
  <c r="D183" i="22" s="1"/>
  <c r="D192" i="22" s="1"/>
  <c r="D201" i="22" s="1"/>
  <c r="D210" i="22" s="1"/>
  <c r="D219" i="22" s="1"/>
  <c r="D228" i="22" s="1"/>
  <c r="D237" i="22" s="1"/>
  <c r="D246" i="22" s="1"/>
  <c r="D255" i="22" s="1"/>
  <c r="D264" i="22" s="1"/>
  <c r="D273" i="22" s="1"/>
  <c r="D282" i="22" s="1"/>
  <c r="D291" i="22" s="1"/>
  <c r="D300" i="22" s="1"/>
  <c r="D309" i="22" s="1"/>
  <c r="D318" i="22" s="1"/>
  <c r="D327" i="22" s="1"/>
  <c r="D336" i="22" s="1"/>
  <c r="D345" i="22" s="1"/>
  <c r="D354" i="22" s="1"/>
  <c r="D363" i="22" s="1"/>
  <c r="D372" i="22" s="1"/>
  <c r="D381" i="22" s="1"/>
  <c r="D390" i="22" s="1"/>
  <c r="D399" i="22" s="1"/>
  <c r="D408" i="22" s="1"/>
  <c r="D417" i="22" s="1"/>
  <c r="D426" i="22" s="1"/>
  <c r="D435" i="22" s="1"/>
  <c r="D444" i="22" s="1"/>
  <c r="D453" i="22" s="1"/>
  <c r="D462" i="22" s="1"/>
  <c r="R2" i="22"/>
  <c r="D2" i="22"/>
  <c r="D11" i="22" s="1"/>
  <c r="D20" i="22" s="1"/>
  <c r="D29" i="22" s="1"/>
  <c r="D38" i="22" s="1"/>
  <c r="D47" i="22" s="1"/>
  <c r="D56" i="22" s="1"/>
  <c r="D65" i="22" s="1"/>
  <c r="D74" i="22" s="1"/>
  <c r="D83" i="22" s="1"/>
  <c r="D92" i="22" s="1"/>
  <c r="D101" i="22" s="1"/>
  <c r="D110" i="22" s="1"/>
  <c r="D119" i="22" s="1"/>
  <c r="D128" i="22" s="1"/>
  <c r="D137" i="22" s="1"/>
  <c r="D146" i="22" s="1"/>
  <c r="D155" i="22" s="1"/>
  <c r="D164" i="22" s="1"/>
  <c r="D173" i="22" s="1"/>
  <c r="D182" i="22" s="1"/>
  <c r="D191" i="22" s="1"/>
  <c r="D200" i="22" s="1"/>
  <c r="D209" i="22" s="1"/>
  <c r="D218" i="22" s="1"/>
  <c r="D227" i="22" s="1"/>
  <c r="D236" i="22" s="1"/>
  <c r="D245" i="22" s="1"/>
  <c r="D254" i="22" s="1"/>
  <c r="D263" i="22" s="1"/>
  <c r="D272" i="22" s="1"/>
  <c r="D281" i="22" s="1"/>
  <c r="D290" i="22" s="1"/>
  <c r="D299" i="22" s="1"/>
  <c r="D308" i="22" s="1"/>
  <c r="D317" i="22" s="1"/>
  <c r="D326" i="22" s="1"/>
  <c r="D335" i="22" s="1"/>
  <c r="D344" i="22" s="1"/>
  <c r="D353" i="22" s="1"/>
  <c r="D362" i="22" s="1"/>
  <c r="D371" i="22" s="1"/>
  <c r="D380" i="22" s="1"/>
  <c r="D389" i="22" s="1"/>
  <c r="D398" i="22" s="1"/>
  <c r="D407" i="22" s="1"/>
  <c r="D416" i="22" s="1"/>
  <c r="D425" i="22" s="1"/>
  <c r="D434" i="22" s="1"/>
  <c r="D443" i="22" s="1"/>
  <c r="D452" i="22" s="1"/>
  <c r="D461" i="22" s="1"/>
  <c r="X61" i="15"/>
  <c r="U79" i="15"/>
  <c r="X88" i="15"/>
  <c r="X44" i="15"/>
  <c r="X49" i="15"/>
  <c r="X57" i="15"/>
  <c r="X58" i="15"/>
  <c r="U66" i="15"/>
  <c r="X67" i="15"/>
  <c r="X72" i="15"/>
  <c r="U74" i="15"/>
  <c r="U90" i="15"/>
  <c r="X91" i="15"/>
  <c r="U94" i="15"/>
  <c r="X96" i="15"/>
  <c r="X90" i="15"/>
  <c r="U91" i="15"/>
  <c r="U57" i="15"/>
  <c r="U49" i="15"/>
  <c r="U40" i="15"/>
  <c r="U61" i="15"/>
  <c r="X74" i="15"/>
  <c r="X52" i="15"/>
  <c r="X94" i="15"/>
  <c r="X66" i="15"/>
  <c r="X79" i="15"/>
  <c r="U82" i="15"/>
  <c r="X38" i="15"/>
  <c r="U58" i="15"/>
  <c r="U54" i="15"/>
  <c r="U46" i="15"/>
  <c r="U41" i="15"/>
  <c r="U37" i="15"/>
  <c r="U62" i="15"/>
  <c r="X54" i="15"/>
  <c r="X41" i="15"/>
  <c r="X62" i="15"/>
  <c r="U97" i="15"/>
  <c r="X73" i="15"/>
  <c r="E3044" i="13"/>
  <c r="G3044" i="13" s="1"/>
  <c r="H3044" i="13"/>
  <c r="E3045" i="13"/>
  <c r="G3045" i="13" s="1"/>
  <c r="H3045" i="13"/>
  <c r="E3046" i="13"/>
  <c r="G3046" i="13" s="1"/>
  <c r="H3046" i="13"/>
  <c r="E3047" i="13"/>
  <c r="G3047" i="13" s="1"/>
  <c r="H3047" i="13"/>
  <c r="E3048" i="13"/>
  <c r="G3048" i="13" s="1"/>
  <c r="H3048" i="13"/>
  <c r="E3049" i="13"/>
  <c r="G3049" i="13" s="1"/>
  <c r="H3049" i="13"/>
  <c r="E3050" i="13"/>
  <c r="G3050" i="13" s="1"/>
  <c r="H3050" i="13"/>
  <c r="E3051" i="13"/>
  <c r="G3051" i="13" s="1"/>
  <c r="H3051" i="13"/>
  <c r="E3052" i="13"/>
  <c r="G3052" i="13" s="1"/>
  <c r="H3052" i="13"/>
  <c r="E3053" i="13"/>
  <c r="G3053" i="13" s="1"/>
  <c r="H3053" i="13"/>
  <c r="E3054" i="13"/>
  <c r="G3054" i="13" s="1"/>
  <c r="H3054" i="13"/>
  <c r="E3055" i="13"/>
  <c r="G3055" i="13" s="1"/>
  <c r="H3055" i="13"/>
  <c r="E3056" i="13"/>
  <c r="G3056" i="13" s="1"/>
  <c r="H3056" i="13"/>
  <c r="E3057" i="13"/>
  <c r="G3057" i="13" s="1"/>
  <c r="H3057" i="13"/>
  <c r="E3058" i="13"/>
  <c r="G3058" i="13" s="1"/>
  <c r="H3058" i="13"/>
  <c r="E3059" i="13"/>
  <c r="G3059" i="13" s="1"/>
  <c r="H3059" i="13"/>
  <c r="E3060" i="13"/>
  <c r="G3060" i="13" s="1"/>
  <c r="H3060" i="13"/>
  <c r="E3061" i="13"/>
  <c r="G3061" i="13" s="1"/>
  <c r="H3061" i="13"/>
  <c r="E3017" i="13"/>
  <c r="G3017" i="13" s="1"/>
  <c r="H3017" i="13"/>
  <c r="E3018" i="13"/>
  <c r="G3018" i="13" s="1"/>
  <c r="H3018" i="13"/>
  <c r="E3019" i="13"/>
  <c r="G3019" i="13" s="1"/>
  <c r="H3019" i="13"/>
  <c r="E3020" i="13"/>
  <c r="G3020" i="13" s="1"/>
  <c r="H3020" i="13"/>
  <c r="E3021" i="13"/>
  <c r="G3021" i="13" s="1"/>
  <c r="H3021" i="13"/>
  <c r="E3022" i="13"/>
  <c r="G3022" i="13" s="1"/>
  <c r="H3022" i="13"/>
  <c r="E3023" i="13"/>
  <c r="G3023" i="13" s="1"/>
  <c r="H3023" i="13"/>
  <c r="E3024" i="13"/>
  <c r="G3024" i="13" s="1"/>
  <c r="H3024" i="13"/>
  <c r="E3025" i="13"/>
  <c r="G3025" i="13" s="1"/>
  <c r="H3025" i="13"/>
  <c r="E2963" i="13"/>
  <c r="G2963" i="13" s="1"/>
  <c r="H2963" i="13"/>
  <c r="E2964" i="13"/>
  <c r="G2964" i="13" s="1"/>
  <c r="H2964" i="13"/>
  <c r="E2965" i="13"/>
  <c r="G2965" i="13" s="1"/>
  <c r="H2965" i="13"/>
  <c r="E2966" i="13"/>
  <c r="G2966" i="13" s="1"/>
  <c r="H2966" i="13"/>
  <c r="E2967" i="13"/>
  <c r="G2967" i="13" s="1"/>
  <c r="H2967" i="13"/>
  <c r="E2968" i="13"/>
  <c r="G2968" i="13" s="1"/>
  <c r="H2968" i="13"/>
  <c r="E2969" i="13"/>
  <c r="G2969" i="13" s="1"/>
  <c r="H2969" i="13"/>
  <c r="E2970" i="13"/>
  <c r="G2970" i="13" s="1"/>
  <c r="H2970" i="13"/>
  <c r="E2971" i="13"/>
  <c r="G2971" i="13" s="1"/>
  <c r="H2971" i="13"/>
  <c r="E2972" i="13"/>
  <c r="G2972" i="13" s="1"/>
  <c r="H2972" i="13"/>
  <c r="E2973" i="13"/>
  <c r="G2973" i="13" s="1"/>
  <c r="H2973" i="13"/>
  <c r="E2974" i="13"/>
  <c r="G2974" i="13" s="1"/>
  <c r="H2974" i="13"/>
  <c r="E2975" i="13"/>
  <c r="G2975" i="13" s="1"/>
  <c r="H2975" i="13"/>
  <c r="E2976" i="13"/>
  <c r="G2976" i="13" s="1"/>
  <c r="H2976" i="13"/>
  <c r="E2977" i="13"/>
  <c r="G2977" i="13" s="1"/>
  <c r="H2977" i="13"/>
  <c r="E2978" i="13"/>
  <c r="G2978" i="13" s="1"/>
  <c r="H2978" i="13"/>
  <c r="E2979" i="13"/>
  <c r="G2979" i="13" s="1"/>
  <c r="H2979" i="13"/>
  <c r="E2980" i="13"/>
  <c r="G2980" i="13" s="1"/>
  <c r="H2980" i="13"/>
  <c r="E2981" i="13"/>
  <c r="G2981" i="13" s="1"/>
  <c r="H2981" i="13"/>
  <c r="E2982" i="13"/>
  <c r="G2982" i="13" s="1"/>
  <c r="H2982" i="13"/>
  <c r="E2983" i="13"/>
  <c r="G2983" i="13" s="1"/>
  <c r="H2983" i="13"/>
  <c r="E2984" i="13"/>
  <c r="G2984" i="13" s="1"/>
  <c r="H2984" i="13"/>
  <c r="E2985" i="13"/>
  <c r="G2985" i="13" s="1"/>
  <c r="H2985" i="13"/>
  <c r="E2986" i="13"/>
  <c r="G2986" i="13" s="1"/>
  <c r="H2986" i="13"/>
  <c r="E2987" i="13"/>
  <c r="G2987" i="13" s="1"/>
  <c r="H2987" i="13"/>
  <c r="E2988" i="13"/>
  <c r="G2988" i="13" s="1"/>
  <c r="H2988" i="13"/>
  <c r="E2989" i="13"/>
  <c r="G2989" i="13" s="1"/>
  <c r="H2989" i="13"/>
  <c r="E2990" i="13"/>
  <c r="G2990" i="13" s="1"/>
  <c r="H2990" i="13"/>
  <c r="E2991" i="13"/>
  <c r="G2991" i="13" s="1"/>
  <c r="H2991" i="13"/>
  <c r="E2992" i="13"/>
  <c r="G2992" i="13" s="1"/>
  <c r="H2992" i="13"/>
  <c r="E2993" i="13"/>
  <c r="G2993" i="13" s="1"/>
  <c r="H2993" i="13"/>
  <c r="E2994" i="13"/>
  <c r="G2994" i="13" s="1"/>
  <c r="H2994" i="13"/>
  <c r="E2995" i="13"/>
  <c r="G2995" i="13" s="1"/>
  <c r="H2995" i="13"/>
  <c r="E2996" i="13"/>
  <c r="G2996" i="13" s="1"/>
  <c r="H2996" i="13"/>
  <c r="E2997" i="13"/>
  <c r="G2997" i="13" s="1"/>
  <c r="H2997" i="13"/>
  <c r="E2998" i="13"/>
  <c r="G2998" i="13" s="1"/>
  <c r="H2998" i="13"/>
  <c r="E2999" i="13"/>
  <c r="G2999" i="13" s="1"/>
  <c r="H2999" i="13"/>
  <c r="E3000" i="13"/>
  <c r="G3000" i="13" s="1"/>
  <c r="H3000" i="13"/>
  <c r="E3001" i="13"/>
  <c r="G3001" i="13" s="1"/>
  <c r="H3001" i="13"/>
  <c r="E3002" i="13"/>
  <c r="G3002" i="13" s="1"/>
  <c r="H3002" i="13"/>
  <c r="E3003" i="13"/>
  <c r="G3003" i="13" s="1"/>
  <c r="H3003" i="13"/>
  <c r="E3004" i="13"/>
  <c r="G3004" i="13" s="1"/>
  <c r="H3004" i="13"/>
  <c r="E3005" i="13"/>
  <c r="G3005" i="13" s="1"/>
  <c r="H3005" i="13"/>
  <c r="E3006" i="13"/>
  <c r="G3006" i="13" s="1"/>
  <c r="H3006" i="13"/>
  <c r="E3007" i="13"/>
  <c r="G3007" i="13" s="1"/>
  <c r="H3007" i="13"/>
  <c r="E3008" i="13"/>
  <c r="G3008" i="13" s="1"/>
  <c r="H3008" i="13"/>
  <c r="E3009" i="13"/>
  <c r="G3009" i="13" s="1"/>
  <c r="H3009" i="13"/>
  <c r="E3010" i="13"/>
  <c r="G3010" i="13" s="1"/>
  <c r="H3010" i="13"/>
  <c r="E3011" i="13"/>
  <c r="G3011" i="13" s="1"/>
  <c r="H3011" i="13"/>
  <c r="E3012" i="13"/>
  <c r="G3012" i="13" s="1"/>
  <c r="H3012" i="13"/>
  <c r="E3013" i="13"/>
  <c r="G3013" i="13" s="1"/>
  <c r="H3013" i="13"/>
  <c r="E3014" i="13"/>
  <c r="G3014" i="13" s="1"/>
  <c r="H3014" i="13"/>
  <c r="E3015" i="13"/>
  <c r="G3015" i="13" s="1"/>
  <c r="H3015" i="13"/>
  <c r="E3016" i="13"/>
  <c r="G3016" i="13" s="1"/>
  <c r="H3016" i="13"/>
  <c r="E3026" i="13"/>
  <c r="G3026" i="13" s="1"/>
  <c r="H3026" i="13"/>
  <c r="E3027" i="13"/>
  <c r="G3027" i="13" s="1"/>
  <c r="H3027" i="13"/>
  <c r="E3028" i="13"/>
  <c r="G3028" i="13" s="1"/>
  <c r="H3028" i="13"/>
  <c r="E3029" i="13"/>
  <c r="G3029" i="13" s="1"/>
  <c r="H3029" i="13"/>
  <c r="E3030" i="13"/>
  <c r="G3030" i="13" s="1"/>
  <c r="H3030" i="13"/>
  <c r="E3031" i="13"/>
  <c r="G3031" i="13" s="1"/>
  <c r="H3031" i="13"/>
  <c r="E3032" i="13"/>
  <c r="G3032" i="13" s="1"/>
  <c r="H3032" i="13"/>
  <c r="E3033" i="13"/>
  <c r="G3033" i="13" s="1"/>
  <c r="H3033" i="13"/>
  <c r="E3034" i="13"/>
  <c r="G3034" i="13" s="1"/>
  <c r="H3034" i="13"/>
  <c r="E2523" i="13"/>
  <c r="G2523" i="13" s="1"/>
  <c r="E2522" i="13"/>
  <c r="G2522" i="13" s="1"/>
  <c r="H2522" i="13"/>
  <c r="H2523" i="13"/>
  <c r="E2524" i="13"/>
  <c r="G2524" i="13" s="1"/>
  <c r="H2524" i="13"/>
  <c r="E2525" i="13"/>
  <c r="G2525" i="13" s="1"/>
  <c r="H2525" i="13"/>
  <c r="E2526" i="13"/>
  <c r="G2526" i="13" s="1"/>
  <c r="H2526" i="13"/>
  <c r="E2527" i="13"/>
  <c r="G2527" i="13" s="1"/>
  <c r="H2527" i="13"/>
  <c r="E2528" i="13"/>
  <c r="G2528" i="13" s="1"/>
  <c r="H2528" i="13"/>
  <c r="E2529" i="13"/>
  <c r="G2529" i="13" s="1"/>
  <c r="H2529" i="13"/>
  <c r="E2530" i="13"/>
  <c r="G2530" i="13" s="1"/>
  <c r="H2530" i="13"/>
  <c r="E2018" i="13"/>
  <c r="G2018" i="13" s="1"/>
  <c r="H2018" i="13"/>
  <c r="E2019" i="13"/>
  <c r="G2019" i="13" s="1"/>
  <c r="H2019" i="13"/>
  <c r="E2020" i="13"/>
  <c r="G2020" i="13" s="1"/>
  <c r="H2020" i="13"/>
  <c r="E2021" i="13"/>
  <c r="G2021" i="13" s="1"/>
  <c r="H2021" i="13"/>
  <c r="E2022" i="13"/>
  <c r="G2022" i="13" s="1"/>
  <c r="H2022" i="13"/>
  <c r="E2023" i="13"/>
  <c r="G2023" i="13" s="1"/>
  <c r="H2023" i="13"/>
  <c r="E2024" i="13"/>
  <c r="G2024" i="13" s="1"/>
  <c r="H2024" i="13"/>
  <c r="E2025" i="13"/>
  <c r="G2025" i="13" s="1"/>
  <c r="H2025" i="13"/>
  <c r="E2026" i="13"/>
  <c r="G2026" i="13" s="1"/>
  <c r="H2026" i="13"/>
  <c r="U104" i="15"/>
  <c r="E11" i="14"/>
  <c r="G11" i="14" s="1"/>
  <c r="E12" i="14"/>
  <c r="G12" i="14" s="1"/>
  <c r="E13" i="14"/>
  <c r="G13" i="14" s="1"/>
  <c r="E14" i="14"/>
  <c r="G14" i="14" s="1"/>
  <c r="E15" i="14"/>
  <c r="G15" i="14" s="1"/>
  <c r="E16" i="14"/>
  <c r="G16" i="14" s="1"/>
  <c r="E17" i="14"/>
  <c r="G17" i="14" s="1"/>
  <c r="E18" i="14"/>
  <c r="G18" i="14" s="1"/>
  <c r="E19" i="14"/>
  <c r="G19" i="14" s="1"/>
  <c r="E20" i="14"/>
  <c r="G20" i="14" s="1"/>
  <c r="E21" i="14"/>
  <c r="G21" i="14" s="1"/>
  <c r="E22" i="14"/>
  <c r="G22" i="14" s="1"/>
  <c r="E23" i="14"/>
  <c r="G23" i="14" s="1"/>
  <c r="E24" i="14"/>
  <c r="G24" i="14" s="1"/>
  <c r="E25" i="14"/>
  <c r="G25" i="14" s="1"/>
  <c r="E26" i="14"/>
  <c r="G26" i="14" s="1"/>
  <c r="E27" i="14"/>
  <c r="G27" i="14" s="1"/>
  <c r="E28" i="14"/>
  <c r="G28" i="14" s="1"/>
  <c r="E29" i="14"/>
  <c r="G29" i="14" s="1"/>
  <c r="E30" i="14"/>
  <c r="G30" i="14" s="1"/>
  <c r="E31" i="14"/>
  <c r="G31" i="14" s="1"/>
  <c r="E32" i="14"/>
  <c r="G32" i="14" s="1"/>
  <c r="E33" i="14"/>
  <c r="G33" i="14" s="1"/>
  <c r="E34" i="14"/>
  <c r="G34" i="14" s="1"/>
  <c r="E35" i="14"/>
  <c r="G35" i="14" s="1"/>
  <c r="E36" i="14"/>
  <c r="G36" i="14" s="1"/>
  <c r="E37" i="14"/>
  <c r="G37" i="14" s="1"/>
  <c r="E38" i="14"/>
  <c r="G38" i="14" s="1"/>
  <c r="E39" i="14"/>
  <c r="G39" i="14" s="1"/>
  <c r="E40" i="14"/>
  <c r="G40" i="14" s="1"/>
  <c r="E41" i="14"/>
  <c r="G41" i="14" s="1"/>
  <c r="E42" i="14"/>
  <c r="G42" i="14" s="1"/>
  <c r="E43" i="14"/>
  <c r="G43" i="14" s="1"/>
  <c r="E44" i="14"/>
  <c r="G44" i="14" s="1"/>
  <c r="E45" i="14"/>
  <c r="G45" i="14" s="1"/>
  <c r="E46" i="14"/>
  <c r="G46" i="14" s="1"/>
  <c r="E47" i="14"/>
  <c r="G47" i="14" s="1"/>
  <c r="E48" i="14"/>
  <c r="G48" i="14" s="1"/>
  <c r="E49" i="14"/>
  <c r="G49" i="14" s="1"/>
  <c r="E50" i="14"/>
  <c r="G50" i="14" s="1"/>
  <c r="E51" i="14"/>
  <c r="G51" i="14" s="1"/>
  <c r="E52" i="14"/>
  <c r="G52" i="14" s="1"/>
  <c r="E53" i="14"/>
  <c r="G53" i="14" s="1"/>
  <c r="E54" i="14"/>
  <c r="G54" i="14" s="1"/>
  <c r="E55" i="14"/>
  <c r="G55" i="14" s="1"/>
  <c r="E56" i="14"/>
  <c r="G56" i="14" s="1"/>
  <c r="E57" i="14"/>
  <c r="G57" i="14" s="1"/>
  <c r="E58" i="14"/>
  <c r="G58" i="14" s="1"/>
  <c r="E59" i="14"/>
  <c r="G59" i="14" s="1"/>
  <c r="E60" i="14"/>
  <c r="G60" i="14" s="1"/>
  <c r="E61" i="14"/>
  <c r="G61" i="14" s="1"/>
  <c r="E62" i="14"/>
  <c r="G62" i="14" s="1"/>
  <c r="E63" i="14"/>
  <c r="G63" i="14" s="1"/>
  <c r="E64" i="14"/>
  <c r="G64" i="14" s="1"/>
  <c r="E65" i="14"/>
  <c r="G65" i="14" s="1"/>
  <c r="E66" i="14"/>
  <c r="G66" i="14" s="1"/>
  <c r="E67" i="14"/>
  <c r="G67" i="14" s="1"/>
  <c r="E68" i="14"/>
  <c r="G68" i="14" s="1"/>
  <c r="E69" i="14"/>
  <c r="G69" i="14" s="1"/>
  <c r="E70" i="14"/>
  <c r="G70" i="14" s="1"/>
  <c r="E71" i="14"/>
  <c r="G71" i="14" s="1"/>
  <c r="E72" i="14"/>
  <c r="G72" i="14" s="1"/>
  <c r="E73" i="14"/>
  <c r="G73" i="14" s="1"/>
  <c r="E74" i="14"/>
  <c r="G74" i="14" s="1"/>
  <c r="E75" i="14"/>
  <c r="G75" i="14" s="1"/>
  <c r="E76" i="14"/>
  <c r="G76" i="14" s="1"/>
  <c r="E77" i="14"/>
  <c r="G77" i="14" s="1"/>
  <c r="E78" i="14"/>
  <c r="G78" i="14" s="1"/>
  <c r="E79" i="14"/>
  <c r="G79" i="14" s="1"/>
  <c r="E80" i="14"/>
  <c r="G80" i="14" s="1"/>
  <c r="E81" i="14"/>
  <c r="G81" i="14" s="1"/>
  <c r="E82" i="14"/>
  <c r="G82" i="14" s="1"/>
  <c r="E83" i="14"/>
  <c r="G83" i="14" s="1"/>
  <c r="E84" i="14"/>
  <c r="G84" i="14" s="1"/>
  <c r="E85" i="14"/>
  <c r="G85" i="14" s="1"/>
  <c r="E86" i="14"/>
  <c r="G86" i="14" s="1"/>
  <c r="E87" i="14"/>
  <c r="G87" i="14" s="1"/>
  <c r="E88" i="14"/>
  <c r="G88" i="14" s="1"/>
  <c r="E89" i="14"/>
  <c r="G89" i="14" s="1"/>
  <c r="E90" i="14"/>
  <c r="G90" i="14" s="1"/>
  <c r="E91" i="14"/>
  <c r="G91" i="14" s="1"/>
  <c r="E92" i="14"/>
  <c r="G92" i="14" s="1"/>
  <c r="E93" i="14"/>
  <c r="G93" i="14" s="1"/>
  <c r="E94" i="14"/>
  <c r="G94" i="14" s="1"/>
  <c r="E95" i="14"/>
  <c r="G95" i="14" s="1"/>
  <c r="E96" i="14"/>
  <c r="G96" i="14" s="1"/>
  <c r="E97" i="14"/>
  <c r="G97" i="14" s="1"/>
  <c r="E98" i="14"/>
  <c r="G98" i="14" s="1"/>
  <c r="E99" i="14"/>
  <c r="G99" i="14" s="1"/>
  <c r="E100" i="14"/>
  <c r="G100" i="14" s="1"/>
  <c r="E101" i="14"/>
  <c r="G101" i="14" s="1"/>
  <c r="E102" i="14"/>
  <c r="G102" i="14" s="1"/>
  <c r="E103" i="14"/>
  <c r="G103" i="14" s="1"/>
  <c r="E104" i="14"/>
  <c r="G104" i="14" s="1"/>
  <c r="E105" i="14"/>
  <c r="G105" i="14" s="1"/>
  <c r="E106" i="14"/>
  <c r="G106" i="14" s="1"/>
  <c r="E107" i="14"/>
  <c r="G107" i="14" s="1"/>
  <c r="E108" i="14"/>
  <c r="G108" i="14" s="1"/>
  <c r="E109" i="14"/>
  <c r="G109" i="14" s="1"/>
  <c r="E110" i="14"/>
  <c r="G110" i="14" s="1"/>
  <c r="E111" i="14"/>
  <c r="G111" i="14" s="1"/>
  <c r="E112" i="14"/>
  <c r="G112" i="14" s="1"/>
  <c r="E113" i="14"/>
  <c r="G113" i="14" s="1"/>
  <c r="E114" i="14"/>
  <c r="G114" i="14" s="1"/>
  <c r="E115" i="14"/>
  <c r="G115" i="14" s="1"/>
  <c r="E116" i="14"/>
  <c r="G116" i="14" s="1"/>
  <c r="E117" i="14"/>
  <c r="G117" i="14" s="1"/>
  <c r="E118" i="14"/>
  <c r="G118" i="14" s="1"/>
  <c r="E119" i="14"/>
  <c r="G119" i="14" s="1"/>
  <c r="E120" i="14"/>
  <c r="G120" i="14" s="1"/>
  <c r="E121" i="14"/>
  <c r="G121" i="14" s="1"/>
  <c r="E122" i="14"/>
  <c r="G122" i="14" s="1"/>
  <c r="E123" i="14"/>
  <c r="G123" i="14" s="1"/>
  <c r="E124" i="14"/>
  <c r="G124" i="14" s="1"/>
  <c r="E125" i="14"/>
  <c r="G125" i="14" s="1"/>
  <c r="E126" i="14"/>
  <c r="G126" i="14" s="1"/>
  <c r="E127" i="14"/>
  <c r="G127" i="14" s="1"/>
  <c r="E128" i="14"/>
  <c r="G128" i="14" s="1"/>
  <c r="E129" i="14"/>
  <c r="G129" i="14" s="1"/>
  <c r="E130" i="14"/>
  <c r="G130" i="14" s="1"/>
  <c r="E131" i="14"/>
  <c r="G131" i="14" s="1"/>
  <c r="E132" i="14"/>
  <c r="G132" i="14" s="1"/>
  <c r="E133" i="14"/>
  <c r="G133" i="14" s="1"/>
  <c r="E134" i="14"/>
  <c r="G134" i="14" s="1"/>
  <c r="E135" i="14"/>
  <c r="G135" i="14" s="1"/>
  <c r="E136" i="14"/>
  <c r="G136" i="14" s="1"/>
  <c r="E137" i="14"/>
  <c r="G137" i="14" s="1"/>
  <c r="E138" i="14"/>
  <c r="G138" i="14" s="1"/>
  <c r="E139" i="14"/>
  <c r="G139" i="14" s="1"/>
  <c r="E140" i="14"/>
  <c r="G140" i="14" s="1"/>
  <c r="E141" i="14"/>
  <c r="G141" i="14" s="1"/>
  <c r="E142" i="14"/>
  <c r="G142" i="14" s="1"/>
  <c r="E143" i="14"/>
  <c r="G143" i="14" s="1"/>
  <c r="E144" i="14"/>
  <c r="G144" i="14" s="1"/>
  <c r="E145" i="14"/>
  <c r="G145" i="14" s="1"/>
  <c r="E146" i="14"/>
  <c r="G146" i="14" s="1"/>
  <c r="E147" i="14"/>
  <c r="G147" i="14" s="1"/>
  <c r="E148" i="14"/>
  <c r="G148" i="14" s="1"/>
  <c r="E149" i="14"/>
  <c r="G149" i="14" s="1"/>
  <c r="E150" i="14"/>
  <c r="G150" i="14" s="1"/>
  <c r="E151" i="14"/>
  <c r="G151" i="14" s="1"/>
  <c r="E152" i="14"/>
  <c r="G152" i="14" s="1"/>
  <c r="E153" i="14"/>
  <c r="G153" i="14" s="1"/>
  <c r="E154" i="14"/>
  <c r="G154" i="14" s="1"/>
  <c r="E155" i="14"/>
  <c r="G155" i="14" s="1"/>
  <c r="E156" i="14"/>
  <c r="G156" i="14" s="1"/>
  <c r="E157" i="14"/>
  <c r="G157" i="14" s="1"/>
  <c r="E158" i="14"/>
  <c r="G158" i="14" s="1"/>
  <c r="E159" i="14"/>
  <c r="G159" i="14" s="1"/>
  <c r="E160" i="14"/>
  <c r="G160" i="14" s="1"/>
  <c r="E161" i="14"/>
  <c r="G161" i="14" s="1"/>
  <c r="E162" i="14"/>
  <c r="G162" i="14" s="1"/>
  <c r="E163" i="14"/>
  <c r="G163" i="14" s="1"/>
  <c r="E164" i="14"/>
  <c r="G164" i="14" s="1"/>
  <c r="E165" i="14"/>
  <c r="G165" i="14" s="1"/>
  <c r="E166" i="14"/>
  <c r="G166" i="14" s="1"/>
  <c r="E167" i="14"/>
  <c r="G167" i="14" s="1"/>
  <c r="E168" i="14"/>
  <c r="G168" i="14" s="1"/>
  <c r="E169" i="14"/>
  <c r="G169" i="14" s="1"/>
  <c r="E170" i="14"/>
  <c r="G170" i="14" s="1"/>
  <c r="E171" i="14"/>
  <c r="G171" i="14" s="1"/>
  <c r="E172" i="14"/>
  <c r="G172" i="14" s="1"/>
  <c r="E173" i="14"/>
  <c r="G173" i="14" s="1"/>
  <c r="E174" i="14"/>
  <c r="G174" i="14" s="1"/>
  <c r="E175" i="14"/>
  <c r="G175" i="14" s="1"/>
  <c r="E176" i="14"/>
  <c r="G176" i="14" s="1"/>
  <c r="E177" i="14"/>
  <c r="G177" i="14" s="1"/>
  <c r="E178" i="14"/>
  <c r="G178" i="14" s="1"/>
  <c r="E179" i="14"/>
  <c r="G179" i="14" s="1"/>
  <c r="E180" i="14"/>
  <c r="G180" i="14" s="1"/>
  <c r="E181" i="14"/>
  <c r="G181" i="14" s="1"/>
  <c r="E182" i="14"/>
  <c r="G182" i="14" s="1"/>
  <c r="E183" i="14"/>
  <c r="G183" i="14" s="1"/>
  <c r="E184" i="14"/>
  <c r="G184" i="14" s="1"/>
  <c r="E185" i="14"/>
  <c r="G185" i="14" s="1"/>
  <c r="E186" i="14"/>
  <c r="G186" i="14" s="1"/>
  <c r="E187" i="14"/>
  <c r="G187" i="14" s="1"/>
  <c r="E188" i="14"/>
  <c r="G188" i="14" s="1"/>
  <c r="E189" i="14"/>
  <c r="G189" i="14" s="1"/>
  <c r="E190" i="14"/>
  <c r="G190" i="14" s="1"/>
  <c r="E191" i="14"/>
  <c r="G191" i="14" s="1"/>
  <c r="E192" i="14"/>
  <c r="G192" i="14" s="1"/>
  <c r="E193" i="14"/>
  <c r="G193" i="14" s="1"/>
  <c r="E194" i="14"/>
  <c r="G194" i="14" s="1"/>
  <c r="E195" i="14"/>
  <c r="G195" i="14" s="1"/>
  <c r="E196" i="14"/>
  <c r="G196" i="14" s="1"/>
  <c r="E197" i="14"/>
  <c r="G197" i="14" s="1"/>
  <c r="E198" i="14"/>
  <c r="G198" i="14" s="1"/>
  <c r="E199" i="14"/>
  <c r="G199" i="14" s="1"/>
  <c r="E200" i="14"/>
  <c r="G200" i="14" s="1"/>
  <c r="E201" i="14"/>
  <c r="G201" i="14" s="1"/>
  <c r="E202" i="14"/>
  <c r="G202" i="14" s="1"/>
  <c r="E203" i="14"/>
  <c r="G203" i="14" s="1"/>
  <c r="E204" i="14"/>
  <c r="G204" i="14" s="1"/>
  <c r="E205" i="14"/>
  <c r="G205" i="14" s="1"/>
  <c r="E206" i="14"/>
  <c r="G206" i="14" s="1"/>
  <c r="E207" i="14"/>
  <c r="G207" i="14" s="1"/>
  <c r="E208" i="14"/>
  <c r="G208" i="14" s="1"/>
  <c r="E209" i="14"/>
  <c r="G209" i="14" s="1"/>
  <c r="E210" i="14"/>
  <c r="G210" i="14" s="1"/>
  <c r="E211" i="14"/>
  <c r="G211" i="14" s="1"/>
  <c r="E212" i="14"/>
  <c r="G212" i="14" s="1"/>
  <c r="E213" i="14"/>
  <c r="G213" i="14" s="1"/>
  <c r="E214" i="14"/>
  <c r="G214" i="14" s="1"/>
  <c r="E215" i="14"/>
  <c r="G215" i="14" s="1"/>
  <c r="E216" i="14"/>
  <c r="G216" i="14" s="1"/>
  <c r="E217" i="14"/>
  <c r="G217" i="14" s="1"/>
  <c r="E218" i="14"/>
  <c r="G218" i="14" s="1"/>
  <c r="E219" i="14"/>
  <c r="G219" i="14" s="1"/>
  <c r="E220" i="14"/>
  <c r="G220" i="14" s="1"/>
  <c r="E221" i="14"/>
  <c r="G221" i="14" s="1"/>
  <c r="E222" i="14"/>
  <c r="G222" i="14" s="1"/>
  <c r="E223" i="14"/>
  <c r="G223" i="14" s="1"/>
  <c r="E224" i="14"/>
  <c r="G224" i="14" s="1"/>
  <c r="E225" i="14"/>
  <c r="G225" i="14" s="1"/>
  <c r="E226" i="14"/>
  <c r="G226" i="14" s="1"/>
  <c r="E227" i="14"/>
  <c r="G227" i="14" s="1"/>
  <c r="E228" i="14"/>
  <c r="G228" i="14" s="1"/>
  <c r="E229" i="14"/>
  <c r="G229" i="14" s="1"/>
  <c r="E230" i="14"/>
  <c r="G230" i="14" s="1"/>
  <c r="E231" i="14"/>
  <c r="G231" i="14" s="1"/>
  <c r="E232" i="14"/>
  <c r="G232" i="14" s="1"/>
  <c r="E233" i="14"/>
  <c r="G233" i="14" s="1"/>
  <c r="E234" i="14"/>
  <c r="G234" i="14" s="1"/>
  <c r="E235" i="14"/>
  <c r="G235" i="14" s="1"/>
  <c r="E236" i="14"/>
  <c r="G236" i="14" s="1"/>
  <c r="E237" i="14"/>
  <c r="G237" i="14" s="1"/>
  <c r="E238" i="14"/>
  <c r="G238" i="14" s="1"/>
  <c r="E239" i="14"/>
  <c r="G239" i="14" s="1"/>
  <c r="E240" i="14"/>
  <c r="G240" i="14" s="1"/>
  <c r="E241" i="14"/>
  <c r="G241" i="14" s="1"/>
  <c r="E242" i="14"/>
  <c r="G242" i="14" s="1"/>
  <c r="E243" i="14"/>
  <c r="G243" i="14" s="1"/>
  <c r="E244" i="14"/>
  <c r="G244" i="14" s="1"/>
  <c r="E245" i="14"/>
  <c r="G245" i="14" s="1"/>
  <c r="E246" i="14"/>
  <c r="G246" i="14" s="1"/>
  <c r="E247" i="14"/>
  <c r="G247" i="14" s="1"/>
  <c r="E248" i="14"/>
  <c r="G248" i="14" s="1"/>
  <c r="E249" i="14"/>
  <c r="G249" i="14" s="1"/>
  <c r="E250" i="14"/>
  <c r="G250" i="14" s="1"/>
  <c r="E251" i="14"/>
  <c r="G251" i="14" s="1"/>
  <c r="E252" i="14"/>
  <c r="G252" i="14" s="1"/>
  <c r="E253" i="14"/>
  <c r="G253" i="14" s="1"/>
  <c r="E254" i="14"/>
  <c r="G254" i="14" s="1"/>
  <c r="E255" i="14"/>
  <c r="G255" i="14" s="1"/>
  <c r="E256" i="14"/>
  <c r="G256" i="14" s="1"/>
  <c r="E257" i="14"/>
  <c r="G257" i="14" s="1"/>
  <c r="E258" i="14"/>
  <c r="G258" i="14" s="1"/>
  <c r="E259" i="14"/>
  <c r="G259" i="14" s="1"/>
  <c r="E260" i="14"/>
  <c r="G260" i="14" s="1"/>
  <c r="E261" i="14"/>
  <c r="G261" i="14" s="1"/>
  <c r="E262" i="14"/>
  <c r="G262" i="14" s="1"/>
  <c r="E263" i="14"/>
  <c r="G263" i="14" s="1"/>
  <c r="E264" i="14"/>
  <c r="G264" i="14" s="1"/>
  <c r="E265" i="14"/>
  <c r="G265" i="14" s="1"/>
  <c r="E266" i="14"/>
  <c r="G266" i="14" s="1"/>
  <c r="E267" i="14"/>
  <c r="G267" i="14" s="1"/>
  <c r="E268" i="14"/>
  <c r="G268" i="14" s="1"/>
  <c r="E269" i="14"/>
  <c r="G269" i="14" s="1"/>
  <c r="E270" i="14"/>
  <c r="G270" i="14" s="1"/>
  <c r="E271" i="14"/>
  <c r="G271" i="14" s="1"/>
  <c r="E272" i="14"/>
  <c r="G272" i="14" s="1"/>
  <c r="E273" i="14"/>
  <c r="G273" i="14" s="1"/>
  <c r="E274" i="14"/>
  <c r="G274" i="14" s="1"/>
  <c r="E275" i="14"/>
  <c r="G275" i="14" s="1"/>
  <c r="E276" i="14"/>
  <c r="G276" i="14" s="1"/>
  <c r="E277" i="14"/>
  <c r="G277" i="14" s="1"/>
  <c r="E278" i="14"/>
  <c r="G278" i="14" s="1"/>
  <c r="E279" i="14"/>
  <c r="G279" i="14" s="1"/>
  <c r="E280" i="14"/>
  <c r="G280" i="14" s="1"/>
  <c r="E281" i="14"/>
  <c r="G281" i="14" s="1"/>
  <c r="E282" i="14"/>
  <c r="G282" i="14" s="1"/>
  <c r="E283" i="14"/>
  <c r="G283" i="14" s="1"/>
  <c r="E284" i="14"/>
  <c r="G284" i="14" s="1"/>
  <c r="E285" i="14"/>
  <c r="G285" i="14" s="1"/>
  <c r="E286" i="14"/>
  <c r="G286" i="14" s="1"/>
  <c r="E287" i="14"/>
  <c r="G287" i="14" s="1"/>
  <c r="E288" i="14"/>
  <c r="G288" i="14" s="1"/>
  <c r="E289" i="14"/>
  <c r="G289" i="14" s="1"/>
  <c r="E290" i="14"/>
  <c r="G290" i="14" s="1"/>
  <c r="E291" i="14"/>
  <c r="G291" i="14" s="1"/>
  <c r="E292" i="14"/>
  <c r="G292" i="14" s="1"/>
  <c r="E293" i="14"/>
  <c r="G293" i="14" s="1"/>
  <c r="E294" i="14"/>
  <c r="G294" i="14" s="1"/>
  <c r="E295" i="14"/>
  <c r="G295" i="14" s="1"/>
  <c r="E296" i="14"/>
  <c r="G296" i="14" s="1"/>
  <c r="E297" i="14"/>
  <c r="G297" i="14" s="1"/>
  <c r="E298" i="14"/>
  <c r="G298" i="14" s="1"/>
  <c r="E299" i="14"/>
  <c r="G299" i="14" s="1"/>
  <c r="E300" i="14"/>
  <c r="G300" i="14" s="1"/>
  <c r="E301" i="14"/>
  <c r="G301" i="14" s="1"/>
  <c r="E302" i="14"/>
  <c r="G302" i="14" s="1"/>
  <c r="E303" i="14"/>
  <c r="G303" i="14" s="1"/>
  <c r="E304" i="14"/>
  <c r="G304" i="14" s="1"/>
  <c r="E305" i="14"/>
  <c r="G305" i="14" s="1"/>
  <c r="E306" i="14"/>
  <c r="G306" i="14" s="1"/>
  <c r="E307" i="14"/>
  <c r="G307" i="14" s="1"/>
  <c r="E308" i="14"/>
  <c r="G308" i="14" s="1"/>
  <c r="E309" i="14"/>
  <c r="G309" i="14" s="1"/>
  <c r="E310" i="14"/>
  <c r="G310" i="14" s="1"/>
  <c r="E311" i="14"/>
  <c r="G311" i="14" s="1"/>
  <c r="E312" i="14"/>
  <c r="G312" i="14" s="1"/>
  <c r="E313" i="14"/>
  <c r="G313" i="14" s="1"/>
  <c r="E314" i="14"/>
  <c r="G314" i="14" s="1"/>
  <c r="E315" i="14"/>
  <c r="G315" i="14" s="1"/>
  <c r="E316" i="14"/>
  <c r="G316" i="14" s="1"/>
  <c r="E317" i="14"/>
  <c r="G317" i="14" s="1"/>
  <c r="E318" i="14"/>
  <c r="G318" i="14" s="1"/>
  <c r="E319" i="14"/>
  <c r="G319" i="14" s="1"/>
  <c r="E320" i="14"/>
  <c r="G320" i="14" s="1"/>
  <c r="E321" i="14"/>
  <c r="G321" i="14" s="1"/>
  <c r="E322" i="14"/>
  <c r="G322" i="14" s="1"/>
  <c r="E323" i="14"/>
  <c r="G323" i="14" s="1"/>
  <c r="E324" i="14"/>
  <c r="G324" i="14" s="1"/>
  <c r="E325" i="14"/>
  <c r="G325" i="14" s="1"/>
  <c r="E326" i="14"/>
  <c r="G326" i="14" s="1"/>
  <c r="E327" i="14"/>
  <c r="G327" i="14" s="1"/>
  <c r="E328" i="14"/>
  <c r="G328" i="14" s="1"/>
  <c r="E329" i="14"/>
  <c r="G329" i="14" s="1"/>
  <c r="E330" i="14"/>
  <c r="G330" i="14" s="1"/>
  <c r="E331" i="14"/>
  <c r="G331" i="14" s="1"/>
  <c r="E332" i="14"/>
  <c r="G332" i="14" s="1"/>
  <c r="E333" i="14"/>
  <c r="G333" i="14" s="1"/>
  <c r="E334" i="14"/>
  <c r="G334" i="14" s="1"/>
  <c r="E335" i="14"/>
  <c r="G335" i="14" s="1"/>
  <c r="E336" i="14"/>
  <c r="G336" i="14" s="1"/>
  <c r="E337" i="14"/>
  <c r="G337" i="14" s="1"/>
  <c r="E338" i="14"/>
  <c r="G338" i="14" s="1"/>
  <c r="E339" i="14"/>
  <c r="G339" i="14" s="1"/>
  <c r="E340" i="14"/>
  <c r="G340" i="14" s="1"/>
  <c r="E341" i="14"/>
  <c r="G341" i="14" s="1"/>
  <c r="E342" i="14"/>
  <c r="G342" i="14" s="1"/>
  <c r="E343" i="14"/>
  <c r="G343" i="14" s="1"/>
  <c r="E344" i="14"/>
  <c r="G344" i="14" s="1"/>
  <c r="E345" i="14"/>
  <c r="G345" i="14" s="1"/>
  <c r="E346" i="14"/>
  <c r="G346" i="14" s="1"/>
  <c r="E347" i="14"/>
  <c r="G347" i="14" s="1"/>
  <c r="E348" i="14"/>
  <c r="G348" i="14" s="1"/>
  <c r="E349" i="14"/>
  <c r="G349" i="14" s="1"/>
  <c r="E350" i="14"/>
  <c r="G350" i="14" s="1"/>
  <c r="E351" i="14"/>
  <c r="G351" i="14" s="1"/>
  <c r="E352" i="14"/>
  <c r="G352" i="14" s="1"/>
  <c r="E353" i="14"/>
  <c r="G353" i="14" s="1"/>
  <c r="E354" i="14"/>
  <c r="G354" i="14" s="1"/>
  <c r="E355" i="14"/>
  <c r="G355" i="14" s="1"/>
  <c r="E356" i="14"/>
  <c r="G356" i="14" s="1"/>
  <c r="E357" i="14"/>
  <c r="G357" i="14" s="1"/>
  <c r="E358" i="14"/>
  <c r="G358" i="14" s="1"/>
  <c r="E359" i="14"/>
  <c r="G359" i="14" s="1"/>
  <c r="E360" i="14"/>
  <c r="G360" i="14" s="1"/>
  <c r="E361" i="14"/>
  <c r="G361" i="14" s="1"/>
  <c r="E362" i="14"/>
  <c r="G362" i="14" s="1"/>
  <c r="E363" i="14"/>
  <c r="G363" i="14" s="1"/>
  <c r="E364" i="14"/>
  <c r="G364" i="14" s="1"/>
  <c r="E365" i="14"/>
  <c r="G365" i="14" s="1"/>
  <c r="E366" i="14"/>
  <c r="G366" i="14" s="1"/>
  <c r="E367" i="14"/>
  <c r="G367" i="14" s="1"/>
  <c r="E368" i="14"/>
  <c r="G368" i="14" s="1"/>
  <c r="E369" i="14"/>
  <c r="G369" i="14" s="1"/>
  <c r="E370" i="14"/>
  <c r="G370" i="14" s="1"/>
  <c r="E371" i="14"/>
  <c r="G371" i="14" s="1"/>
  <c r="E372" i="14"/>
  <c r="G372" i="14" s="1"/>
  <c r="E373" i="14"/>
  <c r="G373" i="14" s="1"/>
  <c r="E374" i="14"/>
  <c r="G374" i="14" s="1"/>
  <c r="E375" i="14"/>
  <c r="G375" i="14" s="1"/>
  <c r="E376" i="14"/>
  <c r="G376" i="14" s="1"/>
  <c r="E377" i="14"/>
  <c r="G377" i="14" s="1"/>
  <c r="E378" i="14"/>
  <c r="G378" i="14" s="1"/>
  <c r="E379" i="14"/>
  <c r="G379" i="14" s="1"/>
  <c r="E380" i="14"/>
  <c r="G380" i="14" s="1"/>
  <c r="E381" i="14"/>
  <c r="G381" i="14" s="1"/>
  <c r="E382" i="14"/>
  <c r="G382" i="14" s="1"/>
  <c r="E383" i="14"/>
  <c r="G383" i="14" s="1"/>
  <c r="E384" i="14"/>
  <c r="G384" i="14" s="1"/>
  <c r="E385" i="14"/>
  <c r="G385" i="14" s="1"/>
  <c r="E386" i="14"/>
  <c r="G386" i="14" s="1"/>
  <c r="E387" i="14"/>
  <c r="G387" i="14" s="1"/>
  <c r="E388" i="14"/>
  <c r="G388" i="14" s="1"/>
  <c r="E389" i="14"/>
  <c r="G389" i="14" s="1"/>
  <c r="E390" i="14"/>
  <c r="G390" i="14" s="1"/>
  <c r="E391" i="14"/>
  <c r="G391" i="14" s="1"/>
  <c r="E392" i="14"/>
  <c r="G392" i="14" s="1"/>
  <c r="E393" i="14"/>
  <c r="G393" i="14" s="1"/>
  <c r="E394" i="14"/>
  <c r="G394" i="14" s="1"/>
  <c r="E395" i="14"/>
  <c r="G395" i="14" s="1"/>
  <c r="E396" i="14"/>
  <c r="G396" i="14" s="1"/>
  <c r="E397" i="14"/>
  <c r="G397" i="14" s="1"/>
  <c r="E398" i="14"/>
  <c r="G398" i="14" s="1"/>
  <c r="E399" i="14"/>
  <c r="G399" i="14" s="1"/>
  <c r="E400" i="14"/>
  <c r="G400" i="14" s="1"/>
  <c r="E401" i="14"/>
  <c r="G401" i="14" s="1"/>
  <c r="E402" i="14"/>
  <c r="G402" i="14" s="1"/>
  <c r="E403" i="14"/>
  <c r="G403" i="14" s="1"/>
  <c r="E404" i="14"/>
  <c r="G404" i="14" s="1"/>
  <c r="E405" i="14"/>
  <c r="G405" i="14" s="1"/>
  <c r="E406" i="14"/>
  <c r="G406" i="14" s="1"/>
  <c r="E407" i="14"/>
  <c r="G407" i="14" s="1"/>
  <c r="E408" i="14"/>
  <c r="G408" i="14" s="1"/>
  <c r="E409" i="14"/>
  <c r="G409" i="14" s="1"/>
  <c r="E410" i="14"/>
  <c r="G410" i="14" s="1"/>
  <c r="E411" i="14"/>
  <c r="G411" i="14" s="1"/>
  <c r="E412" i="14"/>
  <c r="G412" i="14" s="1"/>
  <c r="E413" i="14"/>
  <c r="G413" i="14" s="1"/>
  <c r="E414" i="14"/>
  <c r="G414" i="14" s="1"/>
  <c r="E415" i="14"/>
  <c r="G415" i="14" s="1"/>
  <c r="E416" i="14"/>
  <c r="G416" i="14" s="1"/>
  <c r="E417" i="14"/>
  <c r="G417" i="14" s="1"/>
  <c r="E418" i="14"/>
  <c r="G418" i="14" s="1"/>
  <c r="E419" i="14"/>
  <c r="G419" i="14" s="1"/>
  <c r="E420" i="14"/>
  <c r="G420" i="14" s="1"/>
  <c r="E421" i="14"/>
  <c r="G421" i="14" s="1"/>
  <c r="E422" i="14"/>
  <c r="G422" i="14" s="1"/>
  <c r="E423" i="14"/>
  <c r="G423" i="14" s="1"/>
  <c r="E424" i="14"/>
  <c r="G424" i="14" s="1"/>
  <c r="E425" i="14"/>
  <c r="G425" i="14" s="1"/>
  <c r="E426" i="14"/>
  <c r="G426" i="14" s="1"/>
  <c r="E427" i="14"/>
  <c r="G427" i="14" s="1"/>
  <c r="E428" i="14"/>
  <c r="G428" i="14" s="1"/>
  <c r="E429" i="14"/>
  <c r="G429" i="14" s="1"/>
  <c r="E430" i="14"/>
  <c r="G430" i="14" s="1"/>
  <c r="E431" i="14"/>
  <c r="G431" i="14" s="1"/>
  <c r="E432" i="14"/>
  <c r="G432" i="14" s="1"/>
  <c r="E433" i="14"/>
  <c r="G433" i="14" s="1"/>
  <c r="E434" i="14"/>
  <c r="G434" i="14" s="1"/>
  <c r="E435" i="14"/>
  <c r="G435" i="14" s="1"/>
  <c r="E436" i="14"/>
  <c r="G436" i="14" s="1"/>
  <c r="E437" i="14"/>
  <c r="G437" i="14" s="1"/>
  <c r="E438" i="14"/>
  <c r="G438" i="14" s="1"/>
  <c r="E439" i="14"/>
  <c r="G439" i="14" s="1"/>
  <c r="E440" i="14"/>
  <c r="G440" i="14" s="1"/>
  <c r="E441" i="14"/>
  <c r="G441" i="14" s="1"/>
  <c r="E442" i="14"/>
  <c r="G442" i="14" s="1"/>
  <c r="E461" i="14"/>
  <c r="G461" i="14" s="1"/>
  <c r="E462" i="14"/>
  <c r="G462" i="14" s="1"/>
  <c r="E463" i="14"/>
  <c r="G463" i="14" s="1"/>
  <c r="E464" i="14"/>
  <c r="G464" i="14" s="1"/>
  <c r="E465" i="14"/>
  <c r="G465" i="14" s="1"/>
  <c r="E466" i="14"/>
  <c r="G466" i="14" s="1"/>
  <c r="E467" i="14"/>
  <c r="G467" i="14" s="1"/>
  <c r="E468" i="14"/>
  <c r="G468" i="14" s="1"/>
  <c r="E469" i="14"/>
  <c r="G469" i="14" s="1"/>
  <c r="E470" i="14"/>
  <c r="G470" i="14" s="1"/>
  <c r="E471" i="14"/>
  <c r="G471" i="14" s="1"/>
  <c r="E472" i="14"/>
  <c r="G472" i="14" s="1"/>
  <c r="E473" i="14"/>
  <c r="G473" i="14" s="1"/>
  <c r="E474" i="14"/>
  <c r="G474" i="14" s="1"/>
  <c r="E475" i="14"/>
  <c r="G475" i="14" s="1"/>
  <c r="E476" i="14"/>
  <c r="G476" i="14" s="1"/>
  <c r="E477" i="14"/>
  <c r="G477" i="14" s="1"/>
  <c r="E478" i="14"/>
  <c r="G478" i="14" s="1"/>
  <c r="E479" i="14"/>
  <c r="G479" i="14" s="1"/>
  <c r="E480" i="14"/>
  <c r="G480" i="14" s="1"/>
  <c r="E481" i="14"/>
  <c r="G481" i="14" s="1"/>
  <c r="E482" i="14"/>
  <c r="G482" i="14" s="1"/>
  <c r="E483" i="14"/>
  <c r="G483" i="14" s="1"/>
  <c r="E484" i="14"/>
  <c r="G484" i="14" s="1"/>
  <c r="E485" i="14"/>
  <c r="G485" i="14" s="1"/>
  <c r="E486" i="14"/>
  <c r="G486" i="14" s="1"/>
  <c r="E487" i="14"/>
  <c r="G487" i="14" s="1"/>
  <c r="E488" i="14"/>
  <c r="G488" i="14" s="1"/>
  <c r="E489" i="14"/>
  <c r="G489" i="14" s="1"/>
  <c r="E490" i="14"/>
  <c r="G490" i="14" s="1"/>
  <c r="E491" i="14"/>
  <c r="G491" i="14" s="1"/>
  <c r="E492" i="14"/>
  <c r="G492" i="14" s="1"/>
  <c r="E493" i="14"/>
  <c r="G493" i="14" s="1"/>
  <c r="E494" i="14"/>
  <c r="G494" i="14" s="1"/>
  <c r="E495" i="14"/>
  <c r="G495" i="14" s="1"/>
  <c r="E496" i="14"/>
  <c r="G496" i="14" s="1"/>
  <c r="E497" i="14"/>
  <c r="G497" i="14" s="1"/>
  <c r="E498" i="14"/>
  <c r="G498" i="14" s="1"/>
  <c r="E499" i="14"/>
  <c r="G499" i="14" s="1"/>
  <c r="E500" i="14"/>
  <c r="G500" i="14" s="1"/>
  <c r="E501" i="14"/>
  <c r="G501" i="14" s="1"/>
  <c r="E502" i="14"/>
  <c r="G502" i="14" s="1"/>
  <c r="E503" i="14"/>
  <c r="G503" i="14" s="1"/>
  <c r="E504" i="14"/>
  <c r="G504" i="14" s="1"/>
  <c r="E505" i="14"/>
  <c r="G505" i="14" s="1"/>
  <c r="E506" i="14"/>
  <c r="G506" i="14" s="1"/>
  <c r="E507" i="14"/>
  <c r="G507" i="14" s="1"/>
  <c r="E508" i="14"/>
  <c r="G508" i="14" s="1"/>
  <c r="E509" i="14"/>
  <c r="G509" i="14" s="1"/>
  <c r="E510" i="14"/>
  <c r="G510" i="14" s="1"/>
  <c r="E511" i="14"/>
  <c r="G511" i="14" s="1"/>
  <c r="E512" i="14"/>
  <c r="G512" i="14" s="1"/>
  <c r="E513" i="14"/>
  <c r="G513" i="14" s="1"/>
  <c r="E514" i="14"/>
  <c r="G514" i="14" s="1"/>
  <c r="E515" i="14"/>
  <c r="G515" i="14" s="1"/>
  <c r="E516" i="14"/>
  <c r="G516" i="14" s="1"/>
  <c r="E517" i="14"/>
  <c r="G517" i="14" s="1"/>
  <c r="E518" i="14"/>
  <c r="G518" i="14" s="1"/>
  <c r="E519" i="14"/>
  <c r="G519" i="14" s="1"/>
  <c r="E520" i="14"/>
  <c r="G520" i="14" s="1"/>
  <c r="E521" i="14"/>
  <c r="G521" i="14" s="1"/>
  <c r="E522" i="14"/>
  <c r="G522" i="14" s="1"/>
  <c r="E523" i="14"/>
  <c r="G523" i="14" s="1"/>
  <c r="E524" i="14"/>
  <c r="G524" i="14" s="1"/>
  <c r="E525" i="14"/>
  <c r="G525" i="14" s="1"/>
  <c r="E526" i="14"/>
  <c r="G526" i="14" s="1"/>
  <c r="E527" i="14"/>
  <c r="G527" i="14" s="1"/>
  <c r="E528" i="14"/>
  <c r="G528" i="14" s="1"/>
  <c r="E529" i="14"/>
  <c r="G529" i="14" s="1"/>
  <c r="E530" i="14"/>
  <c r="G530" i="14" s="1"/>
  <c r="E531" i="14"/>
  <c r="G531" i="14" s="1"/>
  <c r="E532" i="14"/>
  <c r="G532" i="14" s="1"/>
  <c r="E533" i="14"/>
  <c r="G533" i="14" s="1"/>
  <c r="E534" i="14"/>
  <c r="G534" i="14" s="1"/>
  <c r="E535" i="14"/>
  <c r="G535" i="14" s="1"/>
  <c r="E536" i="14"/>
  <c r="G536" i="14" s="1"/>
  <c r="E537" i="14"/>
  <c r="G537" i="14" s="1"/>
  <c r="E538" i="14"/>
  <c r="G538" i="14" s="1"/>
  <c r="E539" i="14"/>
  <c r="G539" i="14" s="1"/>
  <c r="E540" i="14"/>
  <c r="G540" i="14" s="1"/>
  <c r="E541" i="14"/>
  <c r="G541" i="14" s="1"/>
  <c r="E551" i="14"/>
  <c r="G551" i="14" s="1"/>
  <c r="E552" i="14"/>
  <c r="G552" i="14" s="1"/>
  <c r="E553" i="14"/>
  <c r="G553" i="14" s="1"/>
  <c r="E554" i="14"/>
  <c r="G554" i="14" s="1"/>
  <c r="E555" i="14"/>
  <c r="G555" i="14" s="1"/>
  <c r="E556" i="14"/>
  <c r="G556" i="14" s="1"/>
  <c r="E557" i="14"/>
  <c r="G557" i="14" s="1"/>
  <c r="E558" i="14"/>
  <c r="G558" i="14" s="1"/>
  <c r="E559" i="14"/>
  <c r="G559" i="14" s="1"/>
  <c r="E560" i="14"/>
  <c r="G560" i="14" s="1"/>
  <c r="E561" i="14"/>
  <c r="G561" i="14" s="1"/>
  <c r="E562" i="14"/>
  <c r="G562" i="14" s="1"/>
  <c r="E563" i="14"/>
  <c r="G563" i="14" s="1"/>
  <c r="E564" i="14"/>
  <c r="G564" i="14" s="1"/>
  <c r="E565" i="14"/>
  <c r="G565" i="14" s="1"/>
  <c r="E566" i="14"/>
  <c r="G566" i="14" s="1"/>
  <c r="E567" i="14"/>
  <c r="G567" i="14" s="1"/>
  <c r="E568" i="14"/>
  <c r="G568" i="14" s="1"/>
  <c r="E776" i="14"/>
  <c r="G776" i="14" s="1"/>
  <c r="E777" i="14"/>
  <c r="G777" i="14" s="1"/>
  <c r="E778" i="14"/>
  <c r="G778" i="14" s="1"/>
  <c r="E779" i="14"/>
  <c r="G779" i="14" s="1"/>
  <c r="E780" i="14"/>
  <c r="G780" i="14" s="1"/>
  <c r="E781" i="14"/>
  <c r="G781" i="14" s="1"/>
  <c r="E782" i="14"/>
  <c r="G782" i="14" s="1"/>
  <c r="E783" i="14"/>
  <c r="G783" i="14" s="1"/>
  <c r="E784" i="14"/>
  <c r="G784" i="14" s="1"/>
  <c r="E785" i="14"/>
  <c r="G785" i="14" s="1"/>
  <c r="E786" i="14"/>
  <c r="G786" i="14" s="1"/>
  <c r="E787" i="14"/>
  <c r="G787" i="14" s="1"/>
  <c r="E788" i="14"/>
  <c r="G788" i="14" s="1"/>
  <c r="E789" i="14"/>
  <c r="G789" i="14" s="1"/>
  <c r="E790" i="14"/>
  <c r="G790" i="14" s="1"/>
  <c r="E791" i="14"/>
  <c r="G791" i="14" s="1"/>
  <c r="E792" i="14"/>
  <c r="G792" i="14" s="1"/>
  <c r="E793" i="14"/>
  <c r="G793" i="14" s="1"/>
  <c r="E794" i="14"/>
  <c r="G794" i="14" s="1"/>
  <c r="E795" i="14"/>
  <c r="G795" i="14" s="1"/>
  <c r="E796" i="14"/>
  <c r="G796" i="14" s="1"/>
  <c r="E797" i="14"/>
  <c r="G797" i="14" s="1"/>
  <c r="E798" i="14"/>
  <c r="G798" i="14" s="1"/>
  <c r="E799" i="14"/>
  <c r="G799" i="14" s="1"/>
  <c r="E800" i="14"/>
  <c r="G800" i="14" s="1"/>
  <c r="E801" i="14"/>
  <c r="G801" i="14" s="1"/>
  <c r="E802" i="14"/>
  <c r="G802" i="14" s="1"/>
  <c r="E803" i="14"/>
  <c r="G803" i="14" s="1"/>
  <c r="E804" i="14"/>
  <c r="G804" i="14" s="1"/>
  <c r="E805" i="14"/>
  <c r="G805" i="14" s="1"/>
  <c r="E806" i="14"/>
  <c r="G806" i="14" s="1"/>
  <c r="E807" i="14"/>
  <c r="G807" i="14" s="1"/>
  <c r="E808" i="14"/>
  <c r="G808" i="14" s="1"/>
  <c r="E809" i="14"/>
  <c r="G809" i="14" s="1"/>
  <c r="E810" i="14"/>
  <c r="G810" i="14" s="1"/>
  <c r="E811" i="14"/>
  <c r="G811" i="14" s="1"/>
  <c r="E812" i="14"/>
  <c r="G812" i="14" s="1"/>
  <c r="E813" i="14"/>
  <c r="G813" i="14" s="1"/>
  <c r="E814" i="14"/>
  <c r="G814" i="14" s="1"/>
  <c r="E815" i="14"/>
  <c r="G815" i="14" s="1"/>
  <c r="E816" i="14"/>
  <c r="G816" i="14" s="1"/>
  <c r="E817" i="14"/>
  <c r="G817" i="14" s="1"/>
  <c r="E818" i="14"/>
  <c r="G818" i="14" s="1"/>
  <c r="E819" i="14"/>
  <c r="G819" i="14" s="1"/>
  <c r="E820" i="14"/>
  <c r="G820" i="14" s="1"/>
  <c r="E821" i="14"/>
  <c r="G821" i="14" s="1"/>
  <c r="E822" i="14"/>
  <c r="G822" i="14" s="1"/>
  <c r="E823" i="14"/>
  <c r="G823" i="14" s="1"/>
  <c r="E824" i="14"/>
  <c r="G824" i="14" s="1"/>
  <c r="E825" i="14"/>
  <c r="G825" i="14" s="1"/>
  <c r="E826" i="14"/>
  <c r="G826" i="14" s="1"/>
  <c r="E827" i="14"/>
  <c r="G827" i="14" s="1"/>
  <c r="E828" i="14"/>
  <c r="G828" i="14" s="1"/>
  <c r="E829" i="14"/>
  <c r="G829" i="14" s="1"/>
  <c r="E830" i="14"/>
  <c r="G830" i="14" s="1"/>
  <c r="E831" i="14"/>
  <c r="G831" i="14" s="1"/>
  <c r="E832" i="14"/>
  <c r="G832" i="14" s="1"/>
  <c r="E833" i="14"/>
  <c r="G833" i="14" s="1"/>
  <c r="E834" i="14"/>
  <c r="G834" i="14" s="1"/>
  <c r="E835" i="14"/>
  <c r="G835" i="14" s="1"/>
  <c r="E836" i="14"/>
  <c r="G836" i="14" s="1"/>
  <c r="E837" i="14"/>
  <c r="G837" i="14" s="1"/>
  <c r="E838" i="14"/>
  <c r="G838" i="14" s="1"/>
  <c r="E839" i="14"/>
  <c r="G839" i="14" s="1"/>
  <c r="E840" i="14"/>
  <c r="G840" i="14" s="1"/>
  <c r="E841" i="14"/>
  <c r="G841" i="14" s="1"/>
  <c r="E842" i="14"/>
  <c r="G842" i="14" s="1"/>
  <c r="E843" i="14"/>
  <c r="G843" i="14" s="1"/>
  <c r="E844" i="14"/>
  <c r="G844" i="14" s="1"/>
  <c r="E845" i="14"/>
  <c r="G845" i="14" s="1"/>
  <c r="E846" i="14"/>
  <c r="G846" i="14" s="1"/>
  <c r="E847" i="14"/>
  <c r="G847" i="14" s="1"/>
  <c r="E848" i="14"/>
  <c r="G848" i="14" s="1"/>
  <c r="E849" i="14"/>
  <c r="G849" i="14" s="1"/>
  <c r="E850" i="14"/>
  <c r="G850" i="14" s="1"/>
  <c r="E851" i="14"/>
  <c r="G851" i="14" s="1"/>
  <c r="E852" i="14"/>
  <c r="G852" i="14" s="1"/>
  <c r="E853" i="14"/>
  <c r="G853" i="14" s="1"/>
  <c r="E854" i="14"/>
  <c r="G854" i="14" s="1"/>
  <c r="E855" i="14"/>
  <c r="G855" i="14" s="1"/>
  <c r="E856" i="14"/>
  <c r="G856" i="14" s="1"/>
  <c r="E857" i="14"/>
  <c r="G857" i="14" s="1"/>
  <c r="E858" i="14"/>
  <c r="G858" i="14" s="1"/>
  <c r="E859" i="14"/>
  <c r="G859" i="14" s="1"/>
  <c r="E860" i="14"/>
  <c r="G860" i="14" s="1"/>
  <c r="E861" i="14"/>
  <c r="G861" i="14" s="1"/>
  <c r="E862" i="14"/>
  <c r="G862" i="14" s="1"/>
  <c r="E863" i="14"/>
  <c r="G863" i="14" s="1"/>
  <c r="E864" i="14"/>
  <c r="G864" i="14" s="1"/>
  <c r="E865" i="14"/>
  <c r="G865" i="14" s="1"/>
  <c r="E866" i="14"/>
  <c r="G866" i="14" s="1"/>
  <c r="E867" i="14"/>
  <c r="G867" i="14" s="1"/>
  <c r="E868" i="14"/>
  <c r="G868" i="14" s="1"/>
  <c r="E869" i="14"/>
  <c r="G869" i="14" s="1"/>
  <c r="E870" i="14"/>
  <c r="G870" i="14" s="1"/>
  <c r="E871" i="14"/>
  <c r="G871" i="14" s="1"/>
  <c r="E872" i="14"/>
  <c r="G872" i="14" s="1"/>
  <c r="E873" i="14"/>
  <c r="G873" i="14" s="1"/>
  <c r="E874" i="14"/>
  <c r="G874" i="14" s="1"/>
  <c r="E10" i="14"/>
  <c r="G10" i="14" s="1"/>
  <c r="E9" i="14"/>
  <c r="G9" i="14" s="1"/>
  <c r="E8" i="14"/>
  <c r="G8" i="14" s="1"/>
  <c r="E7" i="14"/>
  <c r="G7" i="14" s="1"/>
  <c r="E6" i="14"/>
  <c r="G6" i="14" s="1"/>
  <c r="E5" i="14"/>
  <c r="G5" i="14" s="1"/>
  <c r="E4" i="14"/>
  <c r="G4" i="14" s="1"/>
  <c r="E3" i="14"/>
  <c r="G3" i="14" s="1"/>
  <c r="H3" i="14"/>
  <c r="H2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R10" i="14"/>
  <c r="D10" i="14"/>
  <c r="D19" i="14" s="1"/>
  <c r="D28" i="14" s="1"/>
  <c r="D37" i="14" s="1"/>
  <c r="D46" i="14" s="1"/>
  <c r="D55" i="14" s="1"/>
  <c r="D64" i="14" s="1"/>
  <c r="D73" i="14" s="1"/>
  <c r="D82" i="14" s="1"/>
  <c r="D91" i="14" s="1"/>
  <c r="D100" i="14" s="1"/>
  <c r="D109" i="14" s="1"/>
  <c r="D118" i="14" s="1"/>
  <c r="D127" i="14" s="1"/>
  <c r="D136" i="14" s="1"/>
  <c r="D145" i="14" s="1"/>
  <c r="D154" i="14" s="1"/>
  <c r="D163" i="14" s="1"/>
  <c r="D172" i="14" s="1"/>
  <c r="D181" i="14" s="1"/>
  <c r="D190" i="14" s="1"/>
  <c r="D199" i="14" s="1"/>
  <c r="D208" i="14" s="1"/>
  <c r="D217" i="14" s="1"/>
  <c r="D226" i="14" s="1"/>
  <c r="D235" i="14" s="1"/>
  <c r="D244" i="14" s="1"/>
  <c r="D253" i="14" s="1"/>
  <c r="D262" i="14" s="1"/>
  <c r="D271" i="14" s="1"/>
  <c r="D280" i="14" s="1"/>
  <c r="D289" i="14" s="1"/>
  <c r="D298" i="14" s="1"/>
  <c r="D307" i="14" s="1"/>
  <c r="D316" i="14" s="1"/>
  <c r="D325" i="14" s="1"/>
  <c r="D334" i="14" s="1"/>
  <c r="D343" i="14" s="1"/>
  <c r="D352" i="14" s="1"/>
  <c r="D361" i="14" s="1"/>
  <c r="D370" i="14" s="1"/>
  <c r="D379" i="14" s="1"/>
  <c r="D388" i="14" s="1"/>
  <c r="D397" i="14" s="1"/>
  <c r="D406" i="14" s="1"/>
  <c r="D415" i="14" s="1"/>
  <c r="D424" i="14" s="1"/>
  <c r="D433" i="14" s="1"/>
  <c r="D442" i="14" s="1"/>
  <c r="D451" i="14" s="1"/>
  <c r="D460" i="14" s="1"/>
  <c r="R9" i="14"/>
  <c r="D9" i="14"/>
  <c r="D18" i="14" s="1"/>
  <c r="D27" i="14" s="1"/>
  <c r="D36" i="14" s="1"/>
  <c r="D45" i="14" s="1"/>
  <c r="D54" i="14" s="1"/>
  <c r="D63" i="14" s="1"/>
  <c r="D72" i="14" s="1"/>
  <c r="D81" i="14" s="1"/>
  <c r="D90" i="14" s="1"/>
  <c r="D99" i="14" s="1"/>
  <c r="D108" i="14" s="1"/>
  <c r="D117" i="14" s="1"/>
  <c r="D126" i="14" s="1"/>
  <c r="D135" i="14" s="1"/>
  <c r="D144" i="14" s="1"/>
  <c r="D153" i="14" s="1"/>
  <c r="D162" i="14" s="1"/>
  <c r="D171" i="14" s="1"/>
  <c r="D180" i="14" s="1"/>
  <c r="D189" i="14" s="1"/>
  <c r="D198" i="14" s="1"/>
  <c r="D207" i="14" s="1"/>
  <c r="D216" i="14" s="1"/>
  <c r="D225" i="14" s="1"/>
  <c r="D234" i="14" s="1"/>
  <c r="D243" i="14" s="1"/>
  <c r="D252" i="14" s="1"/>
  <c r="D261" i="14" s="1"/>
  <c r="D270" i="14" s="1"/>
  <c r="D279" i="14" s="1"/>
  <c r="D288" i="14" s="1"/>
  <c r="D297" i="14" s="1"/>
  <c r="D306" i="14" s="1"/>
  <c r="D315" i="14" s="1"/>
  <c r="D324" i="14" s="1"/>
  <c r="D333" i="14" s="1"/>
  <c r="D342" i="14" s="1"/>
  <c r="D351" i="14" s="1"/>
  <c r="D360" i="14" s="1"/>
  <c r="D369" i="14" s="1"/>
  <c r="D378" i="14" s="1"/>
  <c r="D387" i="14" s="1"/>
  <c r="D396" i="14" s="1"/>
  <c r="D405" i="14" s="1"/>
  <c r="D414" i="14" s="1"/>
  <c r="D423" i="14" s="1"/>
  <c r="D432" i="14" s="1"/>
  <c r="D441" i="14" s="1"/>
  <c r="D468" i="14" s="1"/>
  <c r="D477" i="14" s="1"/>
  <c r="D486" i="14" s="1"/>
  <c r="D495" i="14" s="1"/>
  <c r="D504" i="14" s="1"/>
  <c r="D513" i="14" s="1"/>
  <c r="D522" i="14" s="1"/>
  <c r="D531" i="14" s="1"/>
  <c r="D540" i="14" s="1"/>
  <c r="R8" i="14"/>
  <c r="D8" i="14"/>
  <c r="D17" i="14" s="1"/>
  <c r="D26" i="14" s="1"/>
  <c r="D35" i="14" s="1"/>
  <c r="D44" i="14" s="1"/>
  <c r="D53" i="14" s="1"/>
  <c r="D62" i="14" s="1"/>
  <c r="D71" i="14" s="1"/>
  <c r="D80" i="14" s="1"/>
  <c r="D89" i="14" s="1"/>
  <c r="D98" i="14" s="1"/>
  <c r="D107" i="14" s="1"/>
  <c r="D116" i="14" s="1"/>
  <c r="D125" i="14" s="1"/>
  <c r="D134" i="14" s="1"/>
  <c r="D143" i="14" s="1"/>
  <c r="D152" i="14" s="1"/>
  <c r="D161" i="14" s="1"/>
  <c r="D170" i="14" s="1"/>
  <c r="D179" i="14" s="1"/>
  <c r="D188" i="14" s="1"/>
  <c r="D197" i="14" s="1"/>
  <c r="D206" i="14" s="1"/>
  <c r="D215" i="14" s="1"/>
  <c r="D224" i="14" s="1"/>
  <c r="D233" i="14" s="1"/>
  <c r="D242" i="14" s="1"/>
  <c r="D251" i="14" s="1"/>
  <c r="D260" i="14" s="1"/>
  <c r="D269" i="14" s="1"/>
  <c r="D278" i="14" s="1"/>
  <c r="D287" i="14" s="1"/>
  <c r="D296" i="14" s="1"/>
  <c r="D305" i="14" s="1"/>
  <c r="D314" i="14" s="1"/>
  <c r="D323" i="14" s="1"/>
  <c r="D332" i="14" s="1"/>
  <c r="D341" i="14" s="1"/>
  <c r="D350" i="14" s="1"/>
  <c r="D359" i="14" s="1"/>
  <c r="D368" i="14" s="1"/>
  <c r="D377" i="14" s="1"/>
  <c r="D386" i="14" s="1"/>
  <c r="D395" i="14" s="1"/>
  <c r="D404" i="14" s="1"/>
  <c r="D413" i="14" s="1"/>
  <c r="D422" i="14" s="1"/>
  <c r="D431" i="14" s="1"/>
  <c r="D440" i="14" s="1"/>
  <c r="R7" i="14"/>
  <c r="D7" i="14"/>
  <c r="D16" i="14" s="1"/>
  <c r="D25" i="14" s="1"/>
  <c r="D34" i="14" s="1"/>
  <c r="D43" i="14" s="1"/>
  <c r="D52" i="14" s="1"/>
  <c r="D61" i="14" s="1"/>
  <c r="D70" i="14" s="1"/>
  <c r="D79" i="14" s="1"/>
  <c r="D88" i="14" s="1"/>
  <c r="D97" i="14" s="1"/>
  <c r="D106" i="14" s="1"/>
  <c r="D115" i="14" s="1"/>
  <c r="D124" i="14" s="1"/>
  <c r="D133" i="14" s="1"/>
  <c r="D142" i="14" s="1"/>
  <c r="D151" i="14" s="1"/>
  <c r="D160" i="14" s="1"/>
  <c r="D169" i="14" s="1"/>
  <c r="D178" i="14" s="1"/>
  <c r="D187" i="14" s="1"/>
  <c r="D196" i="14" s="1"/>
  <c r="D205" i="14" s="1"/>
  <c r="D214" i="14" s="1"/>
  <c r="D223" i="14" s="1"/>
  <c r="D232" i="14" s="1"/>
  <c r="D241" i="14" s="1"/>
  <c r="D250" i="14" s="1"/>
  <c r="D259" i="14" s="1"/>
  <c r="D268" i="14" s="1"/>
  <c r="D277" i="14" s="1"/>
  <c r="D286" i="14" s="1"/>
  <c r="D295" i="14" s="1"/>
  <c r="D304" i="14" s="1"/>
  <c r="D313" i="14" s="1"/>
  <c r="D322" i="14" s="1"/>
  <c r="D331" i="14" s="1"/>
  <c r="D340" i="14" s="1"/>
  <c r="D349" i="14" s="1"/>
  <c r="D358" i="14" s="1"/>
  <c r="D367" i="14" s="1"/>
  <c r="D376" i="14" s="1"/>
  <c r="D385" i="14" s="1"/>
  <c r="D394" i="14" s="1"/>
  <c r="D403" i="14" s="1"/>
  <c r="D412" i="14" s="1"/>
  <c r="D421" i="14" s="1"/>
  <c r="D430" i="14" s="1"/>
  <c r="D439" i="14" s="1"/>
  <c r="D448" i="14" s="1"/>
  <c r="D457" i="14" s="1"/>
  <c r="R6" i="14"/>
  <c r="D6" i="14"/>
  <c r="D15" i="14" s="1"/>
  <c r="D24" i="14" s="1"/>
  <c r="D33" i="14" s="1"/>
  <c r="D42" i="14" s="1"/>
  <c r="D51" i="14" s="1"/>
  <c r="D60" i="14" s="1"/>
  <c r="D69" i="14" s="1"/>
  <c r="D78" i="14" s="1"/>
  <c r="D87" i="14" s="1"/>
  <c r="D96" i="14" s="1"/>
  <c r="D105" i="14" s="1"/>
  <c r="D114" i="14" s="1"/>
  <c r="D123" i="14" s="1"/>
  <c r="D132" i="14" s="1"/>
  <c r="D141" i="14" s="1"/>
  <c r="D150" i="14" s="1"/>
  <c r="D159" i="14" s="1"/>
  <c r="D168" i="14" s="1"/>
  <c r="D177" i="14" s="1"/>
  <c r="D186" i="14" s="1"/>
  <c r="D195" i="14" s="1"/>
  <c r="D204" i="14" s="1"/>
  <c r="D213" i="14" s="1"/>
  <c r="D222" i="14" s="1"/>
  <c r="D231" i="14" s="1"/>
  <c r="D240" i="14" s="1"/>
  <c r="D249" i="14" s="1"/>
  <c r="D258" i="14" s="1"/>
  <c r="D267" i="14" s="1"/>
  <c r="D276" i="14" s="1"/>
  <c r="D285" i="14" s="1"/>
  <c r="D294" i="14" s="1"/>
  <c r="D303" i="14" s="1"/>
  <c r="D312" i="14" s="1"/>
  <c r="D321" i="14" s="1"/>
  <c r="D330" i="14" s="1"/>
  <c r="D339" i="14" s="1"/>
  <c r="D348" i="14" s="1"/>
  <c r="D357" i="14" s="1"/>
  <c r="D366" i="14" s="1"/>
  <c r="D375" i="14" s="1"/>
  <c r="D384" i="14" s="1"/>
  <c r="D393" i="14" s="1"/>
  <c r="D402" i="14" s="1"/>
  <c r="D411" i="14" s="1"/>
  <c r="D420" i="14" s="1"/>
  <c r="D429" i="14" s="1"/>
  <c r="D438" i="14" s="1"/>
  <c r="R5" i="14"/>
  <c r="D5" i="14"/>
  <c r="D14" i="14" s="1"/>
  <c r="D23" i="14" s="1"/>
  <c r="D32" i="14" s="1"/>
  <c r="D41" i="14" s="1"/>
  <c r="D50" i="14" s="1"/>
  <c r="D59" i="14" s="1"/>
  <c r="D68" i="14" s="1"/>
  <c r="D77" i="14" s="1"/>
  <c r="D86" i="14" s="1"/>
  <c r="D95" i="14" s="1"/>
  <c r="D104" i="14" s="1"/>
  <c r="D113" i="14" s="1"/>
  <c r="D122" i="14" s="1"/>
  <c r="D131" i="14" s="1"/>
  <c r="D140" i="14" s="1"/>
  <c r="D149" i="14" s="1"/>
  <c r="D158" i="14" s="1"/>
  <c r="D167" i="14" s="1"/>
  <c r="D176" i="14" s="1"/>
  <c r="D185" i="14" s="1"/>
  <c r="D194" i="14" s="1"/>
  <c r="D203" i="14" s="1"/>
  <c r="D212" i="14" s="1"/>
  <c r="D221" i="14" s="1"/>
  <c r="D230" i="14" s="1"/>
  <c r="D239" i="14" s="1"/>
  <c r="D248" i="14" s="1"/>
  <c r="D257" i="14" s="1"/>
  <c r="D266" i="14" s="1"/>
  <c r="D275" i="14" s="1"/>
  <c r="D284" i="14" s="1"/>
  <c r="D293" i="14" s="1"/>
  <c r="D302" i="14" s="1"/>
  <c r="D311" i="14" s="1"/>
  <c r="D320" i="14" s="1"/>
  <c r="D329" i="14" s="1"/>
  <c r="D338" i="14" s="1"/>
  <c r="D347" i="14" s="1"/>
  <c r="D356" i="14" s="1"/>
  <c r="D365" i="14" s="1"/>
  <c r="D374" i="14" s="1"/>
  <c r="D383" i="14" s="1"/>
  <c r="D392" i="14" s="1"/>
  <c r="D401" i="14" s="1"/>
  <c r="D410" i="14" s="1"/>
  <c r="D419" i="14" s="1"/>
  <c r="D428" i="14" s="1"/>
  <c r="D437" i="14" s="1"/>
  <c r="D446" i="14" s="1"/>
  <c r="D455" i="14" s="1"/>
  <c r="R4" i="14"/>
  <c r="D4" i="14"/>
  <c r="D13" i="14" s="1"/>
  <c r="D22" i="14" s="1"/>
  <c r="D31" i="14" s="1"/>
  <c r="D40" i="14" s="1"/>
  <c r="D49" i="14" s="1"/>
  <c r="D58" i="14" s="1"/>
  <c r="D67" i="14" s="1"/>
  <c r="D76" i="14" s="1"/>
  <c r="D85" i="14" s="1"/>
  <c r="D94" i="14" s="1"/>
  <c r="D103" i="14" s="1"/>
  <c r="D112" i="14" s="1"/>
  <c r="D121" i="14" s="1"/>
  <c r="D130" i="14" s="1"/>
  <c r="D139" i="14" s="1"/>
  <c r="D148" i="14" s="1"/>
  <c r="D157" i="14" s="1"/>
  <c r="D166" i="14" s="1"/>
  <c r="D175" i="14" s="1"/>
  <c r="D184" i="14" s="1"/>
  <c r="D193" i="14" s="1"/>
  <c r="D202" i="14" s="1"/>
  <c r="D211" i="14" s="1"/>
  <c r="D220" i="14" s="1"/>
  <c r="D229" i="14" s="1"/>
  <c r="D238" i="14" s="1"/>
  <c r="D247" i="14" s="1"/>
  <c r="D256" i="14" s="1"/>
  <c r="D265" i="14" s="1"/>
  <c r="D274" i="14" s="1"/>
  <c r="D283" i="14" s="1"/>
  <c r="D292" i="14" s="1"/>
  <c r="D301" i="14" s="1"/>
  <c r="D310" i="14" s="1"/>
  <c r="D319" i="14" s="1"/>
  <c r="D328" i="14" s="1"/>
  <c r="D337" i="14" s="1"/>
  <c r="D346" i="14" s="1"/>
  <c r="D355" i="14" s="1"/>
  <c r="D364" i="14" s="1"/>
  <c r="D373" i="14" s="1"/>
  <c r="D382" i="14" s="1"/>
  <c r="D391" i="14" s="1"/>
  <c r="D400" i="14" s="1"/>
  <c r="D409" i="14" s="1"/>
  <c r="D418" i="14" s="1"/>
  <c r="D427" i="14" s="1"/>
  <c r="D436" i="14" s="1"/>
  <c r="D463" i="14" s="1"/>
  <c r="D472" i="14" s="1"/>
  <c r="D481" i="14" s="1"/>
  <c r="D490" i="14" s="1"/>
  <c r="D499" i="14" s="1"/>
  <c r="D508" i="14" s="1"/>
  <c r="D517" i="14" s="1"/>
  <c r="D526" i="14" s="1"/>
  <c r="D535" i="14" s="1"/>
  <c r="R3" i="14"/>
  <c r="D3" i="14"/>
  <c r="D12" i="14" s="1"/>
  <c r="D21" i="14" s="1"/>
  <c r="D30" i="14" s="1"/>
  <c r="D39" i="14" s="1"/>
  <c r="D48" i="14" s="1"/>
  <c r="D57" i="14" s="1"/>
  <c r="D66" i="14" s="1"/>
  <c r="D75" i="14" s="1"/>
  <c r="D84" i="14" s="1"/>
  <c r="D93" i="14" s="1"/>
  <c r="D102" i="14" s="1"/>
  <c r="D111" i="14" s="1"/>
  <c r="D120" i="14" s="1"/>
  <c r="D129" i="14" s="1"/>
  <c r="D138" i="14" s="1"/>
  <c r="D147" i="14" s="1"/>
  <c r="D156" i="14" s="1"/>
  <c r="D165" i="14" s="1"/>
  <c r="D174" i="14" s="1"/>
  <c r="D183" i="14" s="1"/>
  <c r="D192" i="14" s="1"/>
  <c r="D201" i="14" s="1"/>
  <c r="D210" i="14" s="1"/>
  <c r="D219" i="14" s="1"/>
  <c r="D228" i="14" s="1"/>
  <c r="D237" i="14" s="1"/>
  <c r="D246" i="14" s="1"/>
  <c r="D255" i="14" s="1"/>
  <c r="D264" i="14" s="1"/>
  <c r="D273" i="14" s="1"/>
  <c r="D282" i="14" s="1"/>
  <c r="D291" i="14" s="1"/>
  <c r="D300" i="14" s="1"/>
  <c r="D309" i="14" s="1"/>
  <c r="D318" i="14" s="1"/>
  <c r="D327" i="14" s="1"/>
  <c r="D336" i="14" s="1"/>
  <c r="D345" i="14" s="1"/>
  <c r="D354" i="14" s="1"/>
  <c r="D363" i="14" s="1"/>
  <c r="D372" i="14" s="1"/>
  <c r="D381" i="14" s="1"/>
  <c r="D390" i="14" s="1"/>
  <c r="D399" i="14" s="1"/>
  <c r="D408" i="14" s="1"/>
  <c r="D417" i="14" s="1"/>
  <c r="D426" i="14" s="1"/>
  <c r="D435" i="14" s="1"/>
  <c r="R2" i="14"/>
  <c r="E2" i="14"/>
  <c r="G2" i="14" s="1"/>
  <c r="D2" i="14"/>
  <c r="D11" i="14" s="1"/>
  <c r="D20" i="14" s="1"/>
  <c r="D29" i="14" s="1"/>
  <c r="D38" i="14" s="1"/>
  <c r="D47" i="14" s="1"/>
  <c r="D56" i="14" s="1"/>
  <c r="D65" i="14" s="1"/>
  <c r="D74" i="14" s="1"/>
  <c r="D83" i="14" s="1"/>
  <c r="D92" i="14" s="1"/>
  <c r="D101" i="14" s="1"/>
  <c r="D110" i="14" s="1"/>
  <c r="D119" i="14" s="1"/>
  <c r="D128" i="14" s="1"/>
  <c r="D137" i="14" s="1"/>
  <c r="D146" i="14" s="1"/>
  <c r="D155" i="14" s="1"/>
  <c r="D164" i="14" s="1"/>
  <c r="D173" i="14" s="1"/>
  <c r="D182" i="14" s="1"/>
  <c r="D191" i="14" s="1"/>
  <c r="D200" i="14" s="1"/>
  <c r="D209" i="14" s="1"/>
  <c r="D218" i="14" s="1"/>
  <c r="D227" i="14" s="1"/>
  <c r="D236" i="14" s="1"/>
  <c r="D245" i="14" s="1"/>
  <c r="D254" i="14" s="1"/>
  <c r="D263" i="14" s="1"/>
  <c r="D272" i="14" s="1"/>
  <c r="D281" i="14" s="1"/>
  <c r="D290" i="14" s="1"/>
  <c r="D299" i="14" s="1"/>
  <c r="D308" i="14" s="1"/>
  <c r="D317" i="14" s="1"/>
  <c r="D326" i="14" s="1"/>
  <c r="D335" i="14" s="1"/>
  <c r="D344" i="14" s="1"/>
  <c r="D353" i="14" s="1"/>
  <c r="D362" i="14" s="1"/>
  <c r="D371" i="14" s="1"/>
  <c r="D380" i="14" s="1"/>
  <c r="D389" i="14" s="1"/>
  <c r="D398" i="14" s="1"/>
  <c r="D407" i="14" s="1"/>
  <c r="D416" i="14" s="1"/>
  <c r="D425" i="14" s="1"/>
  <c r="D434" i="14" s="1"/>
  <c r="H3035" i="13"/>
  <c r="H3036" i="13"/>
  <c r="H3037" i="13"/>
  <c r="H3038" i="13"/>
  <c r="H3039" i="13"/>
  <c r="H3040" i="13"/>
  <c r="H3041" i="13"/>
  <c r="H3042" i="13"/>
  <c r="H3043" i="13"/>
  <c r="E3035" i="13"/>
  <c r="G3035" i="13" s="1"/>
  <c r="E3036" i="13"/>
  <c r="G3036" i="13" s="1"/>
  <c r="E3037" i="13"/>
  <c r="G3037" i="13" s="1"/>
  <c r="E3038" i="13"/>
  <c r="G3038" i="13" s="1"/>
  <c r="E3039" i="13"/>
  <c r="G3039" i="13" s="1"/>
  <c r="E3040" i="13"/>
  <c r="G3040" i="13" s="1"/>
  <c r="E3041" i="13"/>
  <c r="G3041" i="13" s="1"/>
  <c r="E3042" i="13"/>
  <c r="G3042" i="13" s="1"/>
  <c r="E3043" i="13"/>
  <c r="G3043" i="13" s="1"/>
  <c r="H2504" i="13"/>
  <c r="H2505" i="13"/>
  <c r="H2506" i="13"/>
  <c r="H2507" i="13"/>
  <c r="H2508" i="13"/>
  <c r="H2509" i="13"/>
  <c r="H2510" i="13"/>
  <c r="H2511" i="13"/>
  <c r="H2512" i="13"/>
  <c r="H2513" i="13"/>
  <c r="H2514" i="13"/>
  <c r="H2515" i="13"/>
  <c r="H2516" i="13"/>
  <c r="H2517" i="13"/>
  <c r="H2518" i="13"/>
  <c r="H2519" i="13"/>
  <c r="H2520" i="13"/>
  <c r="H2521" i="13"/>
  <c r="H2531" i="13"/>
  <c r="H2532" i="13"/>
  <c r="H2533" i="13"/>
  <c r="H2534" i="13"/>
  <c r="H2535" i="13"/>
  <c r="H2536" i="13"/>
  <c r="H2537" i="13"/>
  <c r="H2538" i="13"/>
  <c r="H2539" i="13"/>
  <c r="E2504" i="13"/>
  <c r="G2504" i="13" s="1"/>
  <c r="E2505" i="13"/>
  <c r="G2505" i="13" s="1"/>
  <c r="E2506" i="13"/>
  <c r="G2506" i="13" s="1"/>
  <c r="E2507" i="13"/>
  <c r="G2507" i="13" s="1"/>
  <c r="E2508" i="13"/>
  <c r="G2508" i="13" s="1"/>
  <c r="E2509" i="13"/>
  <c r="G2509" i="13" s="1"/>
  <c r="E2510" i="13"/>
  <c r="G2510" i="13" s="1"/>
  <c r="E2511" i="13"/>
  <c r="G2511" i="13" s="1"/>
  <c r="E2512" i="13"/>
  <c r="G2512" i="13" s="1"/>
  <c r="E2513" i="13"/>
  <c r="G2513" i="13" s="1"/>
  <c r="E2514" i="13"/>
  <c r="G2514" i="13" s="1"/>
  <c r="E2515" i="13"/>
  <c r="G2515" i="13" s="1"/>
  <c r="E2516" i="13"/>
  <c r="G2516" i="13" s="1"/>
  <c r="E2517" i="13"/>
  <c r="G2517" i="13" s="1"/>
  <c r="E2518" i="13"/>
  <c r="G2518" i="13" s="1"/>
  <c r="E2519" i="13"/>
  <c r="G2519" i="13" s="1"/>
  <c r="E2520" i="13"/>
  <c r="G2520" i="13" s="1"/>
  <c r="E2521" i="13"/>
  <c r="G2521" i="13" s="1"/>
  <c r="E2531" i="13"/>
  <c r="G2531" i="13" s="1"/>
  <c r="E2532" i="13"/>
  <c r="G2532" i="13" s="1"/>
  <c r="E2533" i="13"/>
  <c r="G2533" i="13" s="1"/>
  <c r="E2534" i="13"/>
  <c r="G2534" i="13" s="1"/>
  <c r="E2535" i="13"/>
  <c r="G2535" i="13" s="1"/>
  <c r="E2536" i="13"/>
  <c r="G2536" i="13" s="1"/>
  <c r="E2537" i="13"/>
  <c r="G2537" i="13" s="1"/>
  <c r="E2538" i="13"/>
  <c r="G2538" i="13" s="1"/>
  <c r="E2539" i="13"/>
  <c r="G2539" i="13" s="1"/>
  <c r="H2009" i="13"/>
  <c r="H2010" i="13"/>
  <c r="H2011" i="13"/>
  <c r="H2012" i="13"/>
  <c r="H2013" i="13"/>
  <c r="H2014" i="13"/>
  <c r="H2015" i="13"/>
  <c r="H2016" i="13"/>
  <c r="H2017" i="13"/>
  <c r="E2009" i="13"/>
  <c r="G2009" i="13" s="1"/>
  <c r="E2010" i="13"/>
  <c r="G2010" i="13" s="1"/>
  <c r="E2011" i="13"/>
  <c r="G2011" i="13" s="1"/>
  <c r="E2012" i="13"/>
  <c r="G2012" i="13" s="1"/>
  <c r="E2013" i="13"/>
  <c r="G2013" i="13" s="1"/>
  <c r="E2014" i="13"/>
  <c r="G2014" i="13" s="1"/>
  <c r="E2015" i="13"/>
  <c r="G2015" i="13" s="1"/>
  <c r="E2016" i="13"/>
  <c r="G2016" i="13" s="1"/>
  <c r="E2017" i="13"/>
  <c r="G2017" i="13" s="1"/>
  <c r="E2008" i="13"/>
  <c r="G2008" i="13" s="1"/>
  <c r="E2007" i="13"/>
  <c r="G2007" i="13" s="1"/>
  <c r="E2006" i="13"/>
  <c r="G2006" i="13" s="1"/>
  <c r="E2005" i="13"/>
  <c r="G2005" i="13" s="1"/>
  <c r="E2004" i="13"/>
  <c r="G2004" i="13" s="1"/>
  <c r="E2003" i="13"/>
  <c r="G2003" i="13" s="1"/>
  <c r="E2002" i="13"/>
  <c r="G2002" i="13" s="1"/>
  <c r="E2001" i="13"/>
  <c r="G2001" i="13" s="1"/>
  <c r="E2000" i="13"/>
  <c r="G2000" i="13" s="1"/>
  <c r="E1999" i="13"/>
  <c r="G1999" i="13" s="1"/>
  <c r="E1998" i="13"/>
  <c r="G1998" i="13" s="1"/>
  <c r="E1997" i="13"/>
  <c r="G1997" i="13" s="1"/>
  <c r="E1996" i="13"/>
  <c r="G1996" i="13" s="1"/>
  <c r="E1995" i="13"/>
  <c r="G1995" i="13" s="1"/>
  <c r="E1994" i="13"/>
  <c r="G1994" i="13" s="1"/>
  <c r="E1993" i="13"/>
  <c r="G1993" i="13" s="1"/>
  <c r="E1992" i="13"/>
  <c r="G1992" i="13" s="1"/>
  <c r="E1991" i="13"/>
  <c r="G1991" i="13" s="1"/>
  <c r="H1991" i="13"/>
  <c r="H1992" i="13"/>
  <c r="H1993" i="13"/>
  <c r="H1994" i="13"/>
  <c r="H1995" i="13"/>
  <c r="H1996" i="13"/>
  <c r="H1997" i="13"/>
  <c r="H1998" i="13"/>
  <c r="H1999" i="13"/>
  <c r="H2000" i="13"/>
  <c r="H2001" i="13"/>
  <c r="H2002" i="13"/>
  <c r="H2003" i="13"/>
  <c r="H2004" i="13"/>
  <c r="H2005" i="13"/>
  <c r="H2006" i="13"/>
  <c r="H2007" i="13"/>
  <c r="H2008" i="13"/>
  <c r="AB143" i="1"/>
  <c r="AB147" i="1"/>
  <c r="AB197" i="1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1060" i="13"/>
  <c r="H1061" i="13"/>
  <c r="H1062" i="13"/>
  <c r="H1063" i="13"/>
  <c r="H1064" i="13"/>
  <c r="H1065" i="13"/>
  <c r="H1066" i="13"/>
  <c r="H1067" i="13"/>
  <c r="H1068" i="13"/>
  <c r="H1069" i="13"/>
  <c r="H1070" i="13"/>
  <c r="H1071" i="13"/>
  <c r="H1072" i="13"/>
  <c r="H1073" i="13"/>
  <c r="H1074" i="13"/>
  <c r="H1075" i="13"/>
  <c r="H1076" i="13"/>
  <c r="H1077" i="13"/>
  <c r="H1078" i="13"/>
  <c r="H1079" i="13"/>
  <c r="H1080" i="13"/>
  <c r="H1081" i="13"/>
  <c r="H1082" i="13"/>
  <c r="H1083" i="13"/>
  <c r="H1084" i="13"/>
  <c r="H1085" i="13"/>
  <c r="H1086" i="13"/>
  <c r="H1087" i="13"/>
  <c r="H1088" i="13"/>
  <c r="H1089" i="13"/>
  <c r="H1090" i="13"/>
  <c r="H1091" i="13"/>
  <c r="H1092" i="13"/>
  <c r="H1093" i="13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134" i="13"/>
  <c r="H1135" i="13"/>
  <c r="H1136" i="13"/>
  <c r="H1137" i="13"/>
  <c r="H1138" i="13"/>
  <c r="H1139" i="13"/>
  <c r="H1140" i="13"/>
  <c r="H1141" i="13"/>
  <c r="H1142" i="13"/>
  <c r="H1143" i="13"/>
  <c r="H1144" i="13"/>
  <c r="H1145" i="13"/>
  <c r="H1146" i="13"/>
  <c r="H1147" i="13"/>
  <c r="H1148" i="13"/>
  <c r="H1149" i="13"/>
  <c r="H1150" i="13"/>
  <c r="H1151" i="13"/>
  <c r="H1152" i="13"/>
  <c r="H1153" i="13"/>
  <c r="H1154" i="13"/>
  <c r="H1155" i="13"/>
  <c r="H1156" i="13"/>
  <c r="H1157" i="13"/>
  <c r="H1158" i="13"/>
  <c r="H1159" i="13"/>
  <c r="H1160" i="13"/>
  <c r="H1161" i="13"/>
  <c r="H1162" i="13"/>
  <c r="H1163" i="13"/>
  <c r="H1164" i="13"/>
  <c r="H1165" i="13"/>
  <c r="H1166" i="13"/>
  <c r="H1167" i="13"/>
  <c r="H1168" i="13"/>
  <c r="H1169" i="13"/>
  <c r="H1170" i="13"/>
  <c r="H1171" i="13"/>
  <c r="H1172" i="13"/>
  <c r="H1173" i="13"/>
  <c r="H1174" i="13"/>
  <c r="H1175" i="13"/>
  <c r="H1176" i="13"/>
  <c r="H1177" i="13"/>
  <c r="H1178" i="13"/>
  <c r="H1179" i="13"/>
  <c r="H1180" i="13"/>
  <c r="H1181" i="13"/>
  <c r="H1182" i="13"/>
  <c r="H1183" i="13"/>
  <c r="H1184" i="13"/>
  <c r="H1185" i="13"/>
  <c r="H1186" i="13"/>
  <c r="H1187" i="13"/>
  <c r="H1188" i="13"/>
  <c r="H1189" i="13"/>
  <c r="H1190" i="13"/>
  <c r="H1191" i="13"/>
  <c r="H1192" i="13"/>
  <c r="H1193" i="13"/>
  <c r="H1194" i="13"/>
  <c r="H1195" i="13"/>
  <c r="H1196" i="13"/>
  <c r="H1197" i="13"/>
  <c r="H1198" i="13"/>
  <c r="H1199" i="13"/>
  <c r="H1200" i="13"/>
  <c r="H1201" i="13"/>
  <c r="H1202" i="13"/>
  <c r="H1203" i="13"/>
  <c r="H1204" i="13"/>
  <c r="H1205" i="13"/>
  <c r="H1206" i="13"/>
  <c r="H1207" i="13"/>
  <c r="H1208" i="13"/>
  <c r="H1209" i="13"/>
  <c r="H1210" i="13"/>
  <c r="H1211" i="13"/>
  <c r="H1212" i="13"/>
  <c r="H1213" i="13"/>
  <c r="H1214" i="13"/>
  <c r="H1215" i="13"/>
  <c r="H1216" i="13"/>
  <c r="H1217" i="13"/>
  <c r="H1218" i="13"/>
  <c r="H1219" i="13"/>
  <c r="H1220" i="13"/>
  <c r="H1221" i="13"/>
  <c r="H1222" i="13"/>
  <c r="H1223" i="13"/>
  <c r="H1224" i="13"/>
  <c r="H1225" i="13"/>
  <c r="H1226" i="13"/>
  <c r="H1227" i="13"/>
  <c r="H1228" i="13"/>
  <c r="H1229" i="13"/>
  <c r="H1230" i="13"/>
  <c r="H1231" i="13"/>
  <c r="H1232" i="13"/>
  <c r="H1233" i="13"/>
  <c r="H1234" i="13"/>
  <c r="H1235" i="13"/>
  <c r="H1236" i="13"/>
  <c r="H1237" i="13"/>
  <c r="H1238" i="13"/>
  <c r="H1239" i="13"/>
  <c r="H1240" i="13"/>
  <c r="H1241" i="13"/>
  <c r="H1242" i="13"/>
  <c r="H1243" i="13"/>
  <c r="H1244" i="13"/>
  <c r="H1245" i="13"/>
  <c r="H1246" i="13"/>
  <c r="H1247" i="13"/>
  <c r="H1248" i="13"/>
  <c r="H1249" i="13"/>
  <c r="H1250" i="13"/>
  <c r="H1251" i="13"/>
  <c r="H1252" i="13"/>
  <c r="H1253" i="13"/>
  <c r="H1254" i="13"/>
  <c r="H1255" i="13"/>
  <c r="H1256" i="13"/>
  <c r="H1257" i="13"/>
  <c r="H1258" i="13"/>
  <c r="H1259" i="13"/>
  <c r="H1260" i="13"/>
  <c r="H1261" i="13"/>
  <c r="H1262" i="13"/>
  <c r="H1263" i="13"/>
  <c r="H1264" i="13"/>
  <c r="H1265" i="13"/>
  <c r="H1266" i="13"/>
  <c r="H1267" i="13"/>
  <c r="H1268" i="13"/>
  <c r="H1269" i="13"/>
  <c r="H1270" i="13"/>
  <c r="H1271" i="13"/>
  <c r="H1272" i="13"/>
  <c r="H1273" i="13"/>
  <c r="H1274" i="13"/>
  <c r="H1275" i="13"/>
  <c r="H1276" i="13"/>
  <c r="H1277" i="13"/>
  <c r="H1278" i="13"/>
  <c r="H1279" i="13"/>
  <c r="H1280" i="13"/>
  <c r="H1281" i="13"/>
  <c r="H1282" i="13"/>
  <c r="H1283" i="13"/>
  <c r="H1284" i="13"/>
  <c r="H1285" i="13"/>
  <c r="H1286" i="13"/>
  <c r="H1287" i="13"/>
  <c r="H1288" i="13"/>
  <c r="H1289" i="13"/>
  <c r="H1290" i="13"/>
  <c r="H1291" i="13"/>
  <c r="H1292" i="13"/>
  <c r="H1293" i="13"/>
  <c r="H1294" i="13"/>
  <c r="H1295" i="13"/>
  <c r="H1296" i="13"/>
  <c r="H1297" i="13"/>
  <c r="H1298" i="13"/>
  <c r="H1299" i="13"/>
  <c r="H1300" i="13"/>
  <c r="H1301" i="13"/>
  <c r="H1302" i="13"/>
  <c r="H1303" i="13"/>
  <c r="H1304" i="13"/>
  <c r="H1305" i="13"/>
  <c r="H1306" i="13"/>
  <c r="H1307" i="13"/>
  <c r="H1308" i="13"/>
  <c r="H1309" i="13"/>
  <c r="H1310" i="13"/>
  <c r="H1311" i="13"/>
  <c r="H1312" i="13"/>
  <c r="H1313" i="13"/>
  <c r="H1314" i="13"/>
  <c r="H1315" i="13"/>
  <c r="H1316" i="13"/>
  <c r="H1317" i="13"/>
  <c r="H1318" i="13"/>
  <c r="H1319" i="13"/>
  <c r="H1320" i="13"/>
  <c r="H1321" i="13"/>
  <c r="H1322" i="13"/>
  <c r="H1323" i="13"/>
  <c r="H1324" i="13"/>
  <c r="H1325" i="13"/>
  <c r="H1326" i="13"/>
  <c r="H1327" i="13"/>
  <c r="H1328" i="13"/>
  <c r="H1329" i="13"/>
  <c r="H1330" i="13"/>
  <c r="H1331" i="13"/>
  <c r="H1332" i="13"/>
  <c r="H1333" i="13"/>
  <c r="H1334" i="13"/>
  <c r="H1335" i="13"/>
  <c r="H1336" i="13"/>
  <c r="H1337" i="13"/>
  <c r="H1338" i="13"/>
  <c r="H1339" i="13"/>
  <c r="H1340" i="13"/>
  <c r="H1341" i="13"/>
  <c r="H1342" i="13"/>
  <c r="H1343" i="13"/>
  <c r="H1344" i="13"/>
  <c r="H1345" i="13"/>
  <c r="H1346" i="13"/>
  <c r="H1347" i="13"/>
  <c r="H1348" i="13"/>
  <c r="H1349" i="13"/>
  <c r="H1350" i="13"/>
  <c r="H1351" i="13"/>
  <c r="H1352" i="13"/>
  <c r="H1353" i="13"/>
  <c r="H1354" i="13"/>
  <c r="H1355" i="13"/>
  <c r="H1356" i="13"/>
  <c r="H1357" i="13"/>
  <c r="H1358" i="13"/>
  <c r="H1359" i="13"/>
  <c r="H1360" i="13"/>
  <c r="H1361" i="13"/>
  <c r="H1362" i="13"/>
  <c r="H1363" i="13"/>
  <c r="H1364" i="13"/>
  <c r="H1365" i="13"/>
  <c r="H1366" i="13"/>
  <c r="H1367" i="13"/>
  <c r="H1368" i="13"/>
  <c r="H1369" i="13"/>
  <c r="H1370" i="13"/>
  <c r="H1371" i="13"/>
  <c r="H1372" i="13"/>
  <c r="H1373" i="13"/>
  <c r="H1374" i="13"/>
  <c r="H1375" i="13"/>
  <c r="H1376" i="13"/>
  <c r="H1377" i="13"/>
  <c r="H1378" i="13"/>
  <c r="H1379" i="13"/>
  <c r="H1380" i="13"/>
  <c r="H1381" i="13"/>
  <c r="H1382" i="13"/>
  <c r="H1383" i="13"/>
  <c r="H1384" i="13"/>
  <c r="H1385" i="13"/>
  <c r="H1386" i="13"/>
  <c r="H1387" i="13"/>
  <c r="H1388" i="13"/>
  <c r="H1389" i="13"/>
  <c r="H1390" i="13"/>
  <c r="H1391" i="13"/>
  <c r="H1392" i="13"/>
  <c r="H1393" i="13"/>
  <c r="H1394" i="13"/>
  <c r="H1395" i="13"/>
  <c r="H1396" i="13"/>
  <c r="H1397" i="13"/>
  <c r="H1398" i="13"/>
  <c r="H1399" i="13"/>
  <c r="H1400" i="13"/>
  <c r="H1401" i="13"/>
  <c r="H1402" i="13"/>
  <c r="H1403" i="13"/>
  <c r="H1404" i="13"/>
  <c r="H1405" i="13"/>
  <c r="H1406" i="13"/>
  <c r="H1407" i="13"/>
  <c r="H1408" i="13"/>
  <c r="H1409" i="13"/>
  <c r="H1410" i="13"/>
  <c r="H1411" i="13"/>
  <c r="H1412" i="13"/>
  <c r="H1413" i="13"/>
  <c r="H1414" i="13"/>
  <c r="H1415" i="13"/>
  <c r="H1416" i="13"/>
  <c r="H1417" i="13"/>
  <c r="H1418" i="13"/>
  <c r="H1419" i="13"/>
  <c r="H1420" i="13"/>
  <c r="H1421" i="13"/>
  <c r="H1422" i="13"/>
  <c r="H1423" i="13"/>
  <c r="H1424" i="13"/>
  <c r="H1425" i="13"/>
  <c r="H1426" i="13"/>
  <c r="H1427" i="13"/>
  <c r="H1428" i="13"/>
  <c r="H1429" i="13"/>
  <c r="H1430" i="13"/>
  <c r="H1431" i="13"/>
  <c r="H1432" i="13"/>
  <c r="H1433" i="13"/>
  <c r="H1434" i="13"/>
  <c r="H1435" i="13"/>
  <c r="H1436" i="13"/>
  <c r="H1437" i="13"/>
  <c r="H1438" i="13"/>
  <c r="H1439" i="13"/>
  <c r="H1440" i="13"/>
  <c r="H1441" i="13"/>
  <c r="H1442" i="13"/>
  <c r="H1443" i="13"/>
  <c r="H1444" i="13"/>
  <c r="H1445" i="13"/>
  <c r="H1446" i="13"/>
  <c r="H1447" i="13"/>
  <c r="H1448" i="13"/>
  <c r="H1449" i="13"/>
  <c r="H1450" i="13"/>
  <c r="H1451" i="13"/>
  <c r="H1452" i="13"/>
  <c r="H1453" i="13"/>
  <c r="H1454" i="13"/>
  <c r="H1455" i="13"/>
  <c r="H1456" i="13"/>
  <c r="H1457" i="13"/>
  <c r="H1458" i="13"/>
  <c r="H1459" i="13"/>
  <c r="H1460" i="13"/>
  <c r="H1461" i="13"/>
  <c r="H1462" i="13"/>
  <c r="H1463" i="13"/>
  <c r="H1464" i="13"/>
  <c r="H1465" i="13"/>
  <c r="H1466" i="13"/>
  <c r="H1467" i="13"/>
  <c r="H1468" i="13"/>
  <c r="H1469" i="13"/>
  <c r="H1470" i="13"/>
  <c r="H1471" i="13"/>
  <c r="H1472" i="13"/>
  <c r="H1473" i="13"/>
  <c r="H1474" i="13"/>
  <c r="H1475" i="13"/>
  <c r="H1476" i="13"/>
  <c r="H1477" i="13"/>
  <c r="H1478" i="13"/>
  <c r="H1479" i="13"/>
  <c r="H1480" i="13"/>
  <c r="H1481" i="13"/>
  <c r="H1482" i="13"/>
  <c r="H1483" i="13"/>
  <c r="H1484" i="13"/>
  <c r="H1485" i="13"/>
  <c r="H1486" i="13"/>
  <c r="H1487" i="13"/>
  <c r="H1488" i="13"/>
  <c r="H1489" i="13"/>
  <c r="H1490" i="13"/>
  <c r="H1491" i="13"/>
  <c r="H1492" i="13"/>
  <c r="H1493" i="13"/>
  <c r="H1494" i="13"/>
  <c r="H1495" i="13"/>
  <c r="H1496" i="13"/>
  <c r="H1497" i="13"/>
  <c r="H1498" i="13"/>
  <c r="H1499" i="13"/>
  <c r="H1500" i="13"/>
  <c r="H1501" i="13"/>
  <c r="H1502" i="13"/>
  <c r="H1503" i="13"/>
  <c r="H1504" i="13"/>
  <c r="H1505" i="13"/>
  <c r="H1506" i="13"/>
  <c r="H1507" i="13"/>
  <c r="H1508" i="13"/>
  <c r="H1509" i="13"/>
  <c r="H1510" i="13"/>
  <c r="H1511" i="13"/>
  <c r="H1512" i="13"/>
  <c r="H1513" i="13"/>
  <c r="H1514" i="13"/>
  <c r="H1515" i="13"/>
  <c r="H1516" i="13"/>
  <c r="H1517" i="13"/>
  <c r="H1518" i="13"/>
  <c r="H1519" i="13"/>
  <c r="H1520" i="13"/>
  <c r="H1521" i="13"/>
  <c r="H1522" i="13"/>
  <c r="H1523" i="13"/>
  <c r="H1524" i="13"/>
  <c r="H1525" i="13"/>
  <c r="H1526" i="13"/>
  <c r="H1527" i="13"/>
  <c r="H1528" i="13"/>
  <c r="H1529" i="13"/>
  <c r="H1530" i="13"/>
  <c r="H1531" i="13"/>
  <c r="H1532" i="13"/>
  <c r="H1533" i="13"/>
  <c r="H1534" i="13"/>
  <c r="H1535" i="13"/>
  <c r="H1536" i="13"/>
  <c r="H1537" i="13"/>
  <c r="H1538" i="13"/>
  <c r="H1539" i="13"/>
  <c r="H1540" i="13"/>
  <c r="H1541" i="13"/>
  <c r="H1542" i="13"/>
  <c r="H1543" i="13"/>
  <c r="H1544" i="13"/>
  <c r="H1545" i="13"/>
  <c r="H1546" i="13"/>
  <c r="H1547" i="13"/>
  <c r="H1548" i="13"/>
  <c r="H1549" i="13"/>
  <c r="H1550" i="13"/>
  <c r="H1551" i="13"/>
  <c r="H1552" i="13"/>
  <c r="H1553" i="13"/>
  <c r="H1554" i="13"/>
  <c r="H1555" i="13"/>
  <c r="H1556" i="13"/>
  <c r="H1557" i="13"/>
  <c r="H1558" i="13"/>
  <c r="H1559" i="13"/>
  <c r="H1560" i="13"/>
  <c r="H1561" i="13"/>
  <c r="H1562" i="13"/>
  <c r="H1563" i="13"/>
  <c r="H1564" i="13"/>
  <c r="H1565" i="13"/>
  <c r="H1566" i="13"/>
  <c r="H1567" i="13"/>
  <c r="H1568" i="13"/>
  <c r="H1569" i="13"/>
  <c r="H1570" i="13"/>
  <c r="H1571" i="13"/>
  <c r="H1572" i="13"/>
  <c r="H1573" i="13"/>
  <c r="H1574" i="13"/>
  <c r="H1575" i="13"/>
  <c r="H1576" i="13"/>
  <c r="H1577" i="13"/>
  <c r="H1578" i="13"/>
  <c r="H1579" i="13"/>
  <c r="H1580" i="13"/>
  <c r="H1581" i="13"/>
  <c r="H1582" i="13"/>
  <c r="H1583" i="13"/>
  <c r="H1584" i="13"/>
  <c r="H1585" i="13"/>
  <c r="H1586" i="13"/>
  <c r="H1587" i="13"/>
  <c r="H1588" i="13"/>
  <c r="H1589" i="13"/>
  <c r="H1590" i="13"/>
  <c r="H1591" i="13"/>
  <c r="H1592" i="13"/>
  <c r="H1593" i="13"/>
  <c r="H1594" i="13"/>
  <c r="H1595" i="13"/>
  <c r="H1596" i="13"/>
  <c r="H1597" i="13"/>
  <c r="H1598" i="13"/>
  <c r="H1599" i="13"/>
  <c r="H1600" i="13"/>
  <c r="H1601" i="13"/>
  <c r="H1602" i="13"/>
  <c r="H1603" i="13"/>
  <c r="H1604" i="13"/>
  <c r="H1605" i="13"/>
  <c r="H1606" i="13"/>
  <c r="H1607" i="13"/>
  <c r="H1608" i="13"/>
  <c r="H1609" i="13"/>
  <c r="H1610" i="13"/>
  <c r="H1611" i="13"/>
  <c r="H1612" i="13"/>
  <c r="H1613" i="13"/>
  <c r="H1614" i="13"/>
  <c r="H1615" i="13"/>
  <c r="H1616" i="13"/>
  <c r="H1617" i="13"/>
  <c r="H1618" i="13"/>
  <c r="H1619" i="13"/>
  <c r="H1620" i="13"/>
  <c r="H1621" i="13"/>
  <c r="H1622" i="13"/>
  <c r="H1623" i="13"/>
  <c r="H1624" i="13"/>
  <c r="H1625" i="13"/>
  <c r="H1626" i="13"/>
  <c r="H1627" i="13"/>
  <c r="H1628" i="13"/>
  <c r="H1629" i="13"/>
  <c r="H1630" i="13"/>
  <c r="H1631" i="13"/>
  <c r="H1632" i="13"/>
  <c r="H1633" i="13"/>
  <c r="H1634" i="13"/>
  <c r="H1635" i="13"/>
  <c r="H1636" i="13"/>
  <c r="H1637" i="13"/>
  <c r="H1638" i="13"/>
  <c r="H1639" i="13"/>
  <c r="H1640" i="13"/>
  <c r="H1641" i="13"/>
  <c r="H1642" i="13"/>
  <c r="H1643" i="13"/>
  <c r="H1644" i="13"/>
  <c r="H1645" i="13"/>
  <c r="H1646" i="13"/>
  <c r="H1647" i="13"/>
  <c r="H1648" i="13"/>
  <c r="H1649" i="13"/>
  <c r="H1650" i="13"/>
  <c r="H1651" i="13"/>
  <c r="H1652" i="13"/>
  <c r="H1653" i="13"/>
  <c r="H1654" i="13"/>
  <c r="H1655" i="13"/>
  <c r="H1656" i="13"/>
  <c r="H1657" i="13"/>
  <c r="H1658" i="13"/>
  <c r="H1659" i="13"/>
  <c r="H1660" i="13"/>
  <c r="H1661" i="13"/>
  <c r="H1662" i="13"/>
  <c r="H1663" i="13"/>
  <c r="H1664" i="13"/>
  <c r="H1665" i="13"/>
  <c r="H1666" i="13"/>
  <c r="H1667" i="13"/>
  <c r="H1668" i="13"/>
  <c r="H1669" i="13"/>
  <c r="H1670" i="13"/>
  <c r="H1671" i="13"/>
  <c r="H1672" i="13"/>
  <c r="H1673" i="13"/>
  <c r="H1674" i="13"/>
  <c r="H1675" i="13"/>
  <c r="H1676" i="13"/>
  <c r="H1677" i="13"/>
  <c r="H1678" i="13"/>
  <c r="H1679" i="13"/>
  <c r="H1680" i="13"/>
  <c r="H1681" i="13"/>
  <c r="H1682" i="13"/>
  <c r="H1683" i="13"/>
  <c r="H1684" i="13"/>
  <c r="H1685" i="13"/>
  <c r="H1686" i="13"/>
  <c r="H1687" i="13"/>
  <c r="H1688" i="13"/>
  <c r="H1689" i="13"/>
  <c r="H1690" i="13"/>
  <c r="H1691" i="13"/>
  <c r="H1692" i="13"/>
  <c r="H1693" i="13"/>
  <c r="H1694" i="13"/>
  <c r="H1695" i="13"/>
  <c r="H1696" i="13"/>
  <c r="H1697" i="13"/>
  <c r="H1698" i="13"/>
  <c r="H1699" i="13"/>
  <c r="H1700" i="13"/>
  <c r="H1701" i="13"/>
  <c r="H1702" i="13"/>
  <c r="H1703" i="13"/>
  <c r="H1704" i="13"/>
  <c r="H1705" i="13"/>
  <c r="H1706" i="13"/>
  <c r="H1707" i="13"/>
  <c r="H1708" i="13"/>
  <c r="H1709" i="13"/>
  <c r="H1710" i="13"/>
  <c r="H1711" i="13"/>
  <c r="H1712" i="13"/>
  <c r="H1713" i="13"/>
  <c r="H1714" i="13"/>
  <c r="H1715" i="13"/>
  <c r="H1716" i="13"/>
  <c r="H1717" i="13"/>
  <c r="H1718" i="13"/>
  <c r="H1719" i="13"/>
  <c r="H1720" i="13"/>
  <c r="H1721" i="13"/>
  <c r="H1722" i="13"/>
  <c r="H1723" i="13"/>
  <c r="H1724" i="13"/>
  <c r="H1725" i="13"/>
  <c r="H1726" i="13"/>
  <c r="H1727" i="13"/>
  <c r="H1728" i="13"/>
  <c r="H1729" i="13"/>
  <c r="H1730" i="13"/>
  <c r="H1731" i="13"/>
  <c r="H1732" i="13"/>
  <c r="H1733" i="13"/>
  <c r="H1734" i="13"/>
  <c r="H1735" i="13"/>
  <c r="H1736" i="13"/>
  <c r="H1737" i="13"/>
  <c r="H1738" i="13"/>
  <c r="H1739" i="13"/>
  <c r="H1740" i="13"/>
  <c r="H1741" i="13"/>
  <c r="H1742" i="13"/>
  <c r="H1743" i="13"/>
  <c r="H1744" i="13"/>
  <c r="H1745" i="13"/>
  <c r="H1746" i="13"/>
  <c r="H1747" i="13"/>
  <c r="H1748" i="13"/>
  <c r="H1749" i="13"/>
  <c r="H1750" i="13"/>
  <c r="H1751" i="13"/>
  <c r="H1752" i="13"/>
  <c r="H1753" i="13"/>
  <c r="H1754" i="13"/>
  <c r="H1755" i="13"/>
  <c r="H1756" i="13"/>
  <c r="H1757" i="13"/>
  <c r="H1758" i="13"/>
  <c r="H1759" i="13"/>
  <c r="H1760" i="13"/>
  <c r="H1761" i="13"/>
  <c r="H1762" i="13"/>
  <c r="H1763" i="13"/>
  <c r="H1764" i="13"/>
  <c r="H1765" i="13"/>
  <c r="H1766" i="13"/>
  <c r="H1767" i="13"/>
  <c r="H1768" i="13"/>
  <c r="H1769" i="13"/>
  <c r="H1770" i="13"/>
  <c r="H1771" i="13"/>
  <c r="H1772" i="13"/>
  <c r="H1773" i="13"/>
  <c r="H1774" i="13"/>
  <c r="H1775" i="13"/>
  <c r="H1776" i="13"/>
  <c r="H1777" i="13"/>
  <c r="H1778" i="13"/>
  <c r="H1779" i="13"/>
  <c r="H1780" i="13"/>
  <c r="H1781" i="13"/>
  <c r="H1782" i="13"/>
  <c r="H1783" i="13"/>
  <c r="H1784" i="13"/>
  <c r="H1785" i="13"/>
  <c r="H1786" i="13"/>
  <c r="H1787" i="13"/>
  <c r="H1788" i="13"/>
  <c r="H1789" i="13"/>
  <c r="H1790" i="13"/>
  <c r="H1791" i="13"/>
  <c r="H1792" i="13"/>
  <c r="H1793" i="13"/>
  <c r="H1794" i="13"/>
  <c r="H1795" i="13"/>
  <c r="H1796" i="13"/>
  <c r="H1797" i="13"/>
  <c r="H1798" i="13"/>
  <c r="H1799" i="13"/>
  <c r="H1800" i="13"/>
  <c r="H1801" i="13"/>
  <c r="H1802" i="13"/>
  <c r="H1803" i="13"/>
  <c r="H1804" i="13"/>
  <c r="H1805" i="13"/>
  <c r="H1806" i="13"/>
  <c r="H1807" i="13"/>
  <c r="H1808" i="13"/>
  <c r="H1809" i="13"/>
  <c r="H1810" i="13"/>
  <c r="H1811" i="13"/>
  <c r="H1812" i="13"/>
  <c r="H1813" i="13"/>
  <c r="H1814" i="13"/>
  <c r="H1815" i="13"/>
  <c r="H1816" i="13"/>
  <c r="H1817" i="13"/>
  <c r="H1818" i="13"/>
  <c r="H1819" i="13"/>
  <c r="H1820" i="13"/>
  <c r="H1821" i="13"/>
  <c r="H1822" i="13"/>
  <c r="H1823" i="13"/>
  <c r="H1824" i="13"/>
  <c r="H1825" i="13"/>
  <c r="H1826" i="13"/>
  <c r="H1827" i="13"/>
  <c r="H1828" i="13"/>
  <c r="H1829" i="13"/>
  <c r="H1830" i="13"/>
  <c r="H1831" i="13"/>
  <c r="H1832" i="13"/>
  <c r="H1833" i="13"/>
  <c r="H1834" i="13"/>
  <c r="H1835" i="13"/>
  <c r="H1836" i="13"/>
  <c r="H1837" i="13"/>
  <c r="H1838" i="13"/>
  <c r="H1839" i="13"/>
  <c r="H1840" i="13"/>
  <c r="H1841" i="13"/>
  <c r="H1842" i="13"/>
  <c r="H1843" i="13"/>
  <c r="H1844" i="13"/>
  <c r="H1845" i="13"/>
  <c r="H1846" i="13"/>
  <c r="H1847" i="13"/>
  <c r="H1848" i="13"/>
  <c r="H1849" i="13"/>
  <c r="H1850" i="13"/>
  <c r="H1851" i="13"/>
  <c r="H1852" i="13"/>
  <c r="H1853" i="13"/>
  <c r="H1854" i="13"/>
  <c r="H1855" i="13"/>
  <c r="H1856" i="13"/>
  <c r="H1857" i="13"/>
  <c r="H1858" i="13"/>
  <c r="H1859" i="13"/>
  <c r="H1860" i="13"/>
  <c r="H1861" i="13"/>
  <c r="H1862" i="13"/>
  <c r="H1863" i="13"/>
  <c r="H1864" i="13"/>
  <c r="H1865" i="13"/>
  <c r="H1866" i="13"/>
  <c r="H1867" i="13"/>
  <c r="H1868" i="13"/>
  <c r="H1869" i="13"/>
  <c r="H1870" i="13"/>
  <c r="H1871" i="13"/>
  <c r="H1872" i="13"/>
  <c r="H1873" i="13"/>
  <c r="H1874" i="13"/>
  <c r="H1875" i="13"/>
  <c r="H1876" i="13"/>
  <c r="H1877" i="13"/>
  <c r="H1878" i="13"/>
  <c r="H1879" i="13"/>
  <c r="H1880" i="13"/>
  <c r="H1881" i="13"/>
  <c r="H1882" i="13"/>
  <c r="H1883" i="13"/>
  <c r="H1884" i="13"/>
  <c r="H1885" i="13"/>
  <c r="H1886" i="13"/>
  <c r="H1887" i="13"/>
  <c r="H1888" i="13"/>
  <c r="H1889" i="13"/>
  <c r="H1890" i="13"/>
  <c r="H1891" i="13"/>
  <c r="H1892" i="13"/>
  <c r="H1893" i="13"/>
  <c r="H1894" i="13"/>
  <c r="H1895" i="13"/>
  <c r="H1896" i="13"/>
  <c r="H1897" i="13"/>
  <c r="H1898" i="13"/>
  <c r="H1899" i="13"/>
  <c r="H1900" i="13"/>
  <c r="H1901" i="13"/>
  <c r="H1902" i="13"/>
  <c r="H1903" i="13"/>
  <c r="H1904" i="13"/>
  <c r="H1905" i="13"/>
  <c r="H1906" i="13"/>
  <c r="H1907" i="13"/>
  <c r="H1908" i="13"/>
  <c r="H1909" i="13"/>
  <c r="H1910" i="13"/>
  <c r="H1911" i="13"/>
  <c r="H1912" i="13"/>
  <c r="H1913" i="13"/>
  <c r="H1914" i="13"/>
  <c r="H1915" i="13"/>
  <c r="H1916" i="13"/>
  <c r="H1917" i="13"/>
  <c r="H1918" i="13"/>
  <c r="H1919" i="13"/>
  <c r="H1920" i="13"/>
  <c r="H1921" i="13"/>
  <c r="H1922" i="13"/>
  <c r="H1923" i="13"/>
  <c r="H1924" i="13"/>
  <c r="H1925" i="13"/>
  <c r="H1926" i="13"/>
  <c r="H1927" i="13"/>
  <c r="H1928" i="13"/>
  <c r="H1929" i="13"/>
  <c r="H1930" i="13"/>
  <c r="H1931" i="13"/>
  <c r="H1932" i="13"/>
  <c r="H1933" i="13"/>
  <c r="H1934" i="13"/>
  <c r="H1935" i="13"/>
  <c r="H1936" i="13"/>
  <c r="H1937" i="13"/>
  <c r="H1938" i="13"/>
  <c r="H1939" i="13"/>
  <c r="H1940" i="13"/>
  <c r="H1941" i="13"/>
  <c r="H1942" i="13"/>
  <c r="H1943" i="13"/>
  <c r="H1944" i="13"/>
  <c r="H1945" i="13"/>
  <c r="H1946" i="13"/>
  <c r="H1947" i="13"/>
  <c r="H1948" i="13"/>
  <c r="H1949" i="13"/>
  <c r="H1950" i="13"/>
  <c r="H1951" i="13"/>
  <c r="H1952" i="13"/>
  <c r="H1953" i="13"/>
  <c r="H1954" i="13"/>
  <c r="H1955" i="13"/>
  <c r="H1956" i="13"/>
  <c r="H1957" i="13"/>
  <c r="H1958" i="13"/>
  <c r="H1959" i="13"/>
  <c r="H1960" i="13"/>
  <c r="H1961" i="13"/>
  <c r="H1962" i="13"/>
  <c r="H1963" i="13"/>
  <c r="H1964" i="13"/>
  <c r="H1965" i="13"/>
  <c r="H1966" i="13"/>
  <c r="H1967" i="13"/>
  <c r="H1968" i="13"/>
  <c r="H1969" i="13"/>
  <c r="H1970" i="13"/>
  <c r="H1971" i="13"/>
  <c r="H1972" i="13"/>
  <c r="H1973" i="13"/>
  <c r="H1974" i="13"/>
  <c r="H1975" i="13"/>
  <c r="H1976" i="13"/>
  <c r="H1977" i="13"/>
  <c r="H1978" i="13"/>
  <c r="H1979" i="13"/>
  <c r="H1980" i="13"/>
  <c r="H1981" i="13"/>
  <c r="H2054" i="13"/>
  <c r="H2055" i="13"/>
  <c r="H2056" i="13"/>
  <c r="H2057" i="13"/>
  <c r="H2058" i="13"/>
  <c r="H2059" i="13"/>
  <c r="H2060" i="13"/>
  <c r="H2061" i="13"/>
  <c r="H2062" i="13"/>
  <c r="H2063" i="13"/>
  <c r="H2064" i="13"/>
  <c r="H2065" i="13"/>
  <c r="H2066" i="13"/>
  <c r="H2067" i="13"/>
  <c r="H2068" i="13"/>
  <c r="H2069" i="13"/>
  <c r="H2070" i="13"/>
  <c r="H2071" i="13"/>
  <c r="H2072" i="13"/>
  <c r="H2073" i="13"/>
  <c r="H2074" i="13"/>
  <c r="H2075" i="13"/>
  <c r="H2076" i="13"/>
  <c r="H2077" i="13"/>
  <c r="H2078" i="13"/>
  <c r="H2079" i="13"/>
  <c r="H2080" i="13"/>
  <c r="H2081" i="13"/>
  <c r="H2082" i="13"/>
  <c r="H2083" i="13"/>
  <c r="H2084" i="13"/>
  <c r="H2085" i="13"/>
  <c r="H2086" i="13"/>
  <c r="H2087" i="13"/>
  <c r="H2088" i="13"/>
  <c r="H2089" i="13"/>
  <c r="H2090" i="13"/>
  <c r="H2091" i="13"/>
  <c r="H2092" i="13"/>
  <c r="H2093" i="13"/>
  <c r="H2094" i="13"/>
  <c r="H2095" i="13"/>
  <c r="H2096" i="13"/>
  <c r="H2097" i="13"/>
  <c r="H2098" i="13"/>
  <c r="H2099" i="13"/>
  <c r="H2100" i="13"/>
  <c r="H2101" i="13"/>
  <c r="H2102" i="13"/>
  <c r="H2103" i="13"/>
  <c r="H2104" i="13"/>
  <c r="H2105" i="13"/>
  <c r="H2106" i="13"/>
  <c r="H2107" i="13"/>
  <c r="H2108" i="13"/>
  <c r="H2109" i="13"/>
  <c r="H2110" i="13"/>
  <c r="H2111" i="13"/>
  <c r="H2112" i="13"/>
  <c r="H2113" i="13"/>
  <c r="H2114" i="13"/>
  <c r="H2115" i="13"/>
  <c r="H2116" i="13"/>
  <c r="H2117" i="13"/>
  <c r="H2118" i="13"/>
  <c r="H2119" i="13"/>
  <c r="H2120" i="13"/>
  <c r="H2121" i="13"/>
  <c r="H2122" i="13"/>
  <c r="H2123" i="13"/>
  <c r="H2124" i="13"/>
  <c r="H2125" i="13"/>
  <c r="H2126" i="13"/>
  <c r="H2127" i="13"/>
  <c r="H2128" i="13"/>
  <c r="H2129" i="13"/>
  <c r="H2130" i="13"/>
  <c r="H2131" i="13"/>
  <c r="H2132" i="13"/>
  <c r="H2133" i="13"/>
  <c r="H2134" i="13"/>
  <c r="H2135" i="13"/>
  <c r="H2136" i="13"/>
  <c r="H2137" i="13"/>
  <c r="H2138" i="13"/>
  <c r="H2139" i="13"/>
  <c r="H2140" i="13"/>
  <c r="H2141" i="13"/>
  <c r="H2142" i="13"/>
  <c r="H2143" i="13"/>
  <c r="H2144" i="13"/>
  <c r="H2145" i="13"/>
  <c r="H2146" i="13"/>
  <c r="H2147" i="13"/>
  <c r="H2148" i="13"/>
  <c r="H2149" i="13"/>
  <c r="H2150" i="13"/>
  <c r="H2151" i="13"/>
  <c r="H2152" i="13"/>
  <c r="H2153" i="13"/>
  <c r="H2154" i="13"/>
  <c r="H2155" i="13"/>
  <c r="H2156" i="13"/>
  <c r="H2157" i="13"/>
  <c r="H2158" i="13"/>
  <c r="H2159" i="13"/>
  <c r="H2160" i="13"/>
  <c r="H2161" i="13"/>
  <c r="H2162" i="13"/>
  <c r="H2163" i="13"/>
  <c r="H2164" i="13"/>
  <c r="H2165" i="13"/>
  <c r="H2166" i="13"/>
  <c r="H2167" i="13"/>
  <c r="H2168" i="13"/>
  <c r="H2169" i="13"/>
  <c r="H2170" i="13"/>
  <c r="H2171" i="13"/>
  <c r="H2172" i="13"/>
  <c r="H2173" i="13"/>
  <c r="H2174" i="13"/>
  <c r="H2175" i="13"/>
  <c r="H2176" i="13"/>
  <c r="H2177" i="13"/>
  <c r="H2178" i="13"/>
  <c r="H2179" i="13"/>
  <c r="H2180" i="13"/>
  <c r="H2181" i="13"/>
  <c r="H2182" i="13"/>
  <c r="H2183" i="13"/>
  <c r="H2184" i="13"/>
  <c r="H2185" i="13"/>
  <c r="H2186" i="13"/>
  <c r="H2187" i="13"/>
  <c r="H2188" i="13"/>
  <c r="H2189" i="13"/>
  <c r="H2190" i="13"/>
  <c r="H2191" i="13"/>
  <c r="H2192" i="13"/>
  <c r="H2193" i="13"/>
  <c r="H2194" i="13"/>
  <c r="H2195" i="13"/>
  <c r="H2196" i="13"/>
  <c r="H2197" i="13"/>
  <c r="H2198" i="13"/>
  <c r="H2199" i="13"/>
  <c r="H2200" i="13"/>
  <c r="H2201" i="13"/>
  <c r="H2202" i="13"/>
  <c r="H2203" i="13"/>
  <c r="H2204" i="13"/>
  <c r="H2205" i="13"/>
  <c r="H2206" i="13"/>
  <c r="H2207" i="13"/>
  <c r="H2208" i="13"/>
  <c r="H2209" i="13"/>
  <c r="H2210" i="13"/>
  <c r="H2211" i="13"/>
  <c r="H2212" i="13"/>
  <c r="H2213" i="13"/>
  <c r="H2214" i="13"/>
  <c r="H2215" i="13"/>
  <c r="H2216" i="13"/>
  <c r="H2217" i="13"/>
  <c r="H2218" i="13"/>
  <c r="H2219" i="13"/>
  <c r="H2220" i="13"/>
  <c r="H2221" i="13"/>
  <c r="H2222" i="13"/>
  <c r="H2223" i="13"/>
  <c r="H2224" i="13"/>
  <c r="H2225" i="13"/>
  <c r="H2226" i="13"/>
  <c r="H2227" i="13"/>
  <c r="H2228" i="13"/>
  <c r="H2229" i="13"/>
  <c r="H2230" i="13"/>
  <c r="H2231" i="13"/>
  <c r="H2232" i="13"/>
  <c r="H2233" i="13"/>
  <c r="H2234" i="13"/>
  <c r="H2235" i="13"/>
  <c r="H2236" i="13"/>
  <c r="H2237" i="13"/>
  <c r="H2238" i="13"/>
  <c r="H2239" i="13"/>
  <c r="H2240" i="13"/>
  <c r="H2241" i="13"/>
  <c r="H2242" i="13"/>
  <c r="H2243" i="13"/>
  <c r="H2244" i="13"/>
  <c r="H2245" i="13"/>
  <c r="H2246" i="13"/>
  <c r="H2247" i="13"/>
  <c r="H2248" i="13"/>
  <c r="H2249" i="13"/>
  <c r="H2250" i="13"/>
  <c r="H2251" i="13"/>
  <c r="H2252" i="13"/>
  <c r="H2253" i="13"/>
  <c r="H2254" i="13"/>
  <c r="H2255" i="13"/>
  <c r="H2256" i="13"/>
  <c r="H2257" i="13"/>
  <c r="H2258" i="13"/>
  <c r="H2259" i="13"/>
  <c r="H2260" i="13"/>
  <c r="H2261" i="13"/>
  <c r="H2262" i="13"/>
  <c r="H2263" i="13"/>
  <c r="H2264" i="13"/>
  <c r="H2265" i="13"/>
  <c r="H2266" i="13"/>
  <c r="H2267" i="13"/>
  <c r="H2268" i="13"/>
  <c r="H2269" i="13"/>
  <c r="H2270" i="13"/>
  <c r="H2271" i="13"/>
  <c r="H2272" i="13"/>
  <c r="H2273" i="13"/>
  <c r="H2274" i="13"/>
  <c r="H2275" i="13"/>
  <c r="H2276" i="13"/>
  <c r="H2277" i="13"/>
  <c r="H2278" i="13"/>
  <c r="H2279" i="13"/>
  <c r="H2280" i="13"/>
  <c r="H2281" i="13"/>
  <c r="H2282" i="13"/>
  <c r="H2283" i="13"/>
  <c r="H2284" i="13"/>
  <c r="H2285" i="13"/>
  <c r="H2286" i="13"/>
  <c r="H2287" i="13"/>
  <c r="H2288" i="13"/>
  <c r="H2289" i="13"/>
  <c r="H2290" i="13"/>
  <c r="H2291" i="13"/>
  <c r="H2292" i="13"/>
  <c r="H2293" i="13"/>
  <c r="H2294" i="13"/>
  <c r="H2295" i="13"/>
  <c r="H2296" i="13"/>
  <c r="H2297" i="13"/>
  <c r="H2298" i="13"/>
  <c r="H2299" i="13"/>
  <c r="H2300" i="13"/>
  <c r="H2301" i="13"/>
  <c r="H2302" i="13"/>
  <c r="H2303" i="13"/>
  <c r="H2304" i="13"/>
  <c r="H2305" i="13"/>
  <c r="H2306" i="13"/>
  <c r="H2307" i="13"/>
  <c r="H2308" i="13"/>
  <c r="H2309" i="13"/>
  <c r="H2310" i="13"/>
  <c r="H2311" i="13"/>
  <c r="H2312" i="13"/>
  <c r="H2313" i="13"/>
  <c r="H2314" i="13"/>
  <c r="H2315" i="13"/>
  <c r="H2316" i="13"/>
  <c r="H2317" i="13"/>
  <c r="H2318" i="13"/>
  <c r="H2319" i="13"/>
  <c r="H2320" i="13"/>
  <c r="H2321" i="13"/>
  <c r="H2322" i="13"/>
  <c r="H2323" i="13"/>
  <c r="H2324" i="13"/>
  <c r="H2325" i="13"/>
  <c r="H2326" i="13"/>
  <c r="H2327" i="13"/>
  <c r="H2328" i="13"/>
  <c r="H2329" i="13"/>
  <c r="H2330" i="13"/>
  <c r="H2331" i="13"/>
  <c r="H2332" i="13"/>
  <c r="H2333" i="13"/>
  <c r="H2334" i="13"/>
  <c r="H2335" i="13"/>
  <c r="H2336" i="13"/>
  <c r="H2337" i="13"/>
  <c r="H2338" i="13"/>
  <c r="H2339" i="13"/>
  <c r="H2340" i="13"/>
  <c r="H2341" i="13"/>
  <c r="H2342" i="13"/>
  <c r="H2343" i="13"/>
  <c r="H2344" i="13"/>
  <c r="H2345" i="13"/>
  <c r="H2346" i="13"/>
  <c r="H2347" i="13"/>
  <c r="H2348" i="13"/>
  <c r="H2349" i="13"/>
  <c r="H2350" i="13"/>
  <c r="H2351" i="13"/>
  <c r="H2352" i="13"/>
  <c r="H2353" i="13"/>
  <c r="H2354" i="13"/>
  <c r="H2355" i="13"/>
  <c r="H2356" i="13"/>
  <c r="H2357" i="13"/>
  <c r="H2358" i="13"/>
  <c r="H2359" i="13"/>
  <c r="H2360" i="13"/>
  <c r="H2361" i="13"/>
  <c r="H2362" i="13"/>
  <c r="H2363" i="13"/>
  <c r="H2364" i="13"/>
  <c r="H2365" i="13"/>
  <c r="H2366" i="13"/>
  <c r="H2367" i="13"/>
  <c r="H2368" i="13"/>
  <c r="H2369" i="13"/>
  <c r="H2370" i="13"/>
  <c r="H2371" i="13"/>
  <c r="H2372" i="13"/>
  <c r="H2373" i="13"/>
  <c r="H2374" i="13"/>
  <c r="H2375" i="13"/>
  <c r="H2376" i="13"/>
  <c r="H2377" i="13"/>
  <c r="H2378" i="13"/>
  <c r="H2379" i="13"/>
  <c r="H2380" i="13"/>
  <c r="H2381" i="13"/>
  <c r="H2382" i="13"/>
  <c r="H2383" i="13"/>
  <c r="H2384" i="13"/>
  <c r="H2385" i="13"/>
  <c r="H2386" i="13"/>
  <c r="H2387" i="13"/>
  <c r="H2388" i="13"/>
  <c r="H2389" i="13"/>
  <c r="H2390" i="13"/>
  <c r="H2391" i="13"/>
  <c r="H2392" i="13"/>
  <c r="H2393" i="13"/>
  <c r="H2394" i="13"/>
  <c r="H2395" i="13"/>
  <c r="H2396" i="13"/>
  <c r="H2397" i="13"/>
  <c r="H2398" i="13"/>
  <c r="H2399" i="13"/>
  <c r="H2400" i="13"/>
  <c r="H2401" i="13"/>
  <c r="H2402" i="13"/>
  <c r="H2403" i="13"/>
  <c r="H2404" i="13"/>
  <c r="H2405" i="13"/>
  <c r="H2406" i="13"/>
  <c r="H2407" i="13"/>
  <c r="H2408" i="13"/>
  <c r="H2409" i="13"/>
  <c r="H2410" i="13"/>
  <c r="H2411" i="13"/>
  <c r="H2412" i="13"/>
  <c r="H2413" i="13"/>
  <c r="H2414" i="13"/>
  <c r="H2415" i="13"/>
  <c r="H2416" i="13"/>
  <c r="H2417" i="13"/>
  <c r="H2418" i="13"/>
  <c r="H2419" i="13"/>
  <c r="H2420" i="13"/>
  <c r="H2421" i="13"/>
  <c r="H2422" i="13"/>
  <c r="H2423" i="13"/>
  <c r="H2424" i="13"/>
  <c r="H2425" i="13"/>
  <c r="H2426" i="13"/>
  <c r="H2427" i="13"/>
  <c r="H2428" i="13"/>
  <c r="H2429" i="13"/>
  <c r="H2430" i="13"/>
  <c r="H2431" i="13"/>
  <c r="H2432" i="13"/>
  <c r="H2433" i="13"/>
  <c r="H2434" i="13"/>
  <c r="H2435" i="13"/>
  <c r="H2436" i="13"/>
  <c r="H2437" i="13"/>
  <c r="H2438" i="13"/>
  <c r="H2439" i="13"/>
  <c r="H2440" i="13"/>
  <c r="H2441" i="13"/>
  <c r="H2442" i="13"/>
  <c r="H2443" i="13"/>
  <c r="H2444" i="13"/>
  <c r="H2445" i="13"/>
  <c r="H2446" i="13"/>
  <c r="H2447" i="13"/>
  <c r="H2448" i="13"/>
  <c r="H2449" i="13"/>
  <c r="H2450" i="13"/>
  <c r="H2451" i="13"/>
  <c r="H2452" i="13"/>
  <c r="H2453" i="13"/>
  <c r="H2454" i="13"/>
  <c r="H2455" i="13"/>
  <c r="H2456" i="13"/>
  <c r="H2457" i="13"/>
  <c r="H2458" i="13"/>
  <c r="H2459" i="13"/>
  <c r="H2460" i="13"/>
  <c r="H2461" i="13"/>
  <c r="H2462" i="13"/>
  <c r="H2463" i="13"/>
  <c r="H2464" i="13"/>
  <c r="H2465" i="13"/>
  <c r="H2466" i="13"/>
  <c r="H2467" i="13"/>
  <c r="H2468" i="13"/>
  <c r="H2469" i="13"/>
  <c r="H2470" i="13"/>
  <c r="H2471" i="13"/>
  <c r="H2472" i="13"/>
  <c r="H2473" i="13"/>
  <c r="H2474" i="13"/>
  <c r="H2475" i="13"/>
  <c r="H2476" i="13"/>
  <c r="H2477" i="13"/>
  <c r="H2478" i="13"/>
  <c r="H2479" i="13"/>
  <c r="H2480" i="13"/>
  <c r="H2481" i="13"/>
  <c r="H2482" i="13"/>
  <c r="H2483" i="13"/>
  <c r="H2484" i="13"/>
  <c r="H2485" i="13"/>
  <c r="H2486" i="13"/>
  <c r="H2487" i="13"/>
  <c r="H2488" i="13"/>
  <c r="H2489" i="13"/>
  <c r="H2490" i="13"/>
  <c r="H2491" i="13"/>
  <c r="H2492" i="13"/>
  <c r="H2493" i="13"/>
  <c r="H2494" i="13"/>
  <c r="H2495" i="13"/>
  <c r="H2496" i="13"/>
  <c r="H2497" i="13"/>
  <c r="H2498" i="13"/>
  <c r="H2499" i="13"/>
  <c r="H2500" i="13"/>
  <c r="H2501" i="13"/>
  <c r="H2502" i="13"/>
  <c r="H2503" i="13"/>
  <c r="H2540" i="13"/>
  <c r="H2541" i="13"/>
  <c r="H2542" i="13"/>
  <c r="H2543" i="13"/>
  <c r="H2544" i="13"/>
  <c r="H2545" i="13"/>
  <c r="H2546" i="13"/>
  <c r="H2547" i="13"/>
  <c r="H2548" i="13"/>
  <c r="H2549" i="13"/>
  <c r="H2550" i="13"/>
  <c r="H2551" i="13"/>
  <c r="H2552" i="13"/>
  <c r="H2553" i="13"/>
  <c r="H2554" i="13"/>
  <c r="H2555" i="13"/>
  <c r="H2556" i="13"/>
  <c r="H2557" i="13"/>
  <c r="H2558" i="13"/>
  <c r="H2559" i="13"/>
  <c r="H2560" i="13"/>
  <c r="H2561" i="13"/>
  <c r="H2562" i="13"/>
  <c r="H2563" i="13"/>
  <c r="H2564" i="13"/>
  <c r="H2565" i="13"/>
  <c r="H2566" i="13"/>
  <c r="H2567" i="13"/>
  <c r="H2568" i="13"/>
  <c r="H2569" i="13"/>
  <c r="H2570" i="13"/>
  <c r="H2571" i="13"/>
  <c r="H2572" i="13"/>
  <c r="H2573" i="13"/>
  <c r="H2574" i="13"/>
  <c r="H2575" i="13"/>
  <c r="H2585" i="13"/>
  <c r="H2586" i="13"/>
  <c r="H2587" i="13"/>
  <c r="H2588" i="13"/>
  <c r="H2589" i="13"/>
  <c r="H2590" i="13"/>
  <c r="H2591" i="13"/>
  <c r="H2592" i="13"/>
  <c r="H2593" i="13"/>
  <c r="H2594" i="13"/>
  <c r="H2595" i="13"/>
  <c r="H2596" i="13"/>
  <c r="H2597" i="13"/>
  <c r="H2598" i="13"/>
  <c r="H2599" i="13"/>
  <c r="H2600" i="13"/>
  <c r="H2601" i="13"/>
  <c r="H2602" i="13"/>
  <c r="H2603" i="13"/>
  <c r="H2604" i="13"/>
  <c r="H2605" i="13"/>
  <c r="H2606" i="13"/>
  <c r="H2607" i="13"/>
  <c r="H2608" i="13"/>
  <c r="H2609" i="13"/>
  <c r="H2610" i="13"/>
  <c r="H2611" i="13"/>
  <c r="H2612" i="13"/>
  <c r="H2613" i="13"/>
  <c r="H2614" i="13"/>
  <c r="H2615" i="13"/>
  <c r="H2616" i="13"/>
  <c r="H2617" i="13"/>
  <c r="H2618" i="13"/>
  <c r="H2619" i="13"/>
  <c r="H2620" i="13"/>
  <c r="H2621" i="13"/>
  <c r="H2622" i="13"/>
  <c r="H2623" i="13"/>
  <c r="H2624" i="13"/>
  <c r="H2625" i="13"/>
  <c r="H2626" i="13"/>
  <c r="H2627" i="13"/>
  <c r="H2628" i="13"/>
  <c r="H2629" i="13"/>
  <c r="H2630" i="13"/>
  <c r="H2631" i="13"/>
  <c r="H2632" i="13"/>
  <c r="H2633" i="13"/>
  <c r="H2634" i="13"/>
  <c r="H2635" i="13"/>
  <c r="H2636" i="13"/>
  <c r="H2637" i="13"/>
  <c r="H2638" i="13"/>
  <c r="H2639" i="13"/>
  <c r="H2640" i="13"/>
  <c r="H2641" i="13"/>
  <c r="H2642" i="13"/>
  <c r="H2643" i="13"/>
  <c r="H2644" i="13"/>
  <c r="H2645" i="13"/>
  <c r="H2646" i="13"/>
  <c r="H2647" i="13"/>
  <c r="H2648" i="13"/>
  <c r="H2649" i="13"/>
  <c r="H2650" i="13"/>
  <c r="H2651" i="13"/>
  <c r="H2652" i="13"/>
  <c r="H2653" i="13"/>
  <c r="H2654" i="13"/>
  <c r="H2655" i="13"/>
  <c r="H2656" i="13"/>
  <c r="H2657" i="13"/>
  <c r="H2658" i="13"/>
  <c r="H2659" i="13"/>
  <c r="H2660" i="13"/>
  <c r="H2661" i="13"/>
  <c r="H2662" i="13"/>
  <c r="H2663" i="13"/>
  <c r="H2664" i="13"/>
  <c r="H2665" i="13"/>
  <c r="H2666" i="13"/>
  <c r="H2667" i="13"/>
  <c r="H2668" i="13"/>
  <c r="H2669" i="13"/>
  <c r="H2670" i="13"/>
  <c r="H2671" i="13"/>
  <c r="H2672" i="13"/>
  <c r="H2673" i="13"/>
  <c r="H2674" i="13"/>
  <c r="H2675" i="13"/>
  <c r="H2676" i="13"/>
  <c r="H2677" i="13"/>
  <c r="H2678" i="13"/>
  <c r="H2679" i="13"/>
  <c r="H2680" i="13"/>
  <c r="H2681" i="13"/>
  <c r="H2682" i="13"/>
  <c r="H2683" i="13"/>
  <c r="H2684" i="13"/>
  <c r="H2685" i="13"/>
  <c r="H2686" i="13"/>
  <c r="H2687" i="13"/>
  <c r="H2688" i="13"/>
  <c r="H2689" i="13"/>
  <c r="H2690" i="13"/>
  <c r="H2691" i="13"/>
  <c r="H2692" i="13"/>
  <c r="H2693" i="13"/>
  <c r="H2694" i="13"/>
  <c r="H2695" i="13"/>
  <c r="H2696" i="13"/>
  <c r="H2697" i="13"/>
  <c r="H2698" i="13"/>
  <c r="H2699" i="13"/>
  <c r="H2700" i="13"/>
  <c r="H2701" i="13"/>
  <c r="H2702" i="13"/>
  <c r="H2703" i="13"/>
  <c r="H2704" i="13"/>
  <c r="H2705" i="13"/>
  <c r="H2706" i="13"/>
  <c r="H2707" i="13"/>
  <c r="H2708" i="13"/>
  <c r="H2709" i="13"/>
  <c r="H2710" i="13"/>
  <c r="H2711" i="13"/>
  <c r="H2712" i="13"/>
  <c r="H2713" i="13"/>
  <c r="H2714" i="13"/>
  <c r="H2715" i="13"/>
  <c r="H2716" i="13"/>
  <c r="H2717" i="13"/>
  <c r="H2718" i="13"/>
  <c r="H2719" i="13"/>
  <c r="H2720" i="13"/>
  <c r="H2721" i="13"/>
  <c r="H2722" i="13"/>
  <c r="H2723" i="13"/>
  <c r="H2724" i="13"/>
  <c r="H2725" i="13"/>
  <c r="H2726" i="13"/>
  <c r="H2727" i="13"/>
  <c r="H2728" i="13"/>
  <c r="H2729" i="13"/>
  <c r="H2730" i="13"/>
  <c r="H2731" i="13"/>
  <c r="H2732" i="13"/>
  <c r="H2733" i="13"/>
  <c r="H2734" i="13"/>
  <c r="H2735" i="13"/>
  <c r="H2736" i="13"/>
  <c r="H2737" i="13"/>
  <c r="H2738" i="13"/>
  <c r="H2739" i="13"/>
  <c r="H2740" i="13"/>
  <c r="H2741" i="13"/>
  <c r="H2742" i="13"/>
  <c r="H2743" i="13"/>
  <c r="H2744" i="13"/>
  <c r="H2745" i="13"/>
  <c r="H2746" i="13"/>
  <c r="H2747" i="13"/>
  <c r="H2748" i="13"/>
  <c r="H2749" i="13"/>
  <c r="H2750" i="13"/>
  <c r="H2751" i="13"/>
  <c r="H2752" i="13"/>
  <c r="H2753" i="13"/>
  <c r="H2754" i="13"/>
  <c r="H2755" i="13"/>
  <c r="H2756" i="13"/>
  <c r="H2757" i="13"/>
  <c r="H2758" i="13"/>
  <c r="H2759" i="13"/>
  <c r="H2760" i="13"/>
  <c r="H2761" i="13"/>
  <c r="H2762" i="13"/>
  <c r="H2763" i="13"/>
  <c r="H2764" i="13"/>
  <c r="H2765" i="13"/>
  <c r="H2766" i="13"/>
  <c r="H2767" i="13"/>
  <c r="H2768" i="13"/>
  <c r="H2769" i="13"/>
  <c r="H2770" i="13"/>
  <c r="H2771" i="13"/>
  <c r="H2772" i="13"/>
  <c r="H2773" i="13"/>
  <c r="H2774" i="13"/>
  <c r="H2775" i="13"/>
  <c r="H2776" i="13"/>
  <c r="H2777" i="13"/>
  <c r="H2778" i="13"/>
  <c r="H2779" i="13"/>
  <c r="H2780" i="13"/>
  <c r="H2781" i="13"/>
  <c r="H2782" i="13"/>
  <c r="H2783" i="13"/>
  <c r="H2784" i="13"/>
  <c r="H2785" i="13"/>
  <c r="H2786" i="13"/>
  <c r="H2787" i="13"/>
  <c r="H2788" i="13"/>
  <c r="H2789" i="13"/>
  <c r="H2790" i="13"/>
  <c r="H2791" i="13"/>
  <c r="H2792" i="13"/>
  <c r="H2793" i="13"/>
  <c r="H2794" i="13"/>
  <c r="H2795" i="13"/>
  <c r="H2796" i="13"/>
  <c r="H2797" i="13"/>
  <c r="H2798" i="13"/>
  <c r="H2799" i="13"/>
  <c r="H2800" i="13"/>
  <c r="H2801" i="13"/>
  <c r="H2802" i="13"/>
  <c r="H2803" i="13"/>
  <c r="H2804" i="13"/>
  <c r="H2805" i="13"/>
  <c r="H2806" i="13"/>
  <c r="H2807" i="13"/>
  <c r="H2808" i="13"/>
  <c r="H2809" i="13"/>
  <c r="H2810" i="13"/>
  <c r="H2811" i="13"/>
  <c r="H2812" i="13"/>
  <c r="H2813" i="13"/>
  <c r="H2814" i="13"/>
  <c r="H2815" i="13"/>
  <c r="H2816" i="13"/>
  <c r="H2817" i="13"/>
  <c r="H2818" i="13"/>
  <c r="H2819" i="13"/>
  <c r="H2820" i="13"/>
  <c r="H2821" i="13"/>
  <c r="H2822" i="13"/>
  <c r="H2823" i="13"/>
  <c r="H2824" i="13"/>
  <c r="H2825" i="13"/>
  <c r="H2826" i="13"/>
  <c r="H2827" i="13"/>
  <c r="H2828" i="13"/>
  <c r="H2829" i="13"/>
  <c r="H2830" i="13"/>
  <c r="H2831" i="13"/>
  <c r="H2832" i="13"/>
  <c r="H2833" i="13"/>
  <c r="H2834" i="13"/>
  <c r="H2835" i="13"/>
  <c r="H2836" i="13"/>
  <c r="H2837" i="13"/>
  <c r="H2838" i="13"/>
  <c r="H2839" i="13"/>
  <c r="H2840" i="13"/>
  <c r="H2841" i="13"/>
  <c r="H2842" i="13"/>
  <c r="H2843" i="13"/>
  <c r="H2844" i="13"/>
  <c r="H2845" i="13"/>
  <c r="H2846" i="13"/>
  <c r="H2847" i="13"/>
  <c r="H2848" i="13"/>
  <c r="H2849" i="13"/>
  <c r="H2850" i="13"/>
  <c r="H2851" i="13"/>
  <c r="H2852" i="13"/>
  <c r="H2853" i="13"/>
  <c r="H2854" i="13"/>
  <c r="H2855" i="13"/>
  <c r="H2856" i="13"/>
  <c r="H2857" i="13"/>
  <c r="H2858" i="13"/>
  <c r="H2859" i="13"/>
  <c r="H2860" i="13"/>
  <c r="H2861" i="13"/>
  <c r="H2862" i="13"/>
  <c r="H2863" i="13"/>
  <c r="H2864" i="13"/>
  <c r="H2865" i="13"/>
  <c r="H2866" i="13"/>
  <c r="H2867" i="13"/>
  <c r="H2868" i="13"/>
  <c r="H2869" i="13"/>
  <c r="H2870" i="13"/>
  <c r="H2871" i="13"/>
  <c r="H2872" i="13"/>
  <c r="H2873" i="13"/>
  <c r="H2874" i="13"/>
  <c r="H2875" i="13"/>
  <c r="H2876" i="13"/>
  <c r="H2877" i="13"/>
  <c r="H2878" i="13"/>
  <c r="H2879" i="13"/>
  <c r="H2880" i="13"/>
  <c r="H2881" i="13"/>
  <c r="H2882" i="13"/>
  <c r="H2883" i="13"/>
  <c r="H2884" i="13"/>
  <c r="H2885" i="13"/>
  <c r="H2886" i="13"/>
  <c r="H2887" i="13"/>
  <c r="H2888" i="13"/>
  <c r="H2889" i="13"/>
  <c r="H2890" i="13"/>
  <c r="H2891" i="13"/>
  <c r="H2892" i="13"/>
  <c r="H2893" i="13"/>
  <c r="H2894" i="13"/>
  <c r="H2895" i="13"/>
  <c r="H2896" i="13"/>
  <c r="H2897" i="13"/>
  <c r="H2898" i="13"/>
  <c r="H2899" i="13"/>
  <c r="H2900" i="13"/>
  <c r="H2901" i="13"/>
  <c r="H2902" i="13"/>
  <c r="H2903" i="13"/>
  <c r="H2904" i="13"/>
  <c r="H2905" i="13"/>
  <c r="H2906" i="13"/>
  <c r="H2907" i="13"/>
  <c r="H2908" i="13"/>
  <c r="H2909" i="13"/>
  <c r="H2910" i="13"/>
  <c r="H2911" i="13"/>
  <c r="H2912" i="13"/>
  <c r="H2913" i="13"/>
  <c r="H2914" i="13"/>
  <c r="H2915" i="13"/>
  <c r="H2916" i="13"/>
  <c r="H2917" i="13"/>
  <c r="H2918" i="13"/>
  <c r="H2919" i="13"/>
  <c r="H2920" i="13"/>
  <c r="H2921" i="13"/>
  <c r="H2922" i="13"/>
  <c r="H2923" i="13"/>
  <c r="H2924" i="13"/>
  <c r="H2925" i="13"/>
  <c r="H2926" i="13"/>
  <c r="H2927" i="13"/>
  <c r="H2928" i="13"/>
  <c r="H2929" i="13"/>
  <c r="H2930" i="13"/>
  <c r="H2931" i="13"/>
  <c r="H2932" i="13"/>
  <c r="H2933" i="13"/>
  <c r="H2934" i="13"/>
  <c r="H2935" i="13"/>
  <c r="H2936" i="13"/>
  <c r="H2937" i="13"/>
  <c r="H2938" i="13"/>
  <c r="H2939" i="13"/>
  <c r="H2940" i="13"/>
  <c r="H2941" i="13"/>
  <c r="H2942" i="13"/>
  <c r="H2943" i="13"/>
  <c r="H2944" i="13"/>
  <c r="H2945" i="13"/>
  <c r="H2946" i="13"/>
  <c r="H2947" i="13"/>
  <c r="H2948" i="13"/>
  <c r="H2949" i="13"/>
  <c r="H2950" i="13"/>
  <c r="H2951" i="13"/>
  <c r="H2952" i="13"/>
  <c r="H2953" i="13"/>
  <c r="H2954" i="13"/>
  <c r="H2955" i="13"/>
  <c r="H2956" i="13"/>
  <c r="H2957" i="13"/>
  <c r="H2958" i="13"/>
  <c r="H2959" i="13"/>
  <c r="H2960" i="13"/>
  <c r="H2961" i="13"/>
  <c r="H2962" i="13"/>
  <c r="H3107" i="13"/>
  <c r="H3108" i="13"/>
  <c r="H3109" i="13"/>
  <c r="H3110" i="13"/>
  <c r="H3111" i="13"/>
  <c r="H3112" i="13"/>
  <c r="H3113" i="13"/>
  <c r="H3114" i="13"/>
  <c r="H3115" i="13"/>
  <c r="H3116" i="13"/>
  <c r="H3117" i="13"/>
  <c r="H3118" i="13"/>
  <c r="H3119" i="13"/>
  <c r="H3120" i="13"/>
  <c r="H3121" i="13"/>
  <c r="H3122" i="13"/>
  <c r="H3123" i="13"/>
  <c r="H3124" i="13"/>
  <c r="H3125" i="13"/>
  <c r="H3126" i="13"/>
  <c r="H3127" i="13"/>
  <c r="H3128" i="13"/>
  <c r="H3129" i="13"/>
  <c r="H3130" i="13"/>
  <c r="H3131" i="13"/>
  <c r="H3132" i="13"/>
  <c r="H3133" i="13"/>
  <c r="H3134" i="13"/>
  <c r="H3135" i="13"/>
  <c r="H3136" i="13"/>
  <c r="H3137" i="13"/>
  <c r="H3138" i="13"/>
  <c r="H3139" i="13"/>
  <c r="H3140" i="13"/>
  <c r="H3141" i="13"/>
  <c r="H3142" i="13"/>
  <c r="H3143" i="13"/>
  <c r="H3144" i="13"/>
  <c r="H3145" i="13"/>
  <c r="H3146" i="13"/>
  <c r="H3147" i="13"/>
  <c r="H3148" i="13"/>
  <c r="H3149" i="13"/>
  <c r="H3150" i="13"/>
  <c r="H3151" i="13"/>
  <c r="H3152" i="13"/>
  <c r="H3153" i="13"/>
  <c r="H3154" i="13"/>
  <c r="H3155" i="13"/>
  <c r="H3156" i="13"/>
  <c r="H3157" i="13"/>
  <c r="H3158" i="13"/>
  <c r="H3159" i="13"/>
  <c r="H3160" i="13"/>
  <c r="H3161" i="13"/>
  <c r="H3162" i="13"/>
  <c r="H3163" i="13"/>
  <c r="H3164" i="13"/>
  <c r="H3165" i="13"/>
  <c r="H3166" i="13"/>
  <c r="H3167" i="13"/>
  <c r="H3168" i="13"/>
  <c r="H3169" i="13"/>
  <c r="H3170" i="13"/>
  <c r="H3171" i="13"/>
  <c r="H3172" i="13"/>
  <c r="H3173" i="13"/>
  <c r="H3174" i="13"/>
  <c r="H3175" i="13"/>
  <c r="H3176" i="13"/>
  <c r="H3177" i="13"/>
  <c r="H3178" i="13"/>
  <c r="H3179" i="13"/>
  <c r="H3180" i="13"/>
  <c r="H3181" i="13"/>
  <c r="H3182" i="13"/>
  <c r="H3183" i="13"/>
  <c r="H3184" i="13"/>
  <c r="H3185" i="13"/>
  <c r="H3186" i="13"/>
  <c r="H3187" i="13"/>
  <c r="H3188" i="13"/>
  <c r="H3189" i="13"/>
  <c r="H3190" i="13"/>
  <c r="H3191" i="13"/>
  <c r="H3192" i="13"/>
  <c r="H3193" i="13"/>
  <c r="H3194" i="13"/>
  <c r="H3195" i="13"/>
  <c r="H3196" i="13"/>
  <c r="H3197" i="13"/>
  <c r="H3198" i="13"/>
  <c r="H3199" i="13"/>
  <c r="H3200" i="13"/>
  <c r="H3201" i="13"/>
  <c r="H3202" i="13"/>
  <c r="H3203" i="13"/>
  <c r="H3204" i="13"/>
  <c r="H3205" i="13"/>
  <c r="H3206" i="13"/>
  <c r="H3207" i="13"/>
  <c r="H3208" i="13"/>
  <c r="H3209" i="13"/>
  <c r="H3210" i="13"/>
  <c r="H3211" i="13"/>
  <c r="H3212" i="13"/>
  <c r="H3213" i="13"/>
  <c r="H3214" i="13"/>
  <c r="H3215" i="13"/>
  <c r="H3216" i="13"/>
  <c r="H3217" i="13"/>
  <c r="H3218" i="13"/>
  <c r="H3219" i="13"/>
  <c r="H3220" i="13"/>
  <c r="H3221" i="13"/>
  <c r="H3222" i="13"/>
  <c r="H3223" i="13"/>
  <c r="H3224" i="13"/>
  <c r="H3225" i="13"/>
  <c r="H3226" i="13"/>
  <c r="H3227" i="13"/>
  <c r="H3228" i="13"/>
  <c r="H3229" i="13"/>
  <c r="H3230" i="13"/>
  <c r="H3231" i="13"/>
  <c r="H3232" i="13"/>
  <c r="H3233" i="13"/>
  <c r="H3234" i="13"/>
  <c r="H3235" i="13"/>
  <c r="H3236" i="13"/>
  <c r="H3237" i="13"/>
  <c r="H3238" i="13"/>
  <c r="H3239" i="13"/>
  <c r="H3240" i="13"/>
  <c r="H3241" i="13"/>
  <c r="H3242" i="13"/>
  <c r="H3243" i="13"/>
  <c r="H3244" i="13"/>
  <c r="H3245" i="13"/>
  <c r="H3246" i="13"/>
  <c r="H3247" i="13"/>
  <c r="H3248" i="13"/>
  <c r="H3249" i="13"/>
  <c r="H3250" i="13"/>
  <c r="H3251" i="13"/>
  <c r="H3252" i="13"/>
  <c r="H3253" i="13"/>
  <c r="H3254" i="13"/>
  <c r="H3255" i="13"/>
  <c r="H3256" i="13"/>
  <c r="H3257" i="13"/>
  <c r="H3258" i="13"/>
  <c r="H3259" i="13"/>
  <c r="H3260" i="13"/>
  <c r="H3261" i="13"/>
  <c r="H3262" i="13"/>
  <c r="H3263" i="13"/>
  <c r="H3264" i="13"/>
  <c r="H3265" i="13"/>
  <c r="H3266" i="13"/>
  <c r="H3267" i="13"/>
  <c r="H3268" i="13"/>
  <c r="H3269" i="13"/>
  <c r="H3270" i="13"/>
  <c r="H3271" i="13"/>
  <c r="H3272" i="13"/>
  <c r="H3273" i="13"/>
  <c r="H3274" i="13"/>
  <c r="H3275" i="13"/>
  <c r="H3276" i="13"/>
  <c r="H3277" i="13"/>
  <c r="H3278" i="13"/>
  <c r="H3279" i="13"/>
  <c r="H3280" i="13"/>
  <c r="H3281" i="13"/>
  <c r="H3282" i="13"/>
  <c r="H3283" i="13"/>
  <c r="H3284" i="13"/>
  <c r="H3285" i="13"/>
  <c r="H3286" i="13"/>
  <c r="H3287" i="13"/>
  <c r="H3288" i="13"/>
  <c r="H3289" i="13"/>
  <c r="H3290" i="13"/>
  <c r="H3291" i="13"/>
  <c r="H3292" i="13"/>
  <c r="H3293" i="13"/>
  <c r="H3294" i="13"/>
  <c r="H3295" i="13"/>
  <c r="H3296" i="13"/>
  <c r="H3297" i="13"/>
  <c r="H3298" i="13"/>
  <c r="H3299" i="13"/>
  <c r="H3300" i="13"/>
  <c r="H3301" i="13"/>
  <c r="H3302" i="13"/>
  <c r="H3303" i="13"/>
  <c r="H3304" i="13"/>
  <c r="H3305" i="13"/>
  <c r="H3306" i="13"/>
  <c r="H3307" i="13"/>
  <c r="H3308" i="13"/>
  <c r="H3309" i="13"/>
  <c r="H3310" i="13"/>
  <c r="H3311" i="13"/>
  <c r="H3312" i="13"/>
  <c r="H3313" i="13"/>
  <c r="H3314" i="13"/>
  <c r="H3315" i="13"/>
  <c r="H3316" i="13"/>
  <c r="H3317" i="13"/>
  <c r="H3318" i="13"/>
  <c r="H3319" i="13"/>
  <c r="H3320" i="13"/>
  <c r="H3321" i="13"/>
  <c r="H3322" i="13"/>
  <c r="H3323" i="13"/>
  <c r="H3324" i="13"/>
  <c r="H3325" i="13"/>
  <c r="H3326" i="13"/>
  <c r="H3327" i="13"/>
  <c r="H3328" i="13"/>
  <c r="H3329" i="13"/>
  <c r="H3330" i="13"/>
  <c r="H3331" i="13"/>
  <c r="H3332" i="13"/>
  <c r="H3333" i="13"/>
  <c r="H3334" i="13"/>
  <c r="H3335" i="13"/>
  <c r="H3336" i="13"/>
  <c r="H3337" i="13"/>
  <c r="H3338" i="13"/>
  <c r="H3339" i="13"/>
  <c r="H3340" i="13"/>
  <c r="H3341" i="13"/>
  <c r="H3342" i="13"/>
  <c r="H3343" i="13"/>
  <c r="H3344" i="13"/>
  <c r="H3345" i="13"/>
  <c r="H3346" i="13"/>
  <c r="H3347" i="13"/>
  <c r="H3348" i="13"/>
  <c r="H3349" i="13"/>
  <c r="H3350" i="13"/>
  <c r="H3351" i="13"/>
  <c r="H3352" i="13"/>
  <c r="H3353" i="13"/>
  <c r="H3354" i="13"/>
  <c r="H3355" i="13"/>
  <c r="H3356" i="13"/>
  <c r="H3357" i="13"/>
  <c r="H3358" i="13"/>
  <c r="H3359" i="13"/>
  <c r="H3360" i="13"/>
  <c r="H3361" i="13"/>
  <c r="H3362" i="13"/>
  <c r="H3363" i="13"/>
  <c r="H3364" i="13"/>
  <c r="H3365" i="13"/>
  <c r="H3366" i="13"/>
  <c r="H3367" i="13"/>
  <c r="H3368" i="13"/>
  <c r="H3369" i="13"/>
  <c r="H3370" i="13"/>
  <c r="H3371" i="13"/>
  <c r="H3372" i="13"/>
  <c r="H3373" i="13"/>
  <c r="H3374" i="13"/>
  <c r="H3375" i="13"/>
  <c r="H3376" i="13"/>
  <c r="H3377" i="13"/>
  <c r="H3378" i="13"/>
  <c r="H3379" i="13"/>
  <c r="H3380" i="13"/>
  <c r="H3381" i="13"/>
  <c r="H3382" i="13"/>
  <c r="H3383" i="13"/>
  <c r="H3384" i="13"/>
  <c r="H3385" i="13"/>
  <c r="H3386" i="13"/>
  <c r="H3387" i="13"/>
  <c r="H3388" i="13"/>
  <c r="H3389" i="13"/>
  <c r="H3390" i="13"/>
  <c r="H3391" i="13"/>
  <c r="H3392" i="13"/>
  <c r="H3393" i="13"/>
  <c r="H3394" i="13"/>
  <c r="H3395" i="13"/>
  <c r="H3396" i="13"/>
  <c r="H3397" i="13"/>
  <c r="H3398" i="13"/>
  <c r="H3399" i="13"/>
  <c r="H3400" i="13"/>
  <c r="H3401" i="13"/>
  <c r="H3402" i="13"/>
  <c r="H3403" i="13"/>
  <c r="H3404" i="13"/>
  <c r="H3405" i="13"/>
  <c r="H3406" i="13"/>
  <c r="H3407" i="13"/>
  <c r="H3408" i="13"/>
  <c r="H3409" i="13"/>
  <c r="H3410" i="13"/>
  <c r="H3411" i="13"/>
  <c r="H3412" i="13"/>
  <c r="H3413" i="13"/>
  <c r="H3414" i="13"/>
  <c r="H3415" i="13"/>
  <c r="H3416" i="13"/>
  <c r="H3417" i="13"/>
  <c r="H3418" i="13"/>
  <c r="H3419" i="13"/>
  <c r="H3420" i="13"/>
  <c r="H3421" i="13"/>
  <c r="H3422" i="13"/>
  <c r="H3423" i="13"/>
  <c r="H3424" i="13"/>
  <c r="H3425" i="13"/>
  <c r="H3426" i="13"/>
  <c r="H3427" i="13"/>
  <c r="H3428" i="13"/>
  <c r="H3429" i="13"/>
  <c r="H3430" i="13"/>
  <c r="E11" i="13"/>
  <c r="G11" i="13" s="1"/>
  <c r="E12" i="13"/>
  <c r="G12" i="13" s="1"/>
  <c r="E13" i="13"/>
  <c r="G13" i="13" s="1"/>
  <c r="E14" i="13"/>
  <c r="G14" i="13" s="1"/>
  <c r="E15" i="13"/>
  <c r="G15" i="13" s="1"/>
  <c r="E16" i="13"/>
  <c r="G16" i="13" s="1"/>
  <c r="E17" i="13"/>
  <c r="G17" i="13" s="1"/>
  <c r="E18" i="13"/>
  <c r="G18" i="13" s="1"/>
  <c r="E19" i="13"/>
  <c r="G19" i="13" s="1"/>
  <c r="E20" i="13"/>
  <c r="G20" i="13" s="1"/>
  <c r="E21" i="13"/>
  <c r="G21" i="13" s="1"/>
  <c r="E22" i="13"/>
  <c r="G22" i="13" s="1"/>
  <c r="E23" i="13"/>
  <c r="G23" i="13" s="1"/>
  <c r="E24" i="13"/>
  <c r="G24" i="13" s="1"/>
  <c r="E25" i="13"/>
  <c r="G25" i="13" s="1"/>
  <c r="E26" i="13"/>
  <c r="G26" i="13" s="1"/>
  <c r="E27" i="13"/>
  <c r="G27" i="13" s="1"/>
  <c r="E28" i="13"/>
  <c r="G28" i="13" s="1"/>
  <c r="E29" i="13"/>
  <c r="G29" i="13" s="1"/>
  <c r="E30" i="13"/>
  <c r="G30" i="13" s="1"/>
  <c r="E31" i="13"/>
  <c r="G31" i="13" s="1"/>
  <c r="E32" i="13"/>
  <c r="G32" i="13" s="1"/>
  <c r="E33" i="13"/>
  <c r="G33" i="13" s="1"/>
  <c r="E34" i="13"/>
  <c r="G34" i="13" s="1"/>
  <c r="E35" i="13"/>
  <c r="G35" i="13" s="1"/>
  <c r="E36" i="13"/>
  <c r="G36" i="13" s="1"/>
  <c r="E37" i="13"/>
  <c r="G37" i="13" s="1"/>
  <c r="E38" i="13"/>
  <c r="G38" i="13" s="1"/>
  <c r="E39" i="13"/>
  <c r="G39" i="13" s="1"/>
  <c r="E40" i="13"/>
  <c r="G40" i="13" s="1"/>
  <c r="E41" i="13"/>
  <c r="G41" i="13" s="1"/>
  <c r="E42" i="13"/>
  <c r="G42" i="13" s="1"/>
  <c r="E43" i="13"/>
  <c r="G43" i="13" s="1"/>
  <c r="E44" i="13"/>
  <c r="G44" i="13" s="1"/>
  <c r="E45" i="13"/>
  <c r="G45" i="13" s="1"/>
  <c r="E46" i="13"/>
  <c r="G46" i="13" s="1"/>
  <c r="E47" i="13"/>
  <c r="G47" i="13" s="1"/>
  <c r="E48" i="13"/>
  <c r="G48" i="13" s="1"/>
  <c r="E49" i="13"/>
  <c r="G49" i="13" s="1"/>
  <c r="E50" i="13"/>
  <c r="G50" i="13" s="1"/>
  <c r="E51" i="13"/>
  <c r="G51" i="13" s="1"/>
  <c r="E52" i="13"/>
  <c r="G52" i="13" s="1"/>
  <c r="E53" i="13"/>
  <c r="G53" i="13" s="1"/>
  <c r="E54" i="13"/>
  <c r="G54" i="13" s="1"/>
  <c r="E55" i="13"/>
  <c r="G55" i="13" s="1"/>
  <c r="E56" i="13"/>
  <c r="G56" i="13" s="1"/>
  <c r="E57" i="13"/>
  <c r="G57" i="13" s="1"/>
  <c r="E58" i="13"/>
  <c r="G58" i="13" s="1"/>
  <c r="E59" i="13"/>
  <c r="G59" i="13" s="1"/>
  <c r="E60" i="13"/>
  <c r="G60" i="13" s="1"/>
  <c r="E61" i="13"/>
  <c r="G61" i="13" s="1"/>
  <c r="E62" i="13"/>
  <c r="G62" i="13" s="1"/>
  <c r="E63" i="13"/>
  <c r="G63" i="13" s="1"/>
  <c r="E64" i="13"/>
  <c r="G64" i="13" s="1"/>
  <c r="E65" i="13"/>
  <c r="G65" i="13" s="1"/>
  <c r="E66" i="13"/>
  <c r="G66" i="13" s="1"/>
  <c r="E67" i="13"/>
  <c r="G67" i="13" s="1"/>
  <c r="E68" i="13"/>
  <c r="G68" i="13" s="1"/>
  <c r="E69" i="13"/>
  <c r="G69" i="13" s="1"/>
  <c r="E70" i="13"/>
  <c r="G70" i="13" s="1"/>
  <c r="E71" i="13"/>
  <c r="G71" i="13" s="1"/>
  <c r="E72" i="13"/>
  <c r="G72" i="13" s="1"/>
  <c r="E73" i="13"/>
  <c r="G73" i="13" s="1"/>
  <c r="E74" i="13"/>
  <c r="G74" i="13" s="1"/>
  <c r="E75" i="13"/>
  <c r="G75" i="13" s="1"/>
  <c r="E76" i="13"/>
  <c r="G76" i="13" s="1"/>
  <c r="E77" i="13"/>
  <c r="G77" i="13" s="1"/>
  <c r="E78" i="13"/>
  <c r="G78" i="13" s="1"/>
  <c r="E79" i="13"/>
  <c r="G79" i="13" s="1"/>
  <c r="E80" i="13"/>
  <c r="G80" i="13" s="1"/>
  <c r="E81" i="13"/>
  <c r="G81" i="13" s="1"/>
  <c r="E82" i="13"/>
  <c r="G82" i="13" s="1"/>
  <c r="E83" i="13"/>
  <c r="G83" i="13" s="1"/>
  <c r="E84" i="13"/>
  <c r="G84" i="13" s="1"/>
  <c r="E85" i="13"/>
  <c r="G85" i="13" s="1"/>
  <c r="E86" i="13"/>
  <c r="G86" i="13" s="1"/>
  <c r="E87" i="13"/>
  <c r="G87" i="13" s="1"/>
  <c r="E88" i="13"/>
  <c r="G88" i="13" s="1"/>
  <c r="E89" i="13"/>
  <c r="G89" i="13" s="1"/>
  <c r="E90" i="13"/>
  <c r="G90" i="13" s="1"/>
  <c r="E91" i="13"/>
  <c r="G91" i="13" s="1"/>
  <c r="E92" i="13"/>
  <c r="G92" i="13" s="1"/>
  <c r="E93" i="13"/>
  <c r="G93" i="13" s="1"/>
  <c r="E94" i="13"/>
  <c r="G94" i="13" s="1"/>
  <c r="E95" i="13"/>
  <c r="G95" i="13" s="1"/>
  <c r="E96" i="13"/>
  <c r="G96" i="13" s="1"/>
  <c r="E97" i="13"/>
  <c r="G97" i="13" s="1"/>
  <c r="E98" i="13"/>
  <c r="G98" i="13" s="1"/>
  <c r="E99" i="13"/>
  <c r="G99" i="13" s="1"/>
  <c r="E100" i="13"/>
  <c r="G100" i="13" s="1"/>
  <c r="E101" i="13"/>
  <c r="G101" i="13" s="1"/>
  <c r="E102" i="13"/>
  <c r="G102" i="13" s="1"/>
  <c r="E103" i="13"/>
  <c r="G103" i="13" s="1"/>
  <c r="E104" i="13"/>
  <c r="G104" i="13" s="1"/>
  <c r="E105" i="13"/>
  <c r="G105" i="13" s="1"/>
  <c r="E106" i="13"/>
  <c r="G106" i="13" s="1"/>
  <c r="E107" i="13"/>
  <c r="G107" i="13" s="1"/>
  <c r="E108" i="13"/>
  <c r="G108" i="13" s="1"/>
  <c r="E109" i="13"/>
  <c r="G109" i="13" s="1"/>
  <c r="E110" i="13"/>
  <c r="G110" i="13" s="1"/>
  <c r="E111" i="13"/>
  <c r="G111" i="13" s="1"/>
  <c r="E112" i="13"/>
  <c r="G112" i="13" s="1"/>
  <c r="E113" i="13"/>
  <c r="G113" i="13" s="1"/>
  <c r="E114" i="13"/>
  <c r="G114" i="13" s="1"/>
  <c r="E115" i="13"/>
  <c r="G115" i="13" s="1"/>
  <c r="E116" i="13"/>
  <c r="G116" i="13" s="1"/>
  <c r="E117" i="13"/>
  <c r="G117" i="13" s="1"/>
  <c r="E118" i="13"/>
  <c r="G118" i="13" s="1"/>
  <c r="E119" i="13"/>
  <c r="G119" i="13" s="1"/>
  <c r="E120" i="13"/>
  <c r="G120" i="13" s="1"/>
  <c r="E121" i="13"/>
  <c r="G121" i="13" s="1"/>
  <c r="E122" i="13"/>
  <c r="G122" i="13" s="1"/>
  <c r="E123" i="13"/>
  <c r="G123" i="13" s="1"/>
  <c r="E124" i="13"/>
  <c r="G124" i="13" s="1"/>
  <c r="E125" i="13"/>
  <c r="G125" i="13" s="1"/>
  <c r="E126" i="13"/>
  <c r="G126" i="13" s="1"/>
  <c r="E127" i="13"/>
  <c r="G127" i="13" s="1"/>
  <c r="E128" i="13"/>
  <c r="G128" i="13" s="1"/>
  <c r="E129" i="13"/>
  <c r="G129" i="13" s="1"/>
  <c r="E130" i="13"/>
  <c r="G130" i="13" s="1"/>
  <c r="E131" i="13"/>
  <c r="G131" i="13" s="1"/>
  <c r="E132" i="13"/>
  <c r="G132" i="13" s="1"/>
  <c r="E133" i="13"/>
  <c r="G133" i="13" s="1"/>
  <c r="E134" i="13"/>
  <c r="G134" i="13" s="1"/>
  <c r="E135" i="13"/>
  <c r="G135" i="13" s="1"/>
  <c r="E136" i="13"/>
  <c r="G136" i="13" s="1"/>
  <c r="E137" i="13"/>
  <c r="G137" i="13" s="1"/>
  <c r="E138" i="13"/>
  <c r="G138" i="13" s="1"/>
  <c r="E139" i="13"/>
  <c r="G139" i="13" s="1"/>
  <c r="E140" i="13"/>
  <c r="G140" i="13" s="1"/>
  <c r="E141" i="13"/>
  <c r="G141" i="13" s="1"/>
  <c r="E142" i="13"/>
  <c r="G142" i="13" s="1"/>
  <c r="E143" i="13"/>
  <c r="G143" i="13" s="1"/>
  <c r="E144" i="13"/>
  <c r="G144" i="13" s="1"/>
  <c r="E145" i="13"/>
  <c r="G145" i="13" s="1"/>
  <c r="E146" i="13"/>
  <c r="G146" i="13" s="1"/>
  <c r="E147" i="13"/>
  <c r="G147" i="13" s="1"/>
  <c r="E148" i="13"/>
  <c r="G148" i="13" s="1"/>
  <c r="E149" i="13"/>
  <c r="G149" i="13" s="1"/>
  <c r="E150" i="13"/>
  <c r="G150" i="13" s="1"/>
  <c r="E151" i="13"/>
  <c r="G151" i="13" s="1"/>
  <c r="E152" i="13"/>
  <c r="G152" i="13" s="1"/>
  <c r="E153" i="13"/>
  <c r="G153" i="13" s="1"/>
  <c r="E154" i="13"/>
  <c r="G154" i="13" s="1"/>
  <c r="E155" i="13"/>
  <c r="G155" i="13" s="1"/>
  <c r="E156" i="13"/>
  <c r="G156" i="13" s="1"/>
  <c r="E157" i="13"/>
  <c r="G157" i="13" s="1"/>
  <c r="E158" i="13"/>
  <c r="G158" i="13" s="1"/>
  <c r="E159" i="13"/>
  <c r="G159" i="13" s="1"/>
  <c r="E160" i="13"/>
  <c r="G160" i="13" s="1"/>
  <c r="E161" i="13"/>
  <c r="G161" i="13" s="1"/>
  <c r="E162" i="13"/>
  <c r="G162" i="13" s="1"/>
  <c r="E163" i="13"/>
  <c r="G163" i="13" s="1"/>
  <c r="E164" i="13"/>
  <c r="G164" i="13" s="1"/>
  <c r="E165" i="13"/>
  <c r="G165" i="13" s="1"/>
  <c r="E166" i="13"/>
  <c r="G166" i="13" s="1"/>
  <c r="E167" i="13"/>
  <c r="G167" i="13" s="1"/>
  <c r="E168" i="13"/>
  <c r="G168" i="13" s="1"/>
  <c r="E169" i="13"/>
  <c r="G169" i="13" s="1"/>
  <c r="E170" i="13"/>
  <c r="G170" i="13" s="1"/>
  <c r="E171" i="13"/>
  <c r="G171" i="13" s="1"/>
  <c r="E172" i="13"/>
  <c r="G172" i="13" s="1"/>
  <c r="E173" i="13"/>
  <c r="G173" i="13" s="1"/>
  <c r="E174" i="13"/>
  <c r="G174" i="13" s="1"/>
  <c r="E175" i="13"/>
  <c r="G175" i="13" s="1"/>
  <c r="E176" i="13"/>
  <c r="G176" i="13" s="1"/>
  <c r="E177" i="13"/>
  <c r="G177" i="13" s="1"/>
  <c r="E178" i="13"/>
  <c r="G178" i="13" s="1"/>
  <c r="E179" i="13"/>
  <c r="G179" i="13" s="1"/>
  <c r="E180" i="13"/>
  <c r="G180" i="13" s="1"/>
  <c r="E181" i="13"/>
  <c r="G181" i="13" s="1"/>
  <c r="E182" i="13"/>
  <c r="G182" i="13" s="1"/>
  <c r="E183" i="13"/>
  <c r="G183" i="13" s="1"/>
  <c r="E184" i="13"/>
  <c r="G184" i="13" s="1"/>
  <c r="E185" i="13"/>
  <c r="G185" i="13" s="1"/>
  <c r="E186" i="13"/>
  <c r="G186" i="13" s="1"/>
  <c r="E187" i="13"/>
  <c r="G187" i="13" s="1"/>
  <c r="E188" i="13"/>
  <c r="G188" i="13" s="1"/>
  <c r="E189" i="13"/>
  <c r="G189" i="13" s="1"/>
  <c r="E190" i="13"/>
  <c r="G190" i="13" s="1"/>
  <c r="E191" i="13"/>
  <c r="G191" i="13" s="1"/>
  <c r="E192" i="13"/>
  <c r="G192" i="13" s="1"/>
  <c r="E193" i="13"/>
  <c r="G193" i="13" s="1"/>
  <c r="E194" i="13"/>
  <c r="G194" i="13" s="1"/>
  <c r="E195" i="13"/>
  <c r="G195" i="13" s="1"/>
  <c r="E196" i="13"/>
  <c r="G196" i="13" s="1"/>
  <c r="E197" i="13"/>
  <c r="G197" i="13" s="1"/>
  <c r="E198" i="13"/>
  <c r="G198" i="13" s="1"/>
  <c r="E199" i="13"/>
  <c r="G199" i="13" s="1"/>
  <c r="E200" i="13"/>
  <c r="G200" i="13" s="1"/>
  <c r="E201" i="13"/>
  <c r="G201" i="13" s="1"/>
  <c r="E202" i="13"/>
  <c r="G202" i="13" s="1"/>
  <c r="E203" i="13"/>
  <c r="G203" i="13" s="1"/>
  <c r="E204" i="13"/>
  <c r="G204" i="13" s="1"/>
  <c r="E205" i="13"/>
  <c r="G205" i="13" s="1"/>
  <c r="E206" i="13"/>
  <c r="G206" i="13" s="1"/>
  <c r="E207" i="13"/>
  <c r="G207" i="13" s="1"/>
  <c r="E208" i="13"/>
  <c r="G208" i="13" s="1"/>
  <c r="E209" i="13"/>
  <c r="G209" i="13" s="1"/>
  <c r="E210" i="13"/>
  <c r="G210" i="13" s="1"/>
  <c r="E211" i="13"/>
  <c r="G211" i="13" s="1"/>
  <c r="E212" i="13"/>
  <c r="G212" i="13" s="1"/>
  <c r="E213" i="13"/>
  <c r="G213" i="13" s="1"/>
  <c r="E214" i="13"/>
  <c r="G214" i="13" s="1"/>
  <c r="E215" i="13"/>
  <c r="G215" i="13" s="1"/>
  <c r="E216" i="13"/>
  <c r="G216" i="13" s="1"/>
  <c r="E217" i="13"/>
  <c r="G217" i="13" s="1"/>
  <c r="E218" i="13"/>
  <c r="G218" i="13" s="1"/>
  <c r="E219" i="13"/>
  <c r="G219" i="13" s="1"/>
  <c r="E220" i="13"/>
  <c r="G220" i="13" s="1"/>
  <c r="E221" i="13"/>
  <c r="G221" i="13" s="1"/>
  <c r="E222" i="13"/>
  <c r="G222" i="13" s="1"/>
  <c r="E223" i="13"/>
  <c r="G223" i="13" s="1"/>
  <c r="E224" i="13"/>
  <c r="G224" i="13" s="1"/>
  <c r="E225" i="13"/>
  <c r="G225" i="13" s="1"/>
  <c r="E226" i="13"/>
  <c r="G226" i="13" s="1"/>
  <c r="E227" i="13"/>
  <c r="G227" i="13" s="1"/>
  <c r="E228" i="13"/>
  <c r="G228" i="13" s="1"/>
  <c r="E229" i="13"/>
  <c r="G229" i="13" s="1"/>
  <c r="E230" i="13"/>
  <c r="G230" i="13" s="1"/>
  <c r="E231" i="13"/>
  <c r="G231" i="13" s="1"/>
  <c r="E232" i="13"/>
  <c r="G232" i="13" s="1"/>
  <c r="E233" i="13"/>
  <c r="G233" i="13" s="1"/>
  <c r="E234" i="13"/>
  <c r="G234" i="13" s="1"/>
  <c r="E235" i="13"/>
  <c r="G235" i="13" s="1"/>
  <c r="E236" i="13"/>
  <c r="G236" i="13" s="1"/>
  <c r="E237" i="13"/>
  <c r="G237" i="13" s="1"/>
  <c r="E238" i="13"/>
  <c r="G238" i="13" s="1"/>
  <c r="E239" i="13"/>
  <c r="G239" i="13" s="1"/>
  <c r="E240" i="13"/>
  <c r="G240" i="13" s="1"/>
  <c r="E241" i="13"/>
  <c r="G241" i="13" s="1"/>
  <c r="E242" i="13"/>
  <c r="G242" i="13" s="1"/>
  <c r="E243" i="13"/>
  <c r="G243" i="13" s="1"/>
  <c r="E244" i="13"/>
  <c r="G244" i="13" s="1"/>
  <c r="E245" i="13"/>
  <c r="G245" i="13" s="1"/>
  <c r="E246" i="13"/>
  <c r="G246" i="13" s="1"/>
  <c r="E247" i="13"/>
  <c r="G247" i="13" s="1"/>
  <c r="E248" i="13"/>
  <c r="G248" i="13" s="1"/>
  <c r="E249" i="13"/>
  <c r="G249" i="13" s="1"/>
  <c r="E250" i="13"/>
  <c r="G250" i="13" s="1"/>
  <c r="E251" i="13"/>
  <c r="G251" i="13" s="1"/>
  <c r="E252" i="13"/>
  <c r="G252" i="13" s="1"/>
  <c r="E253" i="13"/>
  <c r="G253" i="13" s="1"/>
  <c r="E254" i="13"/>
  <c r="G254" i="13" s="1"/>
  <c r="E255" i="13"/>
  <c r="G255" i="13" s="1"/>
  <c r="E256" i="13"/>
  <c r="G256" i="13" s="1"/>
  <c r="E257" i="13"/>
  <c r="G257" i="13" s="1"/>
  <c r="E258" i="13"/>
  <c r="G258" i="13" s="1"/>
  <c r="E259" i="13"/>
  <c r="G259" i="13" s="1"/>
  <c r="E260" i="13"/>
  <c r="G260" i="13" s="1"/>
  <c r="E261" i="13"/>
  <c r="G261" i="13" s="1"/>
  <c r="E262" i="13"/>
  <c r="G262" i="13" s="1"/>
  <c r="E263" i="13"/>
  <c r="G263" i="13" s="1"/>
  <c r="E264" i="13"/>
  <c r="G264" i="13" s="1"/>
  <c r="E265" i="13"/>
  <c r="G265" i="13" s="1"/>
  <c r="E266" i="13"/>
  <c r="G266" i="13" s="1"/>
  <c r="E267" i="13"/>
  <c r="G267" i="13" s="1"/>
  <c r="E268" i="13"/>
  <c r="G268" i="13" s="1"/>
  <c r="E269" i="13"/>
  <c r="G269" i="13" s="1"/>
  <c r="E270" i="13"/>
  <c r="G270" i="13" s="1"/>
  <c r="E271" i="13"/>
  <c r="G271" i="13" s="1"/>
  <c r="E272" i="13"/>
  <c r="G272" i="13" s="1"/>
  <c r="E273" i="13"/>
  <c r="G273" i="13" s="1"/>
  <c r="E274" i="13"/>
  <c r="G274" i="13" s="1"/>
  <c r="E275" i="13"/>
  <c r="G275" i="13" s="1"/>
  <c r="E276" i="13"/>
  <c r="G276" i="13" s="1"/>
  <c r="E277" i="13"/>
  <c r="G277" i="13" s="1"/>
  <c r="E278" i="13"/>
  <c r="G278" i="13" s="1"/>
  <c r="E279" i="13"/>
  <c r="G279" i="13" s="1"/>
  <c r="E280" i="13"/>
  <c r="G280" i="13" s="1"/>
  <c r="E281" i="13"/>
  <c r="G281" i="13" s="1"/>
  <c r="E282" i="13"/>
  <c r="G282" i="13" s="1"/>
  <c r="E283" i="13"/>
  <c r="G283" i="13" s="1"/>
  <c r="E284" i="13"/>
  <c r="G284" i="13" s="1"/>
  <c r="E285" i="13"/>
  <c r="G285" i="13" s="1"/>
  <c r="E286" i="13"/>
  <c r="G286" i="13" s="1"/>
  <c r="E287" i="13"/>
  <c r="G287" i="13" s="1"/>
  <c r="E288" i="13"/>
  <c r="G288" i="13" s="1"/>
  <c r="E289" i="13"/>
  <c r="G289" i="13" s="1"/>
  <c r="E290" i="13"/>
  <c r="G290" i="13" s="1"/>
  <c r="E291" i="13"/>
  <c r="G291" i="13" s="1"/>
  <c r="E292" i="13"/>
  <c r="G292" i="13" s="1"/>
  <c r="E293" i="13"/>
  <c r="G293" i="13" s="1"/>
  <c r="E294" i="13"/>
  <c r="G294" i="13" s="1"/>
  <c r="E295" i="13"/>
  <c r="G295" i="13" s="1"/>
  <c r="E296" i="13"/>
  <c r="G296" i="13" s="1"/>
  <c r="E297" i="13"/>
  <c r="G297" i="13" s="1"/>
  <c r="E298" i="13"/>
  <c r="G298" i="13" s="1"/>
  <c r="E299" i="13"/>
  <c r="G299" i="13" s="1"/>
  <c r="E300" i="13"/>
  <c r="G300" i="13" s="1"/>
  <c r="E301" i="13"/>
  <c r="G301" i="13" s="1"/>
  <c r="E302" i="13"/>
  <c r="G302" i="13" s="1"/>
  <c r="E303" i="13"/>
  <c r="G303" i="13" s="1"/>
  <c r="E304" i="13"/>
  <c r="G304" i="13" s="1"/>
  <c r="E305" i="13"/>
  <c r="G305" i="13" s="1"/>
  <c r="E306" i="13"/>
  <c r="G306" i="13" s="1"/>
  <c r="E307" i="13"/>
  <c r="G307" i="13" s="1"/>
  <c r="E308" i="13"/>
  <c r="G308" i="13" s="1"/>
  <c r="E309" i="13"/>
  <c r="G309" i="13" s="1"/>
  <c r="E310" i="13"/>
  <c r="G310" i="13" s="1"/>
  <c r="E311" i="13"/>
  <c r="G311" i="13" s="1"/>
  <c r="E312" i="13"/>
  <c r="G312" i="13" s="1"/>
  <c r="E313" i="13"/>
  <c r="G313" i="13" s="1"/>
  <c r="E314" i="13"/>
  <c r="G314" i="13" s="1"/>
  <c r="E315" i="13"/>
  <c r="G315" i="13" s="1"/>
  <c r="E316" i="13"/>
  <c r="G316" i="13" s="1"/>
  <c r="E317" i="13"/>
  <c r="G317" i="13" s="1"/>
  <c r="E318" i="13"/>
  <c r="G318" i="13" s="1"/>
  <c r="E319" i="13"/>
  <c r="G319" i="13" s="1"/>
  <c r="E320" i="13"/>
  <c r="G320" i="13" s="1"/>
  <c r="E321" i="13"/>
  <c r="G321" i="13" s="1"/>
  <c r="E322" i="13"/>
  <c r="G322" i="13" s="1"/>
  <c r="E323" i="13"/>
  <c r="G323" i="13" s="1"/>
  <c r="E324" i="13"/>
  <c r="G324" i="13" s="1"/>
  <c r="E325" i="13"/>
  <c r="G325" i="13" s="1"/>
  <c r="E326" i="13"/>
  <c r="G326" i="13" s="1"/>
  <c r="E327" i="13"/>
  <c r="G327" i="13" s="1"/>
  <c r="E328" i="13"/>
  <c r="G328" i="13" s="1"/>
  <c r="E329" i="13"/>
  <c r="G329" i="13" s="1"/>
  <c r="E330" i="13"/>
  <c r="G330" i="13" s="1"/>
  <c r="E331" i="13"/>
  <c r="G331" i="13" s="1"/>
  <c r="E332" i="13"/>
  <c r="G332" i="13" s="1"/>
  <c r="E333" i="13"/>
  <c r="G333" i="13" s="1"/>
  <c r="E334" i="13"/>
  <c r="G334" i="13" s="1"/>
  <c r="E335" i="13"/>
  <c r="G335" i="13" s="1"/>
  <c r="E336" i="13"/>
  <c r="G336" i="13" s="1"/>
  <c r="E337" i="13"/>
  <c r="G337" i="13" s="1"/>
  <c r="E338" i="13"/>
  <c r="G338" i="13" s="1"/>
  <c r="E339" i="13"/>
  <c r="G339" i="13" s="1"/>
  <c r="E340" i="13"/>
  <c r="G340" i="13" s="1"/>
  <c r="E341" i="13"/>
  <c r="G341" i="13" s="1"/>
  <c r="E342" i="13"/>
  <c r="G342" i="13" s="1"/>
  <c r="E343" i="13"/>
  <c r="G343" i="13" s="1"/>
  <c r="E344" i="13"/>
  <c r="G344" i="13" s="1"/>
  <c r="E345" i="13"/>
  <c r="G345" i="13" s="1"/>
  <c r="E346" i="13"/>
  <c r="G346" i="13" s="1"/>
  <c r="E347" i="13"/>
  <c r="G347" i="13" s="1"/>
  <c r="E348" i="13"/>
  <c r="G348" i="13" s="1"/>
  <c r="E349" i="13"/>
  <c r="G349" i="13" s="1"/>
  <c r="E350" i="13"/>
  <c r="G350" i="13" s="1"/>
  <c r="E351" i="13"/>
  <c r="G351" i="13" s="1"/>
  <c r="E352" i="13"/>
  <c r="G352" i="13" s="1"/>
  <c r="E353" i="13"/>
  <c r="G353" i="13" s="1"/>
  <c r="E354" i="13"/>
  <c r="G354" i="13" s="1"/>
  <c r="E355" i="13"/>
  <c r="G355" i="13" s="1"/>
  <c r="E356" i="13"/>
  <c r="G356" i="13" s="1"/>
  <c r="E357" i="13"/>
  <c r="G357" i="13" s="1"/>
  <c r="E358" i="13"/>
  <c r="G358" i="13" s="1"/>
  <c r="E359" i="13"/>
  <c r="G359" i="13" s="1"/>
  <c r="E360" i="13"/>
  <c r="G360" i="13" s="1"/>
  <c r="E361" i="13"/>
  <c r="G361" i="13" s="1"/>
  <c r="E362" i="13"/>
  <c r="G362" i="13" s="1"/>
  <c r="E363" i="13"/>
  <c r="G363" i="13" s="1"/>
  <c r="E364" i="13"/>
  <c r="G364" i="13" s="1"/>
  <c r="E365" i="13"/>
  <c r="G365" i="13" s="1"/>
  <c r="E366" i="13"/>
  <c r="G366" i="13" s="1"/>
  <c r="E367" i="13"/>
  <c r="G367" i="13" s="1"/>
  <c r="E368" i="13"/>
  <c r="G368" i="13" s="1"/>
  <c r="E369" i="13"/>
  <c r="G369" i="13" s="1"/>
  <c r="E370" i="13"/>
  <c r="G370" i="13" s="1"/>
  <c r="E371" i="13"/>
  <c r="G371" i="13" s="1"/>
  <c r="E372" i="13"/>
  <c r="G372" i="13" s="1"/>
  <c r="E373" i="13"/>
  <c r="G373" i="13" s="1"/>
  <c r="E374" i="13"/>
  <c r="G374" i="13" s="1"/>
  <c r="E375" i="13"/>
  <c r="G375" i="13" s="1"/>
  <c r="E376" i="13"/>
  <c r="G376" i="13" s="1"/>
  <c r="E377" i="13"/>
  <c r="G377" i="13" s="1"/>
  <c r="E378" i="13"/>
  <c r="G378" i="13" s="1"/>
  <c r="E379" i="13"/>
  <c r="G379" i="13" s="1"/>
  <c r="E380" i="13"/>
  <c r="G380" i="13" s="1"/>
  <c r="E381" i="13"/>
  <c r="G381" i="13" s="1"/>
  <c r="E382" i="13"/>
  <c r="G382" i="13" s="1"/>
  <c r="E383" i="13"/>
  <c r="G383" i="13" s="1"/>
  <c r="E384" i="13"/>
  <c r="G384" i="13" s="1"/>
  <c r="E385" i="13"/>
  <c r="G385" i="13" s="1"/>
  <c r="E386" i="13"/>
  <c r="G386" i="13" s="1"/>
  <c r="E387" i="13"/>
  <c r="G387" i="13" s="1"/>
  <c r="E388" i="13"/>
  <c r="G388" i="13" s="1"/>
  <c r="E389" i="13"/>
  <c r="G389" i="13" s="1"/>
  <c r="E390" i="13"/>
  <c r="G390" i="13" s="1"/>
  <c r="E391" i="13"/>
  <c r="G391" i="13" s="1"/>
  <c r="E392" i="13"/>
  <c r="G392" i="13" s="1"/>
  <c r="E393" i="13"/>
  <c r="G393" i="13" s="1"/>
  <c r="E394" i="13"/>
  <c r="G394" i="13" s="1"/>
  <c r="E395" i="13"/>
  <c r="G395" i="13" s="1"/>
  <c r="E396" i="13"/>
  <c r="G396" i="13" s="1"/>
  <c r="E397" i="13"/>
  <c r="G397" i="13" s="1"/>
  <c r="E398" i="13"/>
  <c r="G398" i="13" s="1"/>
  <c r="E399" i="13"/>
  <c r="G399" i="13" s="1"/>
  <c r="E400" i="13"/>
  <c r="G400" i="13" s="1"/>
  <c r="E401" i="13"/>
  <c r="G401" i="13" s="1"/>
  <c r="E402" i="13"/>
  <c r="G402" i="13" s="1"/>
  <c r="E403" i="13"/>
  <c r="G403" i="13" s="1"/>
  <c r="E404" i="13"/>
  <c r="G404" i="13" s="1"/>
  <c r="E405" i="13"/>
  <c r="G405" i="13" s="1"/>
  <c r="E406" i="13"/>
  <c r="G406" i="13" s="1"/>
  <c r="E407" i="13"/>
  <c r="G407" i="13" s="1"/>
  <c r="E408" i="13"/>
  <c r="G408" i="13" s="1"/>
  <c r="E409" i="13"/>
  <c r="G409" i="13" s="1"/>
  <c r="E410" i="13"/>
  <c r="G410" i="13" s="1"/>
  <c r="E411" i="13"/>
  <c r="G411" i="13" s="1"/>
  <c r="E412" i="13"/>
  <c r="G412" i="13" s="1"/>
  <c r="E413" i="13"/>
  <c r="G413" i="13" s="1"/>
  <c r="E414" i="13"/>
  <c r="G414" i="13" s="1"/>
  <c r="E415" i="13"/>
  <c r="G415" i="13" s="1"/>
  <c r="E416" i="13"/>
  <c r="G416" i="13" s="1"/>
  <c r="E417" i="13"/>
  <c r="G417" i="13" s="1"/>
  <c r="E418" i="13"/>
  <c r="G418" i="13" s="1"/>
  <c r="E419" i="13"/>
  <c r="G419" i="13" s="1"/>
  <c r="E420" i="13"/>
  <c r="G420" i="13" s="1"/>
  <c r="E421" i="13"/>
  <c r="G421" i="13" s="1"/>
  <c r="E422" i="13"/>
  <c r="G422" i="13" s="1"/>
  <c r="E423" i="13"/>
  <c r="G423" i="13" s="1"/>
  <c r="E424" i="13"/>
  <c r="G424" i="13" s="1"/>
  <c r="E425" i="13"/>
  <c r="G425" i="13" s="1"/>
  <c r="E426" i="13"/>
  <c r="G426" i="13" s="1"/>
  <c r="E427" i="13"/>
  <c r="G427" i="13" s="1"/>
  <c r="E428" i="13"/>
  <c r="G428" i="13" s="1"/>
  <c r="E429" i="13"/>
  <c r="G429" i="13" s="1"/>
  <c r="E430" i="13"/>
  <c r="G430" i="13" s="1"/>
  <c r="E431" i="13"/>
  <c r="G431" i="13" s="1"/>
  <c r="E432" i="13"/>
  <c r="G432" i="13" s="1"/>
  <c r="E433" i="13"/>
  <c r="G433" i="13" s="1"/>
  <c r="E434" i="13"/>
  <c r="G434" i="13" s="1"/>
  <c r="E435" i="13"/>
  <c r="G435" i="13" s="1"/>
  <c r="E436" i="13"/>
  <c r="G436" i="13" s="1"/>
  <c r="E437" i="13"/>
  <c r="G437" i="13" s="1"/>
  <c r="E438" i="13"/>
  <c r="G438" i="13" s="1"/>
  <c r="E439" i="13"/>
  <c r="G439" i="13" s="1"/>
  <c r="E440" i="13"/>
  <c r="G440" i="13" s="1"/>
  <c r="E441" i="13"/>
  <c r="G441" i="13" s="1"/>
  <c r="E442" i="13"/>
  <c r="G442" i="13" s="1"/>
  <c r="E443" i="13"/>
  <c r="G443" i="13" s="1"/>
  <c r="E444" i="13"/>
  <c r="G444" i="13" s="1"/>
  <c r="E445" i="13"/>
  <c r="G445" i="13" s="1"/>
  <c r="E446" i="13"/>
  <c r="G446" i="13" s="1"/>
  <c r="E447" i="13"/>
  <c r="G447" i="13" s="1"/>
  <c r="E448" i="13"/>
  <c r="G448" i="13" s="1"/>
  <c r="E449" i="13"/>
  <c r="G449" i="13" s="1"/>
  <c r="E450" i="13"/>
  <c r="G450" i="13" s="1"/>
  <c r="E451" i="13"/>
  <c r="G451" i="13" s="1"/>
  <c r="E452" i="13"/>
  <c r="G452" i="13" s="1"/>
  <c r="E453" i="13"/>
  <c r="G453" i="13" s="1"/>
  <c r="E454" i="13"/>
  <c r="G454" i="13" s="1"/>
  <c r="E455" i="13"/>
  <c r="G455" i="13" s="1"/>
  <c r="E456" i="13"/>
  <c r="G456" i="13" s="1"/>
  <c r="E457" i="13"/>
  <c r="G457" i="13" s="1"/>
  <c r="E458" i="13"/>
  <c r="G458" i="13" s="1"/>
  <c r="E459" i="13"/>
  <c r="G459" i="13" s="1"/>
  <c r="E460" i="13"/>
  <c r="G460" i="13" s="1"/>
  <c r="E461" i="13"/>
  <c r="G461" i="13" s="1"/>
  <c r="E462" i="13"/>
  <c r="G462" i="13" s="1"/>
  <c r="E463" i="13"/>
  <c r="G463" i="13" s="1"/>
  <c r="E464" i="13"/>
  <c r="G464" i="13" s="1"/>
  <c r="E465" i="13"/>
  <c r="G465" i="13" s="1"/>
  <c r="E466" i="13"/>
  <c r="G466" i="13" s="1"/>
  <c r="E467" i="13"/>
  <c r="G467" i="13" s="1"/>
  <c r="E468" i="13"/>
  <c r="G468" i="13" s="1"/>
  <c r="E469" i="13"/>
  <c r="G469" i="13" s="1"/>
  <c r="E470" i="13"/>
  <c r="G470" i="13" s="1"/>
  <c r="E471" i="13"/>
  <c r="G471" i="13" s="1"/>
  <c r="E472" i="13"/>
  <c r="G472" i="13" s="1"/>
  <c r="E473" i="13"/>
  <c r="G473" i="13" s="1"/>
  <c r="E474" i="13"/>
  <c r="G474" i="13" s="1"/>
  <c r="E475" i="13"/>
  <c r="G475" i="13" s="1"/>
  <c r="E476" i="13"/>
  <c r="G476" i="13" s="1"/>
  <c r="E477" i="13"/>
  <c r="G477" i="13" s="1"/>
  <c r="E478" i="13"/>
  <c r="G478" i="13" s="1"/>
  <c r="E479" i="13"/>
  <c r="G479" i="13" s="1"/>
  <c r="E480" i="13"/>
  <c r="G480" i="13" s="1"/>
  <c r="E481" i="13"/>
  <c r="G481" i="13" s="1"/>
  <c r="E482" i="13"/>
  <c r="G482" i="13" s="1"/>
  <c r="E483" i="13"/>
  <c r="G483" i="13" s="1"/>
  <c r="E484" i="13"/>
  <c r="G484" i="13" s="1"/>
  <c r="E485" i="13"/>
  <c r="G485" i="13" s="1"/>
  <c r="E486" i="13"/>
  <c r="G486" i="13" s="1"/>
  <c r="E487" i="13"/>
  <c r="G487" i="13" s="1"/>
  <c r="E488" i="13"/>
  <c r="G488" i="13" s="1"/>
  <c r="E489" i="13"/>
  <c r="G489" i="13" s="1"/>
  <c r="E490" i="13"/>
  <c r="G490" i="13" s="1"/>
  <c r="E491" i="13"/>
  <c r="G491" i="13" s="1"/>
  <c r="E492" i="13"/>
  <c r="G492" i="13" s="1"/>
  <c r="E493" i="13"/>
  <c r="G493" i="13" s="1"/>
  <c r="E494" i="13"/>
  <c r="G494" i="13" s="1"/>
  <c r="E495" i="13"/>
  <c r="G495" i="13" s="1"/>
  <c r="E496" i="13"/>
  <c r="G496" i="13" s="1"/>
  <c r="E497" i="13"/>
  <c r="G497" i="13" s="1"/>
  <c r="E498" i="13"/>
  <c r="G498" i="13" s="1"/>
  <c r="E499" i="13"/>
  <c r="G499" i="13" s="1"/>
  <c r="E500" i="13"/>
  <c r="G500" i="13" s="1"/>
  <c r="E501" i="13"/>
  <c r="G501" i="13" s="1"/>
  <c r="E502" i="13"/>
  <c r="G502" i="13" s="1"/>
  <c r="E503" i="13"/>
  <c r="G503" i="13" s="1"/>
  <c r="E504" i="13"/>
  <c r="G504" i="13" s="1"/>
  <c r="E505" i="13"/>
  <c r="G505" i="13" s="1"/>
  <c r="E506" i="13"/>
  <c r="G506" i="13" s="1"/>
  <c r="E507" i="13"/>
  <c r="G507" i="13" s="1"/>
  <c r="E508" i="13"/>
  <c r="G508" i="13" s="1"/>
  <c r="E509" i="13"/>
  <c r="G509" i="13" s="1"/>
  <c r="E510" i="13"/>
  <c r="G510" i="13" s="1"/>
  <c r="E511" i="13"/>
  <c r="G511" i="13" s="1"/>
  <c r="E512" i="13"/>
  <c r="G512" i="13" s="1"/>
  <c r="E513" i="13"/>
  <c r="G513" i="13" s="1"/>
  <c r="E514" i="13"/>
  <c r="G514" i="13" s="1"/>
  <c r="E515" i="13"/>
  <c r="G515" i="13" s="1"/>
  <c r="E516" i="13"/>
  <c r="G516" i="13" s="1"/>
  <c r="E517" i="13"/>
  <c r="G517" i="13" s="1"/>
  <c r="E518" i="13"/>
  <c r="G518" i="13" s="1"/>
  <c r="E519" i="13"/>
  <c r="G519" i="13" s="1"/>
  <c r="E520" i="13"/>
  <c r="G520" i="13" s="1"/>
  <c r="E521" i="13"/>
  <c r="G521" i="13" s="1"/>
  <c r="E522" i="13"/>
  <c r="G522" i="13" s="1"/>
  <c r="E523" i="13"/>
  <c r="G523" i="13" s="1"/>
  <c r="E524" i="13"/>
  <c r="G524" i="13" s="1"/>
  <c r="E525" i="13"/>
  <c r="G525" i="13" s="1"/>
  <c r="E526" i="13"/>
  <c r="G526" i="13" s="1"/>
  <c r="E527" i="13"/>
  <c r="G527" i="13" s="1"/>
  <c r="E528" i="13"/>
  <c r="G528" i="13" s="1"/>
  <c r="E529" i="13"/>
  <c r="G529" i="13" s="1"/>
  <c r="E530" i="13"/>
  <c r="G530" i="13" s="1"/>
  <c r="E531" i="13"/>
  <c r="G531" i="13" s="1"/>
  <c r="E532" i="13"/>
  <c r="G532" i="13" s="1"/>
  <c r="E533" i="13"/>
  <c r="G533" i="13" s="1"/>
  <c r="E534" i="13"/>
  <c r="G534" i="13" s="1"/>
  <c r="E535" i="13"/>
  <c r="G535" i="13" s="1"/>
  <c r="E536" i="13"/>
  <c r="G536" i="13" s="1"/>
  <c r="E537" i="13"/>
  <c r="G537" i="13" s="1"/>
  <c r="E538" i="13"/>
  <c r="G538" i="13" s="1"/>
  <c r="E539" i="13"/>
  <c r="G539" i="13" s="1"/>
  <c r="E540" i="13"/>
  <c r="G540" i="13" s="1"/>
  <c r="E541" i="13"/>
  <c r="G541" i="13" s="1"/>
  <c r="E542" i="13"/>
  <c r="G542" i="13" s="1"/>
  <c r="E543" i="13"/>
  <c r="G543" i="13" s="1"/>
  <c r="E544" i="13"/>
  <c r="G544" i="13" s="1"/>
  <c r="E545" i="13"/>
  <c r="G545" i="13" s="1"/>
  <c r="E546" i="13"/>
  <c r="G546" i="13" s="1"/>
  <c r="E547" i="13"/>
  <c r="G547" i="13" s="1"/>
  <c r="E548" i="13"/>
  <c r="G548" i="13" s="1"/>
  <c r="E549" i="13"/>
  <c r="G549" i="13" s="1"/>
  <c r="E550" i="13"/>
  <c r="G550" i="13" s="1"/>
  <c r="E551" i="13"/>
  <c r="G551" i="13" s="1"/>
  <c r="E552" i="13"/>
  <c r="G552" i="13" s="1"/>
  <c r="E553" i="13"/>
  <c r="G553" i="13" s="1"/>
  <c r="E554" i="13"/>
  <c r="G554" i="13" s="1"/>
  <c r="E555" i="13"/>
  <c r="G555" i="13" s="1"/>
  <c r="E556" i="13"/>
  <c r="G556" i="13" s="1"/>
  <c r="E557" i="13"/>
  <c r="G557" i="13" s="1"/>
  <c r="E558" i="13"/>
  <c r="G558" i="13" s="1"/>
  <c r="E559" i="13"/>
  <c r="G559" i="13" s="1"/>
  <c r="E560" i="13"/>
  <c r="G560" i="13" s="1"/>
  <c r="E561" i="13"/>
  <c r="G561" i="13" s="1"/>
  <c r="E562" i="13"/>
  <c r="G562" i="13" s="1"/>
  <c r="E563" i="13"/>
  <c r="G563" i="13" s="1"/>
  <c r="E564" i="13"/>
  <c r="G564" i="13" s="1"/>
  <c r="E565" i="13"/>
  <c r="G565" i="13" s="1"/>
  <c r="E566" i="13"/>
  <c r="G566" i="13" s="1"/>
  <c r="E567" i="13"/>
  <c r="G567" i="13" s="1"/>
  <c r="E568" i="13"/>
  <c r="G568" i="13" s="1"/>
  <c r="E569" i="13"/>
  <c r="G569" i="13" s="1"/>
  <c r="E570" i="13"/>
  <c r="G570" i="13" s="1"/>
  <c r="E571" i="13"/>
  <c r="G571" i="13" s="1"/>
  <c r="E572" i="13"/>
  <c r="G572" i="13" s="1"/>
  <c r="E573" i="13"/>
  <c r="G573" i="13" s="1"/>
  <c r="E574" i="13"/>
  <c r="G574" i="13" s="1"/>
  <c r="E575" i="13"/>
  <c r="G575" i="13" s="1"/>
  <c r="E576" i="13"/>
  <c r="G576" i="13" s="1"/>
  <c r="E577" i="13"/>
  <c r="G577" i="13" s="1"/>
  <c r="E578" i="13"/>
  <c r="G578" i="13" s="1"/>
  <c r="E579" i="13"/>
  <c r="G579" i="13" s="1"/>
  <c r="E580" i="13"/>
  <c r="G580" i="13" s="1"/>
  <c r="E581" i="13"/>
  <c r="G581" i="13" s="1"/>
  <c r="E582" i="13"/>
  <c r="G582" i="13" s="1"/>
  <c r="E583" i="13"/>
  <c r="G583" i="13" s="1"/>
  <c r="E584" i="13"/>
  <c r="G584" i="13" s="1"/>
  <c r="E585" i="13"/>
  <c r="G585" i="13" s="1"/>
  <c r="E586" i="13"/>
  <c r="G586" i="13" s="1"/>
  <c r="E587" i="13"/>
  <c r="G587" i="13" s="1"/>
  <c r="E588" i="13"/>
  <c r="G588" i="13" s="1"/>
  <c r="E589" i="13"/>
  <c r="G589" i="13" s="1"/>
  <c r="E590" i="13"/>
  <c r="G590" i="13" s="1"/>
  <c r="E591" i="13"/>
  <c r="G591" i="13" s="1"/>
  <c r="E592" i="13"/>
  <c r="G592" i="13" s="1"/>
  <c r="E593" i="13"/>
  <c r="G593" i="13" s="1"/>
  <c r="E594" i="13"/>
  <c r="G594" i="13" s="1"/>
  <c r="E595" i="13"/>
  <c r="G595" i="13" s="1"/>
  <c r="E596" i="13"/>
  <c r="G596" i="13" s="1"/>
  <c r="E597" i="13"/>
  <c r="G597" i="13" s="1"/>
  <c r="E598" i="13"/>
  <c r="G598" i="13" s="1"/>
  <c r="E599" i="13"/>
  <c r="G599" i="13" s="1"/>
  <c r="E600" i="13"/>
  <c r="G600" i="13" s="1"/>
  <c r="E601" i="13"/>
  <c r="G601" i="13" s="1"/>
  <c r="E602" i="13"/>
  <c r="G602" i="13" s="1"/>
  <c r="E603" i="13"/>
  <c r="G603" i="13" s="1"/>
  <c r="E604" i="13"/>
  <c r="G604" i="13" s="1"/>
  <c r="E605" i="13"/>
  <c r="G605" i="13" s="1"/>
  <c r="E606" i="13"/>
  <c r="G606" i="13" s="1"/>
  <c r="E607" i="13"/>
  <c r="G607" i="13" s="1"/>
  <c r="E608" i="13"/>
  <c r="G608" i="13" s="1"/>
  <c r="E609" i="13"/>
  <c r="G609" i="13" s="1"/>
  <c r="E610" i="13"/>
  <c r="G610" i="13" s="1"/>
  <c r="E611" i="13"/>
  <c r="G611" i="13" s="1"/>
  <c r="E612" i="13"/>
  <c r="G612" i="13" s="1"/>
  <c r="E613" i="13"/>
  <c r="G613" i="13" s="1"/>
  <c r="E614" i="13"/>
  <c r="G614" i="13" s="1"/>
  <c r="E615" i="13"/>
  <c r="G615" i="13" s="1"/>
  <c r="E616" i="13"/>
  <c r="G616" i="13" s="1"/>
  <c r="E617" i="13"/>
  <c r="G617" i="13" s="1"/>
  <c r="E618" i="13"/>
  <c r="G618" i="13" s="1"/>
  <c r="E619" i="13"/>
  <c r="G619" i="13" s="1"/>
  <c r="E620" i="13"/>
  <c r="G620" i="13" s="1"/>
  <c r="E621" i="13"/>
  <c r="G621" i="13" s="1"/>
  <c r="E622" i="13"/>
  <c r="G622" i="13" s="1"/>
  <c r="E623" i="13"/>
  <c r="G623" i="13" s="1"/>
  <c r="E624" i="13"/>
  <c r="G624" i="13" s="1"/>
  <c r="E625" i="13"/>
  <c r="G625" i="13" s="1"/>
  <c r="E626" i="13"/>
  <c r="G626" i="13" s="1"/>
  <c r="E627" i="13"/>
  <c r="G627" i="13" s="1"/>
  <c r="E628" i="13"/>
  <c r="G628" i="13" s="1"/>
  <c r="E629" i="13"/>
  <c r="G629" i="13" s="1"/>
  <c r="E630" i="13"/>
  <c r="G630" i="13" s="1"/>
  <c r="E631" i="13"/>
  <c r="G631" i="13" s="1"/>
  <c r="E632" i="13"/>
  <c r="G632" i="13" s="1"/>
  <c r="E633" i="13"/>
  <c r="G633" i="13" s="1"/>
  <c r="E634" i="13"/>
  <c r="G634" i="13" s="1"/>
  <c r="E635" i="13"/>
  <c r="G635" i="13" s="1"/>
  <c r="E636" i="13"/>
  <c r="G636" i="13" s="1"/>
  <c r="E637" i="13"/>
  <c r="G637" i="13" s="1"/>
  <c r="E638" i="13"/>
  <c r="G638" i="13" s="1"/>
  <c r="E639" i="13"/>
  <c r="G639" i="13" s="1"/>
  <c r="E640" i="13"/>
  <c r="G640" i="13" s="1"/>
  <c r="E641" i="13"/>
  <c r="G641" i="13" s="1"/>
  <c r="E642" i="13"/>
  <c r="G642" i="13" s="1"/>
  <c r="E643" i="13"/>
  <c r="G643" i="13" s="1"/>
  <c r="E644" i="13"/>
  <c r="G644" i="13" s="1"/>
  <c r="E645" i="13"/>
  <c r="G645" i="13" s="1"/>
  <c r="E646" i="13"/>
  <c r="G646" i="13" s="1"/>
  <c r="E647" i="13"/>
  <c r="G647" i="13" s="1"/>
  <c r="E648" i="13"/>
  <c r="G648" i="13" s="1"/>
  <c r="E649" i="13"/>
  <c r="G649" i="13" s="1"/>
  <c r="E650" i="13"/>
  <c r="G650" i="13" s="1"/>
  <c r="E651" i="13"/>
  <c r="G651" i="13" s="1"/>
  <c r="E652" i="13"/>
  <c r="G652" i="13" s="1"/>
  <c r="E653" i="13"/>
  <c r="G653" i="13" s="1"/>
  <c r="E654" i="13"/>
  <c r="G654" i="13" s="1"/>
  <c r="E655" i="13"/>
  <c r="G655" i="13" s="1"/>
  <c r="E656" i="13"/>
  <c r="G656" i="13" s="1"/>
  <c r="E657" i="13"/>
  <c r="G657" i="13" s="1"/>
  <c r="E658" i="13"/>
  <c r="G658" i="13" s="1"/>
  <c r="E659" i="13"/>
  <c r="G659" i="13" s="1"/>
  <c r="E660" i="13"/>
  <c r="G660" i="13" s="1"/>
  <c r="E661" i="13"/>
  <c r="G661" i="13" s="1"/>
  <c r="E662" i="13"/>
  <c r="G662" i="13" s="1"/>
  <c r="E663" i="13"/>
  <c r="G663" i="13" s="1"/>
  <c r="E664" i="13"/>
  <c r="G664" i="13" s="1"/>
  <c r="E665" i="13"/>
  <c r="G665" i="13" s="1"/>
  <c r="E666" i="13"/>
  <c r="G666" i="13" s="1"/>
  <c r="E667" i="13"/>
  <c r="G667" i="13" s="1"/>
  <c r="E668" i="13"/>
  <c r="G668" i="13" s="1"/>
  <c r="E669" i="13"/>
  <c r="G669" i="13" s="1"/>
  <c r="E670" i="13"/>
  <c r="G670" i="13" s="1"/>
  <c r="E671" i="13"/>
  <c r="G671" i="13" s="1"/>
  <c r="E672" i="13"/>
  <c r="G672" i="13" s="1"/>
  <c r="E673" i="13"/>
  <c r="G673" i="13" s="1"/>
  <c r="E674" i="13"/>
  <c r="G674" i="13" s="1"/>
  <c r="E675" i="13"/>
  <c r="G675" i="13" s="1"/>
  <c r="E676" i="13"/>
  <c r="G676" i="13" s="1"/>
  <c r="E677" i="13"/>
  <c r="G677" i="13" s="1"/>
  <c r="E678" i="13"/>
  <c r="G678" i="13" s="1"/>
  <c r="E679" i="13"/>
  <c r="G679" i="13" s="1"/>
  <c r="E680" i="13"/>
  <c r="G680" i="13" s="1"/>
  <c r="E681" i="13"/>
  <c r="G681" i="13" s="1"/>
  <c r="E682" i="13"/>
  <c r="G682" i="13" s="1"/>
  <c r="E683" i="13"/>
  <c r="G683" i="13" s="1"/>
  <c r="E684" i="13"/>
  <c r="G684" i="13" s="1"/>
  <c r="E685" i="13"/>
  <c r="G685" i="13" s="1"/>
  <c r="E686" i="13"/>
  <c r="G686" i="13" s="1"/>
  <c r="E687" i="13"/>
  <c r="G687" i="13" s="1"/>
  <c r="E688" i="13"/>
  <c r="G688" i="13" s="1"/>
  <c r="E689" i="13"/>
  <c r="G689" i="13" s="1"/>
  <c r="E690" i="13"/>
  <c r="G690" i="13" s="1"/>
  <c r="E691" i="13"/>
  <c r="G691" i="13" s="1"/>
  <c r="E692" i="13"/>
  <c r="G692" i="13" s="1"/>
  <c r="E693" i="13"/>
  <c r="G693" i="13" s="1"/>
  <c r="E694" i="13"/>
  <c r="G694" i="13" s="1"/>
  <c r="E695" i="13"/>
  <c r="G695" i="13" s="1"/>
  <c r="E696" i="13"/>
  <c r="G696" i="13" s="1"/>
  <c r="E697" i="13"/>
  <c r="G697" i="13" s="1"/>
  <c r="E698" i="13"/>
  <c r="G698" i="13" s="1"/>
  <c r="E699" i="13"/>
  <c r="G699" i="13" s="1"/>
  <c r="E700" i="13"/>
  <c r="G700" i="13" s="1"/>
  <c r="E701" i="13"/>
  <c r="G701" i="13" s="1"/>
  <c r="E702" i="13"/>
  <c r="G702" i="13" s="1"/>
  <c r="E703" i="13"/>
  <c r="G703" i="13" s="1"/>
  <c r="E704" i="13"/>
  <c r="G704" i="13" s="1"/>
  <c r="E705" i="13"/>
  <c r="G705" i="13" s="1"/>
  <c r="E706" i="13"/>
  <c r="G706" i="13" s="1"/>
  <c r="E707" i="13"/>
  <c r="G707" i="13" s="1"/>
  <c r="E708" i="13"/>
  <c r="G708" i="13" s="1"/>
  <c r="E709" i="13"/>
  <c r="G709" i="13" s="1"/>
  <c r="E710" i="13"/>
  <c r="G710" i="13" s="1"/>
  <c r="E711" i="13"/>
  <c r="G711" i="13" s="1"/>
  <c r="E712" i="13"/>
  <c r="G712" i="13" s="1"/>
  <c r="E713" i="13"/>
  <c r="G713" i="13" s="1"/>
  <c r="E714" i="13"/>
  <c r="G714" i="13" s="1"/>
  <c r="E715" i="13"/>
  <c r="G715" i="13" s="1"/>
  <c r="E716" i="13"/>
  <c r="G716" i="13" s="1"/>
  <c r="E717" i="13"/>
  <c r="G717" i="13" s="1"/>
  <c r="E718" i="13"/>
  <c r="G718" i="13" s="1"/>
  <c r="E719" i="13"/>
  <c r="G719" i="13" s="1"/>
  <c r="E720" i="13"/>
  <c r="G720" i="13" s="1"/>
  <c r="E721" i="13"/>
  <c r="G721" i="13" s="1"/>
  <c r="E722" i="13"/>
  <c r="G722" i="13" s="1"/>
  <c r="E723" i="13"/>
  <c r="G723" i="13" s="1"/>
  <c r="E724" i="13"/>
  <c r="G724" i="13" s="1"/>
  <c r="E725" i="13"/>
  <c r="G725" i="13" s="1"/>
  <c r="E726" i="13"/>
  <c r="G726" i="13" s="1"/>
  <c r="E727" i="13"/>
  <c r="G727" i="13" s="1"/>
  <c r="E728" i="13"/>
  <c r="G728" i="13" s="1"/>
  <c r="E729" i="13"/>
  <c r="G729" i="13" s="1"/>
  <c r="E730" i="13"/>
  <c r="G730" i="13" s="1"/>
  <c r="E731" i="13"/>
  <c r="G731" i="13" s="1"/>
  <c r="E732" i="13"/>
  <c r="G732" i="13" s="1"/>
  <c r="E733" i="13"/>
  <c r="G733" i="13" s="1"/>
  <c r="E734" i="13"/>
  <c r="G734" i="13" s="1"/>
  <c r="E735" i="13"/>
  <c r="G735" i="13" s="1"/>
  <c r="E736" i="13"/>
  <c r="G736" i="13" s="1"/>
  <c r="E737" i="13"/>
  <c r="G737" i="13" s="1"/>
  <c r="E738" i="13"/>
  <c r="G738" i="13" s="1"/>
  <c r="E739" i="13"/>
  <c r="G739" i="13" s="1"/>
  <c r="E740" i="13"/>
  <c r="G740" i="13" s="1"/>
  <c r="E741" i="13"/>
  <c r="G741" i="13" s="1"/>
  <c r="E742" i="13"/>
  <c r="G742" i="13" s="1"/>
  <c r="E743" i="13"/>
  <c r="G743" i="13" s="1"/>
  <c r="E744" i="13"/>
  <c r="G744" i="13" s="1"/>
  <c r="E745" i="13"/>
  <c r="G745" i="13" s="1"/>
  <c r="E746" i="13"/>
  <c r="G746" i="13" s="1"/>
  <c r="E747" i="13"/>
  <c r="G747" i="13" s="1"/>
  <c r="E748" i="13"/>
  <c r="G748" i="13" s="1"/>
  <c r="E749" i="13"/>
  <c r="G749" i="13" s="1"/>
  <c r="E750" i="13"/>
  <c r="G750" i="13" s="1"/>
  <c r="E751" i="13"/>
  <c r="G751" i="13" s="1"/>
  <c r="E752" i="13"/>
  <c r="G752" i="13" s="1"/>
  <c r="E753" i="13"/>
  <c r="G753" i="13" s="1"/>
  <c r="E754" i="13"/>
  <c r="G754" i="13" s="1"/>
  <c r="E755" i="13"/>
  <c r="G755" i="13" s="1"/>
  <c r="E756" i="13"/>
  <c r="G756" i="13" s="1"/>
  <c r="E757" i="13"/>
  <c r="G757" i="13" s="1"/>
  <c r="E758" i="13"/>
  <c r="G758" i="13" s="1"/>
  <c r="E759" i="13"/>
  <c r="G759" i="13" s="1"/>
  <c r="E760" i="13"/>
  <c r="G760" i="13" s="1"/>
  <c r="E761" i="13"/>
  <c r="G761" i="13" s="1"/>
  <c r="E762" i="13"/>
  <c r="G762" i="13" s="1"/>
  <c r="E763" i="13"/>
  <c r="G763" i="13" s="1"/>
  <c r="E764" i="13"/>
  <c r="G764" i="13" s="1"/>
  <c r="E765" i="13"/>
  <c r="G765" i="13" s="1"/>
  <c r="E766" i="13"/>
  <c r="G766" i="13" s="1"/>
  <c r="E767" i="13"/>
  <c r="G767" i="13" s="1"/>
  <c r="E768" i="13"/>
  <c r="G768" i="13" s="1"/>
  <c r="E769" i="13"/>
  <c r="G769" i="13" s="1"/>
  <c r="E770" i="13"/>
  <c r="G770" i="13" s="1"/>
  <c r="E771" i="13"/>
  <c r="G771" i="13" s="1"/>
  <c r="E772" i="13"/>
  <c r="G772" i="13" s="1"/>
  <c r="E773" i="13"/>
  <c r="G773" i="13" s="1"/>
  <c r="E774" i="13"/>
  <c r="G774" i="13" s="1"/>
  <c r="E775" i="13"/>
  <c r="G775" i="13" s="1"/>
  <c r="E776" i="13"/>
  <c r="G776" i="13" s="1"/>
  <c r="E777" i="13"/>
  <c r="G777" i="13" s="1"/>
  <c r="E778" i="13"/>
  <c r="G778" i="13" s="1"/>
  <c r="E779" i="13"/>
  <c r="G779" i="13" s="1"/>
  <c r="E780" i="13"/>
  <c r="G780" i="13" s="1"/>
  <c r="E781" i="13"/>
  <c r="G781" i="13" s="1"/>
  <c r="E782" i="13"/>
  <c r="G782" i="13" s="1"/>
  <c r="E783" i="13"/>
  <c r="G783" i="13" s="1"/>
  <c r="E784" i="13"/>
  <c r="G784" i="13" s="1"/>
  <c r="E785" i="13"/>
  <c r="G785" i="13" s="1"/>
  <c r="E786" i="13"/>
  <c r="G786" i="13" s="1"/>
  <c r="E787" i="13"/>
  <c r="G787" i="13" s="1"/>
  <c r="E788" i="13"/>
  <c r="G788" i="13" s="1"/>
  <c r="E789" i="13"/>
  <c r="G789" i="13" s="1"/>
  <c r="E790" i="13"/>
  <c r="G790" i="13" s="1"/>
  <c r="E791" i="13"/>
  <c r="G791" i="13" s="1"/>
  <c r="E792" i="13"/>
  <c r="G792" i="13" s="1"/>
  <c r="E793" i="13"/>
  <c r="G793" i="13" s="1"/>
  <c r="E794" i="13"/>
  <c r="G794" i="13" s="1"/>
  <c r="E795" i="13"/>
  <c r="G795" i="13" s="1"/>
  <c r="E796" i="13"/>
  <c r="G796" i="13" s="1"/>
  <c r="E797" i="13"/>
  <c r="G797" i="13" s="1"/>
  <c r="E798" i="13"/>
  <c r="G798" i="13" s="1"/>
  <c r="E799" i="13"/>
  <c r="G799" i="13" s="1"/>
  <c r="E800" i="13"/>
  <c r="G800" i="13" s="1"/>
  <c r="E801" i="13"/>
  <c r="G801" i="13" s="1"/>
  <c r="E802" i="13"/>
  <c r="G802" i="13" s="1"/>
  <c r="E803" i="13"/>
  <c r="G803" i="13" s="1"/>
  <c r="E804" i="13"/>
  <c r="G804" i="13" s="1"/>
  <c r="E805" i="13"/>
  <c r="G805" i="13" s="1"/>
  <c r="E806" i="13"/>
  <c r="G806" i="13" s="1"/>
  <c r="E807" i="13"/>
  <c r="G807" i="13" s="1"/>
  <c r="E808" i="13"/>
  <c r="G808" i="13" s="1"/>
  <c r="E809" i="13"/>
  <c r="G809" i="13" s="1"/>
  <c r="E810" i="13"/>
  <c r="G810" i="13" s="1"/>
  <c r="E811" i="13"/>
  <c r="G811" i="13" s="1"/>
  <c r="E812" i="13"/>
  <c r="G812" i="13" s="1"/>
  <c r="E813" i="13"/>
  <c r="G813" i="13" s="1"/>
  <c r="E814" i="13"/>
  <c r="G814" i="13" s="1"/>
  <c r="E815" i="13"/>
  <c r="G815" i="13" s="1"/>
  <c r="E816" i="13"/>
  <c r="G816" i="13" s="1"/>
  <c r="E817" i="13"/>
  <c r="G817" i="13" s="1"/>
  <c r="E818" i="13"/>
  <c r="G818" i="13" s="1"/>
  <c r="E819" i="13"/>
  <c r="G819" i="13" s="1"/>
  <c r="E820" i="13"/>
  <c r="G820" i="13" s="1"/>
  <c r="E821" i="13"/>
  <c r="G821" i="13" s="1"/>
  <c r="E822" i="13"/>
  <c r="G822" i="13" s="1"/>
  <c r="E823" i="13"/>
  <c r="G823" i="13" s="1"/>
  <c r="E824" i="13"/>
  <c r="G824" i="13" s="1"/>
  <c r="E825" i="13"/>
  <c r="G825" i="13" s="1"/>
  <c r="E826" i="13"/>
  <c r="G826" i="13" s="1"/>
  <c r="E827" i="13"/>
  <c r="G827" i="13" s="1"/>
  <c r="E828" i="13"/>
  <c r="G828" i="13" s="1"/>
  <c r="E829" i="13"/>
  <c r="G829" i="13" s="1"/>
  <c r="E830" i="13"/>
  <c r="G830" i="13" s="1"/>
  <c r="E831" i="13"/>
  <c r="G831" i="13" s="1"/>
  <c r="E832" i="13"/>
  <c r="G832" i="13" s="1"/>
  <c r="E833" i="13"/>
  <c r="G833" i="13" s="1"/>
  <c r="E834" i="13"/>
  <c r="G834" i="13" s="1"/>
  <c r="E835" i="13"/>
  <c r="G835" i="13" s="1"/>
  <c r="E836" i="13"/>
  <c r="G836" i="13" s="1"/>
  <c r="E837" i="13"/>
  <c r="G837" i="13" s="1"/>
  <c r="E838" i="13"/>
  <c r="G838" i="13" s="1"/>
  <c r="E839" i="13"/>
  <c r="G839" i="13" s="1"/>
  <c r="E840" i="13"/>
  <c r="G840" i="13" s="1"/>
  <c r="E841" i="13"/>
  <c r="G841" i="13" s="1"/>
  <c r="E842" i="13"/>
  <c r="G842" i="13" s="1"/>
  <c r="E843" i="13"/>
  <c r="G843" i="13" s="1"/>
  <c r="E844" i="13"/>
  <c r="G844" i="13" s="1"/>
  <c r="E845" i="13"/>
  <c r="G845" i="13" s="1"/>
  <c r="E846" i="13"/>
  <c r="G846" i="13" s="1"/>
  <c r="E847" i="13"/>
  <c r="G847" i="13" s="1"/>
  <c r="E848" i="13"/>
  <c r="G848" i="13" s="1"/>
  <c r="E849" i="13"/>
  <c r="G849" i="13" s="1"/>
  <c r="E850" i="13"/>
  <c r="G850" i="13" s="1"/>
  <c r="E851" i="13"/>
  <c r="G851" i="13" s="1"/>
  <c r="E852" i="13"/>
  <c r="G852" i="13" s="1"/>
  <c r="E853" i="13"/>
  <c r="G853" i="13" s="1"/>
  <c r="E854" i="13"/>
  <c r="G854" i="13" s="1"/>
  <c r="E855" i="13"/>
  <c r="G855" i="13" s="1"/>
  <c r="E856" i="13"/>
  <c r="G856" i="13" s="1"/>
  <c r="E857" i="13"/>
  <c r="G857" i="13" s="1"/>
  <c r="E858" i="13"/>
  <c r="G858" i="13" s="1"/>
  <c r="E859" i="13"/>
  <c r="G859" i="13" s="1"/>
  <c r="E860" i="13"/>
  <c r="G860" i="13" s="1"/>
  <c r="E861" i="13"/>
  <c r="G861" i="13" s="1"/>
  <c r="E862" i="13"/>
  <c r="G862" i="13" s="1"/>
  <c r="E863" i="13"/>
  <c r="G863" i="13" s="1"/>
  <c r="E864" i="13"/>
  <c r="G864" i="13" s="1"/>
  <c r="E865" i="13"/>
  <c r="G865" i="13" s="1"/>
  <c r="E866" i="13"/>
  <c r="G866" i="13" s="1"/>
  <c r="E867" i="13"/>
  <c r="G867" i="13" s="1"/>
  <c r="E868" i="13"/>
  <c r="G868" i="13" s="1"/>
  <c r="E869" i="13"/>
  <c r="G869" i="13" s="1"/>
  <c r="E870" i="13"/>
  <c r="G870" i="13" s="1"/>
  <c r="E871" i="13"/>
  <c r="G871" i="13" s="1"/>
  <c r="E872" i="13"/>
  <c r="G872" i="13" s="1"/>
  <c r="E873" i="13"/>
  <c r="G873" i="13" s="1"/>
  <c r="E874" i="13"/>
  <c r="G874" i="13" s="1"/>
  <c r="E875" i="13"/>
  <c r="G875" i="13" s="1"/>
  <c r="E876" i="13"/>
  <c r="G876" i="13" s="1"/>
  <c r="E877" i="13"/>
  <c r="G877" i="13" s="1"/>
  <c r="E878" i="13"/>
  <c r="G878" i="13" s="1"/>
  <c r="E879" i="13"/>
  <c r="G879" i="13" s="1"/>
  <c r="E880" i="13"/>
  <c r="G880" i="13" s="1"/>
  <c r="E881" i="13"/>
  <c r="G881" i="13" s="1"/>
  <c r="E882" i="13"/>
  <c r="G882" i="13" s="1"/>
  <c r="E883" i="13"/>
  <c r="G883" i="13" s="1"/>
  <c r="E884" i="13"/>
  <c r="G884" i="13" s="1"/>
  <c r="E885" i="13"/>
  <c r="G885" i="13" s="1"/>
  <c r="E886" i="13"/>
  <c r="G886" i="13" s="1"/>
  <c r="E887" i="13"/>
  <c r="G887" i="13" s="1"/>
  <c r="E888" i="13"/>
  <c r="G888" i="13" s="1"/>
  <c r="E889" i="13"/>
  <c r="G889" i="13" s="1"/>
  <c r="E890" i="13"/>
  <c r="G890" i="13" s="1"/>
  <c r="E891" i="13"/>
  <c r="G891" i="13" s="1"/>
  <c r="E892" i="13"/>
  <c r="G892" i="13" s="1"/>
  <c r="E893" i="13"/>
  <c r="G893" i="13" s="1"/>
  <c r="E894" i="13"/>
  <c r="G894" i="13" s="1"/>
  <c r="E895" i="13"/>
  <c r="G895" i="13" s="1"/>
  <c r="E896" i="13"/>
  <c r="G896" i="13" s="1"/>
  <c r="E897" i="13"/>
  <c r="G897" i="13" s="1"/>
  <c r="E898" i="13"/>
  <c r="G898" i="13" s="1"/>
  <c r="E899" i="13"/>
  <c r="G899" i="13" s="1"/>
  <c r="E900" i="13"/>
  <c r="G900" i="13" s="1"/>
  <c r="E901" i="13"/>
  <c r="G901" i="13" s="1"/>
  <c r="E902" i="13"/>
  <c r="G902" i="13" s="1"/>
  <c r="E903" i="13"/>
  <c r="G903" i="13" s="1"/>
  <c r="E904" i="13"/>
  <c r="G904" i="13" s="1"/>
  <c r="E905" i="13"/>
  <c r="G905" i="13" s="1"/>
  <c r="E906" i="13"/>
  <c r="G906" i="13" s="1"/>
  <c r="E907" i="13"/>
  <c r="G907" i="13" s="1"/>
  <c r="E908" i="13"/>
  <c r="G908" i="13" s="1"/>
  <c r="E909" i="13"/>
  <c r="G909" i="13" s="1"/>
  <c r="E910" i="13"/>
  <c r="G910" i="13" s="1"/>
  <c r="E911" i="13"/>
  <c r="G911" i="13" s="1"/>
  <c r="E912" i="13"/>
  <c r="G912" i="13" s="1"/>
  <c r="E913" i="13"/>
  <c r="G913" i="13" s="1"/>
  <c r="E914" i="13"/>
  <c r="G914" i="13" s="1"/>
  <c r="E915" i="13"/>
  <c r="G915" i="13" s="1"/>
  <c r="E916" i="13"/>
  <c r="G916" i="13" s="1"/>
  <c r="E917" i="13"/>
  <c r="G917" i="13" s="1"/>
  <c r="E918" i="13"/>
  <c r="G918" i="13" s="1"/>
  <c r="E919" i="13"/>
  <c r="G919" i="13" s="1"/>
  <c r="E920" i="13"/>
  <c r="G920" i="13" s="1"/>
  <c r="E921" i="13"/>
  <c r="G921" i="13" s="1"/>
  <c r="E922" i="13"/>
  <c r="G922" i="13" s="1"/>
  <c r="E923" i="13"/>
  <c r="G923" i="13" s="1"/>
  <c r="E924" i="13"/>
  <c r="G924" i="13" s="1"/>
  <c r="E925" i="13"/>
  <c r="G925" i="13" s="1"/>
  <c r="E926" i="13"/>
  <c r="G926" i="13" s="1"/>
  <c r="E927" i="13"/>
  <c r="G927" i="13" s="1"/>
  <c r="E928" i="13"/>
  <c r="G928" i="13" s="1"/>
  <c r="E929" i="13"/>
  <c r="G929" i="13" s="1"/>
  <c r="E930" i="13"/>
  <c r="G930" i="13" s="1"/>
  <c r="E931" i="13"/>
  <c r="G931" i="13" s="1"/>
  <c r="E932" i="13"/>
  <c r="G932" i="13" s="1"/>
  <c r="E933" i="13"/>
  <c r="G933" i="13" s="1"/>
  <c r="E934" i="13"/>
  <c r="G934" i="13" s="1"/>
  <c r="E935" i="13"/>
  <c r="G935" i="13" s="1"/>
  <c r="E936" i="13"/>
  <c r="G936" i="13" s="1"/>
  <c r="E937" i="13"/>
  <c r="G937" i="13" s="1"/>
  <c r="E938" i="13"/>
  <c r="G938" i="13" s="1"/>
  <c r="E939" i="13"/>
  <c r="G939" i="13" s="1"/>
  <c r="E940" i="13"/>
  <c r="G940" i="13" s="1"/>
  <c r="E941" i="13"/>
  <c r="G941" i="13" s="1"/>
  <c r="E942" i="13"/>
  <c r="G942" i="13" s="1"/>
  <c r="E943" i="13"/>
  <c r="G943" i="13" s="1"/>
  <c r="E944" i="13"/>
  <c r="G944" i="13" s="1"/>
  <c r="E945" i="13"/>
  <c r="G945" i="13" s="1"/>
  <c r="E946" i="13"/>
  <c r="G946" i="13" s="1"/>
  <c r="E947" i="13"/>
  <c r="G947" i="13" s="1"/>
  <c r="E948" i="13"/>
  <c r="G948" i="13" s="1"/>
  <c r="E949" i="13"/>
  <c r="G949" i="13" s="1"/>
  <c r="E950" i="13"/>
  <c r="G950" i="13" s="1"/>
  <c r="E951" i="13"/>
  <c r="G951" i="13" s="1"/>
  <c r="E952" i="13"/>
  <c r="G952" i="13" s="1"/>
  <c r="E953" i="13"/>
  <c r="G953" i="13" s="1"/>
  <c r="E954" i="13"/>
  <c r="G954" i="13" s="1"/>
  <c r="E955" i="13"/>
  <c r="G955" i="13" s="1"/>
  <c r="E956" i="13"/>
  <c r="G956" i="13" s="1"/>
  <c r="E957" i="13"/>
  <c r="G957" i="13" s="1"/>
  <c r="E958" i="13"/>
  <c r="G958" i="13" s="1"/>
  <c r="E959" i="13"/>
  <c r="G959" i="13" s="1"/>
  <c r="E960" i="13"/>
  <c r="G960" i="13" s="1"/>
  <c r="E961" i="13"/>
  <c r="G961" i="13" s="1"/>
  <c r="E962" i="13"/>
  <c r="G962" i="13" s="1"/>
  <c r="E963" i="13"/>
  <c r="G963" i="13" s="1"/>
  <c r="E964" i="13"/>
  <c r="G964" i="13" s="1"/>
  <c r="E965" i="13"/>
  <c r="G965" i="13" s="1"/>
  <c r="E966" i="13"/>
  <c r="G966" i="13" s="1"/>
  <c r="E967" i="13"/>
  <c r="G967" i="13" s="1"/>
  <c r="E968" i="13"/>
  <c r="G968" i="13" s="1"/>
  <c r="E969" i="13"/>
  <c r="G969" i="13" s="1"/>
  <c r="E970" i="13"/>
  <c r="G970" i="13" s="1"/>
  <c r="E971" i="13"/>
  <c r="G971" i="13" s="1"/>
  <c r="E972" i="13"/>
  <c r="G972" i="13" s="1"/>
  <c r="E973" i="13"/>
  <c r="G973" i="13" s="1"/>
  <c r="E974" i="13"/>
  <c r="G974" i="13" s="1"/>
  <c r="E975" i="13"/>
  <c r="G975" i="13" s="1"/>
  <c r="E976" i="13"/>
  <c r="G976" i="13" s="1"/>
  <c r="E977" i="13"/>
  <c r="G977" i="13" s="1"/>
  <c r="E978" i="13"/>
  <c r="G978" i="13" s="1"/>
  <c r="E979" i="13"/>
  <c r="G979" i="13" s="1"/>
  <c r="E980" i="13"/>
  <c r="G980" i="13" s="1"/>
  <c r="E981" i="13"/>
  <c r="G981" i="13" s="1"/>
  <c r="E982" i="13"/>
  <c r="G982" i="13" s="1"/>
  <c r="E983" i="13"/>
  <c r="G983" i="13" s="1"/>
  <c r="E984" i="13"/>
  <c r="G984" i="13" s="1"/>
  <c r="E985" i="13"/>
  <c r="G985" i="13" s="1"/>
  <c r="E986" i="13"/>
  <c r="G986" i="13" s="1"/>
  <c r="E987" i="13"/>
  <c r="G987" i="13" s="1"/>
  <c r="E988" i="13"/>
  <c r="G988" i="13" s="1"/>
  <c r="E989" i="13"/>
  <c r="G989" i="13" s="1"/>
  <c r="E990" i="13"/>
  <c r="G990" i="13" s="1"/>
  <c r="E991" i="13"/>
  <c r="G991" i="13" s="1"/>
  <c r="E992" i="13"/>
  <c r="G992" i="13" s="1"/>
  <c r="E993" i="13"/>
  <c r="G993" i="13" s="1"/>
  <c r="E994" i="13"/>
  <c r="G994" i="13" s="1"/>
  <c r="E995" i="13"/>
  <c r="G995" i="13" s="1"/>
  <c r="E996" i="13"/>
  <c r="G996" i="13" s="1"/>
  <c r="E997" i="13"/>
  <c r="G997" i="13" s="1"/>
  <c r="E998" i="13"/>
  <c r="G998" i="13" s="1"/>
  <c r="E999" i="13"/>
  <c r="G999" i="13" s="1"/>
  <c r="E1000" i="13"/>
  <c r="G1000" i="13" s="1"/>
  <c r="E1001" i="13"/>
  <c r="G1001" i="13" s="1"/>
  <c r="E1002" i="13"/>
  <c r="G1002" i="13" s="1"/>
  <c r="E1003" i="13"/>
  <c r="G1003" i="13" s="1"/>
  <c r="E1004" i="13"/>
  <c r="G1004" i="13" s="1"/>
  <c r="E1005" i="13"/>
  <c r="G1005" i="13" s="1"/>
  <c r="E1006" i="13"/>
  <c r="G1006" i="13" s="1"/>
  <c r="E1007" i="13"/>
  <c r="G1007" i="13" s="1"/>
  <c r="E1008" i="13"/>
  <c r="G1008" i="13" s="1"/>
  <c r="E1009" i="13"/>
  <c r="G1009" i="13" s="1"/>
  <c r="E1010" i="13"/>
  <c r="G1010" i="13" s="1"/>
  <c r="E1011" i="13"/>
  <c r="G1011" i="13" s="1"/>
  <c r="E1012" i="13"/>
  <c r="G1012" i="13" s="1"/>
  <c r="E1013" i="13"/>
  <c r="G1013" i="13" s="1"/>
  <c r="E1014" i="13"/>
  <c r="G1014" i="13" s="1"/>
  <c r="E1015" i="13"/>
  <c r="G1015" i="13" s="1"/>
  <c r="E1016" i="13"/>
  <c r="G1016" i="13" s="1"/>
  <c r="E1017" i="13"/>
  <c r="G1017" i="13" s="1"/>
  <c r="E1018" i="13"/>
  <c r="G1018" i="13" s="1"/>
  <c r="E1019" i="13"/>
  <c r="G1019" i="13" s="1"/>
  <c r="E1020" i="13"/>
  <c r="G1020" i="13" s="1"/>
  <c r="E1021" i="13"/>
  <c r="G1021" i="13" s="1"/>
  <c r="E1022" i="13"/>
  <c r="G1022" i="13" s="1"/>
  <c r="E1023" i="13"/>
  <c r="G1023" i="13" s="1"/>
  <c r="E1024" i="13"/>
  <c r="G1024" i="13" s="1"/>
  <c r="E1025" i="13"/>
  <c r="G1025" i="13" s="1"/>
  <c r="E1026" i="13"/>
  <c r="G1026" i="13" s="1"/>
  <c r="E1027" i="13"/>
  <c r="G1027" i="13" s="1"/>
  <c r="E1028" i="13"/>
  <c r="G1028" i="13" s="1"/>
  <c r="E1029" i="13"/>
  <c r="G1029" i="13" s="1"/>
  <c r="E1030" i="13"/>
  <c r="G1030" i="13" s="1"/>
  <c r="E1031" i="13"/>
  <c r="G1031" i="13" s="1"/>
  <c r="E1032" i="13"/>
  <c r="G1032" i="13" s="1"/>
  <c r="E1033" i="13"/>
  <c r="G1033" i="13" s="1"/>
  <c r="E1034" i="13"/>
  <c r="G1034" i="13" s="1"/>
  <c r="E1035" i="13"/>
  <c r="G1035" i="13" s="1"/>
  <c r="E1036" i="13"/>
  <c r="G1036" i="13" s="1"/>
  <c r="E1037" i="13"/>
  <c r="G1037" i="13" s="1"/>
  <c r="E1038" i="13"/>
  <c r="G1038" i="13" s="1"/>
  <c r="E1039" i="13"/>
  <c r="G1039" i="13" s="1"/>
  <c r="E1040" i="13"/>
  <c r="G1040" i="13" s="1"/>
  <c r="E1041" i="13"/>
  <c r="G1041" i="13" s="1"/>
  <c r="E1042" i="13"/>
  <c r="G1042" i="13" s="1"/>
  <c r="E1043" i="13"/>
  <c r="G1043" i="13" s="1"/>
  <c r="E1044" i="13"/>
  <c r="G1044" i="13" s="1"/>
  <c r="E1045" i="13"/>
  <c r="G1045" i="13" s="1"/>
  <c r="E1046" i="13"/>
  <c r="G1046" i="13" s="1"/>
  <c r="E1047" i="13"/>
  <c r="G1047" i="13" s="1"/>
  <c r="E1048" i="13"/>
  <c r="G1048" i="13" s="1"/>
  <c r="E1049" i="13"/>
  <c r="G1049" i="13" s="1"/>
  <c r="E1050" i="13"/>
  <c r="G1050" i="13" s="1"/>
  <c r="E1051" i="13"/>
  <c r="G1051" i="13" s="1"/>
  <c r="E1052" i="13"/>
  <c r="G1052" i="13" s="1"/>
  <c r="E1053" i="13"/>
  <c r="G1053" i="13" s="1"/>
  <c r="E1054" i="13"/>
  <c r="G1054" i="13" s="1"/>
  <c r="E1055" i="13"/>
  <c r="G1055" i="13" s="1"/>
  <c r="E1056" i="13"/>
  <c r="G1056" i="13" s="1"/>
  <c r="E1057" i="13"/>
  <c r="G1057" i="13" s="1"/>
  <c r="E1058" i="13"/>
  <c r="G1058" i="13" s="1"/>
  <c r="E1059" i="13"/>
  <c r="G1059" i="13" s="1"/>
  <c r="E1060" i="13"/>
  <c r="G1060" i="13" s="1"/>
  <c r="E1061" i="13"/>
  <c r="G1061" i="13" s="1"/>
  <c r="E1062" i="13"/>
  <c r="G1062" i="13" s="1"/>
  <c r="E1063" i="13"/>
  <c r="G1063" i="13" s="1"/>
  <c r="E1064" i="13"/>
  <c r="G1064" i="13" s="1"/>
  <c r="E1065" i="13"/>
  <c r="G1065" i="13" s="1"/>
  <c r="E1066" i="13"/>
  <c r="G1066" i="13" s="1"/>
  <c r="E1067" i="13"/>
  <c r="G1067" i="13" s="1"/>
  <c r="E1068" i="13"/>
  <c r="G1068" i="13" s="1"/>
  <c r="E1069" i="13"/>
  <c r="G1069" i="13" s="1"/>
  <c r="E1070" i="13"/>
  <c r="G1070" i="13" s="1"/>
  <c r="E1071" i="13"/>
  <c r="G1071" i="13" s="1"/>
  <c r="E1072" i="13"/>
  <c r="G1072" i="13" s="1"/>
  <c r="E1073" i="13"/>
  <c r="G1073" i="13" s="1"/>
  <c r="E1074" i="13"/>
  <c r="G1074" i="13" s="1"/>
  <c r="E1075" i="13"/>
  <c r="G1075" i="13" s="1"/>
  <c r="E1076" i="13"/>
  <c r="G1076" i="13" s="1"/>
  <c r="E1077" i="13"/>
  <c r="G1077" i="13" s="1"/>
  <c r="E1078" i="13"/>
  <c r="G1078" i="13" s="1"/>
  <c r="E1079" i="13"/>
  <c r="G1079" i="13" s="1"/>
  <c r="E1080" i="13"/>
  <c r="G1080" i="13" s="1"/>
  <c r="E1081" i="13"/>
  <c r="G1081" i="13" s="1"/>
  <c r="E1082" i="13"/>
  <c r="G1082" i="13" s="1"/>
  <c r="E1083" i="13"/>
  <c r="G1083" i="13" s="1"/>
  <c r="E1084" i="13"/>
  <c r="G1084" i="13" s="1"/>
  <c r="E1085" i="13"/>
  <c r="G1085" i="13" s="1"/>
  <c r="E1086" i="13"/>
  <c r="G1086" i="13" s="1"/>
  <c r="E1087" i="13"/>
  <c r="G1087" i="13" s="1"/>
  <c r="E1088" i="13"/>
  <c r="G1088" i="13" s="1"/>
  <c r="E1089" i="13"/>
  <c r="G1089" i="13" s="1"/>
  <c r="E1090" i="13"/>
  <c r="G1090" i="13" s="1"/>
  <c r="E1091" i="13"/>
  <c r="G1091" i="13" s="1"/>
  <c r="E1092" i="13"/>
  <c r="G1092" i="13" s="1"/>
  <c r="E1093" i="13"/>
  <c r="G1093" i="13" s="1"/>
  <c r="E1094" i="13"/>
  <c r="G1094" i="13" s="1"/>
  <c r="E1095" i="13"/>
  <c r="G1095" i="13" s="1"/>
  <c r="E1096" i="13"/>
  <c r="G1096" i="13" s="1"/>
  <c r="E1097" i="13"/>
  <c r="G1097" i="13" s="1"/>
  <c r="E1098" i="13"/>
  <c r="G1098" i="13" s="1"/>
  <c r="E1099" i="13"/>
  <c r="G1099" i="13" s="1"/>
  <c r="E1100" i="13"/>
  <c r="G1100" i="13" s="1"/>
  <c r="E1101" i="13"/>
  <c r="G1101" i="13" s="1"/>
  <c r="E1102" i="13"/>
  <c r="G1102" i="13" s="1"/>
  <c r="E1103" i="13"/>
  <c r="G1103" i="13" s="1"/>
  <c r="E1104" i="13"/>
  <c r="G1104" i="13" s="1"/>
  <c r="E1105" i="13"/>
  <c r="G1105" i="13" s="1"/>
  <c r="E1106" i="13"/>
  <c r="G1106" i="13" s="1"/>
  <c r="E1107" i="13"/>
  <c r="G1107" i="13" s="1"/>
  <c r="E1108" i="13"/>
  <c r="G1108" i="13" s="1"/>
  <c r="E1109" i="13"/>
  <c r="G1109" i="13" s="1"/>
  <c r="E1110" i="13"/>
  <c r="G1110" i="13" s="1"/>
  <c r="E1111" i="13"/>
  <c r="G1111" i="13" s="1"/>
  <c r="E1112" i="13"/>
  <c r="G1112" i="13" s="1"/>
  <c r="E1113" i="13"/>
  <c r="G1113" i="13" s="1"/>
  <c r="E1114" i="13"/>
  <c r="G1114" i="13" s="1"/>
  <c r="E1115" i="13"/>
  <c r="G1115" i="13" s="1"/>
  <c r="E1116" i="13"/>
  <c r="G1116" i="13" s="1"/>
  <c r="E1117" i="13"/>
  <c r="G1117" i="13" s="1"/>
  <c r="E1118" i="13"/>
  <c r="G1118" i="13" s="1"/>
  <c r="E1119" i="13"/>
  <c r="G1119" i="13" s="1"/>
  <c r="E1120" i="13"/>
  <c r="G1120" i="13" s="1"/>
  <c r="E1121" i="13"/>
  <c r="G1121" i="13" s="1"/>
  <c r="E1122" i="13"/>
  <c r="G1122" i="13" s="1"/>
  <c r="E1123" i="13"/>
  <c r="G1123" i="13" s="1"/>
  <c r="E1124" i="13"/>
  <c r="G1124" i="13" s="1"/>
  <c r="E1125" i="13"/>
  <c r="G1125" i="13" s="1"/>
  <c r="E1126" i="13"/>
  <c r="G1126" i="13" s="1"/>
  <c r="E1127" i="13"/>
  <c r="G1127" i="13" s="1"/>
  <c r="E1128" i="13"/>
  <c r="G1128" i="13" s="1"/>
  <c r="E1129" i="13"/>
  <c r="G1129" i="13" s="1"/>
  <c r="E1130" i="13"/>
  <c r="G1130" i="13" s="1"/>
  <c r="E1131" i="13"/>
  <c r="G1131" i="13" s="1"/>
  <c r="E1132" i="13"/>
  <c r="G1132" i="13" s="1"/>
  <c r="E1133" i="13"/>
  <c r="G1133" i="13" s="1"/>
  <c r="E1134" i="13"/>
  <c r="G1134" i="13" s="1"/>
  <c r="E1135" i="13"/>
  <c r="G1135" i="13" s="1"/>
  <c r="E1136" i="13"/>
  <c r="G1136" i="13" s="1"/>
  <c r="E1137" i="13"/>
  <c r="G1137" i="13" s="1"/>
  <c r="E1138" i="13"/>
  <c r="G1138" i="13" s="1"/>
  <c r="E1139" i="13"/>
  <c r="G1139" i="13" s="1"/>
  <c r="E1140" i="13"/>
  <c r="G1140" i="13" s="1"/>
  <c r="E1141" i="13"/>
  <c r="G1141" i="13" s="1"/>
  <c r="E1142" i="13"/>
  <c r="G1142" i="13" s="1"/>
  <c r="E1143" i="13"/>
  <c r="G1143" i="13" s="1"/>
  <c r="E1144" i="13"/>
  <c r="G1144" i="13" s="1"/>
  <c r="E1145" i="13"/>
  <c r="G1145" i="13" s="1"/>
  <c r="E1146" i="13"/>
  <c r="G1146" i="13" s="1"/>
  <c r="E1147" i="13"/>
  <c r="G1147" i="13" s="1"/>
  <c r="E1148" i="13"/>
  <c r="G1148" i="13" s="1"/>
  <c r="E1149" i="13"/>
  <c r="G1149" i="13" s="1"/>
  <c r="E1150" i="13"/>
  <c r="G1150" i="13" s="1"/>
  <c r="E1151" i="13"/>
  <c r="G1151" i="13" s="1"/>
  <c r="E1152" i="13"/>
  <c r="G1152" i="13" s="1"/>
  <c r="E1153" i="13"/>
  <c r="G1153" i="13" s="1"/>
  <c r="E1154" i="13"/>
  <c r="G1154" i="13" s="1"/>
  <c r="E1155" i="13"/>
  <c r="G1155" i="13" s="1"/>
  <c r="E1156" i="13"/>
  <c r="G1156" i="13" s="1"/>
  <c r="E1157" i="13"/>
  <c r="G1157" i="13" s="1"/>
  <c r="E1158" i="13"/>
  <c r="G1158" i="13" s="1"/>
  <c r="E1159" i="13"/>
  <c r="G1159" i="13" s="1"/>
  <c r="E1160" i="13"/>
  <c r="G1160" i="13" s="1"/>
  <c r="E1161" i="13"/>
  <c r="G1161" i="13" s="1"/>
  <c r="E1162" i="13"/>
  <c r="G1162" i="13" s="1"/>
  <c r="E1163" i="13"/>
  <c r="G1163" i="13" s="1"/>
  <c r="E1164" i="13"/>
  <c r="G1164" i="13" s="1"/>
  <c r="E1165" i="13"/>
  <c r="G1165" i="13" s="1"/>
  <c r="E1166" i="13"/>
  <c r="G1166" i="13" s="1"/>
  <c r="E1167" i="13"/>
  <c r="G1167" i="13" s="1"/>
  <c r="E1168" i="13"/>
  <c r="G1168" i="13" s="1"/>
  <c r="E1169" i="13"/>
  <c r="G1169" i="13" s="1"/>
  <c r="E1170" i="13"/>
  <c r="G1170" i="13" s="1"/>
  <c r="E1171" i="13"/>
  <c r="G1171" i="13" s="1"/>
  <c r="E1172" i="13"/>
  <c r="G1172" i="13" s="1"/>
  <c r="E1173" i="13"/>
  <c r="G1173" i="13" s="1"/>
  <c r="E1174" i="13"/>
  <c r="G1174" i="13" s="1"/>
  <c r="E1175" i="13"/>
  <c r="G1175" i="13" s="1"/>
  <c r="E1176" i="13"/>
  <c r="G1176" i="13" s="1"/>
  <c r="E1177" i="13"/>
  <c r="G1177" i="13" s="1"/>
  <c r="E1178" i="13"/>
  <c r="G1178" i="13" s="1"/>
  <c r="E1179" i="13"/>
  <c r="G1179" i="13" s="1"/>
  <c r="E1180" i="13"/>
  <c r="G1180" i="13" s="1"/>
  <c r="E1181" i="13"/>
  <c r="G1181" i="13" s="1"/>
  <c r="E1182" i="13"/>
  <c r="G1182" i="13" s="1"/>
  <c r="E1183" i="13"/>
  <c r="G1183" i="13" s="1"/>
  <c r="E1184" i="13"/>
  <c r="G1184" i="13" s="1"/>
  <c r="E1185" i="13"/>
  <c r="G1185" i="13" s="1"/>
  <c r="E1186" i="13"/>
  <c r="G1186" i="13" s="1"/>
  <c r="E1187" i="13"/>
  <c r="G1187" i="13" s="1"/>
  <c r="E1188" i="13"/>
  <c r="G1188" i="13" s="1"/>
  <c r="E1189" i="13"/>
  <c r="G1189" i="13" s="1"/>
  <c r="E1190" i="13"/>
  <c r="G1190" i="13" s="1"/>
  <c r="E1191" i="13"/>
  <c r="G1191" i="13" s="1"/>
  <c r="E1192" i="13"/>
  <c r="G1192" i="13" s="1"/>
  <c r="E1193" i="13"/>
  <c r="G1193" i="13" s="1"/>
  <c r="E1194" i="13"/>
  <c r="G1194" i="13" s="1"/>
  <c r="E1195" i="13"/>
  <c r="G1195" i="13" s="1"/>
  <c r="E1196" i="13"/>
  <c r="G1196" i="13" s="1"/>
  <c r="E1197" i="13"/>
  <c r="G1197" i="13" s="1"/>
  <c r="E1198" i="13"/>
  <c r="G1198" i="13" s="1"/>
  <c r="E1199" i="13"/>
  <c r="G1199" i="13" s="1"/>
  <c r="E1200" i="13"/>
  <c r="G1200" i="13" s="1"/>
  <c r="E1201" i="13"/>
  <c r="G1201" i="13" s="1"/>
  <c r="E1202" i="13"/>
  <c r="G1202" i="13" s="1"/>
  <c r="E1203" i="13"/>
  <c r="G1203" i="13" s="1"/>
  <c r="E1204" i="13"/>
  <c r="G1204" i="13" s="1"/>
  <c r="E1205" i="13"/>
  <c r="G1205" i="13" s="1"/>
  <c r="E1206" i="13"/>
  <c r="G1206" i="13" s="1"/>
  <c r="E1207" i="13"/>
  <c r="G1207" i="13" s="1"/>
  <c r="E1208" i="13"/>
  <c r="G1208" i="13" s="1"/>
  <c r="E1209" i="13"/>
  <c r="G1209" i="13" s="1"/>
  <c r="E1210" i="13"/>
  <c r="G1210" i="13" s="1"/>
  <c r="E1211" i="13"/>
  <c r="G1211" i="13" s="1"/>
  <c r="E1212" i="13"/>
  <c r="G1212" i="13" s="1"/>
  <c r="E1213" i="13"/>
  <c r="G1213" i="13" s="1"/>
  <c r="E1214" i="13"/>
  <c r="G1214" i="13" s="1"/>
  <c r="E1215" i="13"/>
  <c r="G1215" i="13" s="1"/>
  <c r="E1216" i="13"/>
  <c r="G1216" i="13" s="1"/>
  <c r="E1217" i="13"/>
  <c r="G1217" i="13" s="1"/>
  <c r="E1218" i="13"/>
  <c r="G1218" i="13" s="1"/>
  <c r="E1219" i="13"/>
  <c r="G1219" i="13" s="1"/>
  <c r="E1220" i="13"/>
  <c r="G1220" i="13" s="1"/>
  <c r="E1221" i="13"/>
  <c r="G1221" i="13" s="1"/>
  <c r="E1222" i="13"/>
  <c r="G1222" i="13" s="1"/>
  <c r="E1223" i="13"/>
  <c r="G1223" i="13" s="1"/>
  <c r="E1224" i="13"/>
  <c r="G1224" i="13" s="1"/>
  <c r="E1225" i="13"/>
  <c r="G1225" i="13" s="1"/>
  <c r="E1226" i="13"/>
  <c r="G1226" i="13" s="1"/>
  <c r="E1227" i="13"/>
  <c r="G1227" i="13" s="1"/>
  <c r="E1228" i="13"/>
  <c r="G1228" i="13" s="1"/>
  <c r="E1229" i="13"/>
  <c r="G1229" i="13" s="1"/>
  <c r="E1230" i="13"/>
  <c r="G1230" i="13" s="1"/>
  <c r="E1231" i="13"/>
  <c r="G1231" i="13" s="1"/>
  <c r="E1232" i="13"/>
  <c r="G1232" i="13" s="1"/>
  <c r="E1233" i="13"/>
  <c r="G1233" i="13" s="1"/>
  <c r="E1234" i="13"/>
  <c r="G1234" i="13" s="1"/>
  <c r="E1235" i="13"/>
  <c r="G1235" i="13" s="1"/>
  <c r="E1236" i="13"/>
  <c r="G1236" i="13" s="1"/>
  <c r="E1237" i="13"/>
  <c r="G1237" i="13" s="1"/>
  <c r="E1238" i="13"/>
  <c r="G1238" i="13" s="1"/>
  <c r="E1239" i="13"/>
  <c r="G1239" i="13" s="1"/>
  <c r="E1240" i="13"/>
  <c r="G1240" i="13" s="1"/>
  <c r="E1241" i="13"/>
  <c r="G1241" i="13" s="1"/>
  <c r="E1242" i="13"/>
  <c r="G1242" i="13" s="1"/>
  <c r="E1243" i="13"/>
  <c r="G1243" i="13" s="1"/>
  <c r="E1244" i="13"/>
  <c r="G1244" i="13" s="1"/>
  <c r="E1245" i="13"/>
  <c r="G1245" i="13" s="1"/>
  <c r="E1246" i="13"/>
  <c r="G1246" i="13" s="1"/>
  <c r="E1247" i="13"/>
  <c r="G1247" i="13" s="1"/>
  <c r="E1248" i="13"/>
  <c r="G1248" i="13" s="1"/>
  <c r="E1249" i="13"/>
  <c r="G1249" i="13" s="1"/>
  <c r="E1250" i="13"/>
  <c r="G1250" i="13" s="1"/>
  <c r="E1251" i="13"/>
  <c r="G1251" i="13" s="1"/>
  <c r="E1252" i="13"/>
  <c r="G1252" i="13" s="1"/>
  <c r="E1253" i="13"/>
  <c r="G1253" i="13" s="1"/>
  <c r="E1254" i="13"/>
  <c r="G1254" i="13" s="1"/>
  <c r="E1255" i="13"/>
  <c r="G1255" i="13" s="1"/>
  <c r="E1256" i="13"/>
  <c r="G1256" i="13" s="1"/>
  <c r="E1257" i="13"/>
  <c r="G1257" i="13" s="1"/>
  <c r="E1258" i="13"/>
  <c r="G1258" i="13" s="1"/>
  <c r="E1259" i="13"/>
  <c r="G1259" i="13" s="1"/>
  <c r="E1260" i="13"/>
  <c r="G1260" i="13" s="1"/>
  <c r="E1261" i="13"/>
  <c r="G1261" i="13" s="1"/>
  <c r="E1262" i="13"/>
  <c r="G1262" i="13" s="1"/>
  <c r="E1263" i="13"/>
  <c r="G1263" i="13" s="1"/>
  <c r="E1264" i="13"/>
  <c r="G1264" i="13" s="1"/>
  <c r="E1265" i="13"/>
  <c r="G1265" i="13" s="1"/>
  <c r="E1266" i="13"/>
  <c r="G1266" i="13" s="1"/>
  <c r="E1267" i="13"/>
  <c r="G1267" i="13" s="1"/>
  <c r="E1268" i="13"/>
  <c r="G1268" i="13" s="1"/>
  <c r="E1269" i="13"/>
  <c r="G1269" i="13" s="1"/>
  <c r="E1270" i="13"/>
  <c r="G1270" i="13" s="1"/>
  <c r="E1271" i="13"/>
  <c r="G1271" i="13" s="1"/>
  <c r="E1272" i="13"/>
  <c r="G1272" i="13" s="1"/>
  <c r="E1273" i="13"/>
  <c r="G1273" i="13" s="1"/>
  <c r="E1274" i="13"/>
  <c r="G1274" i="13" s="1"/>
  <c r="E1275" i="13"/>
  <c r="G1275" i="13" s="1"/>
  <c r="E1276" i="13"/>
  <c r="G1276" i="13" s="1"/>
  <c r="E1277" i="13"/>
  <c r="G1277" i="13" s="1"/>
  <c r="E1278" i="13"/>
  <c r="G1278" i="13" s="1"/>
  <c r="E1279" i="13"/>
  <c r="G1279" i="13" s="1"/>
  <c r="E1280" i="13"/>
  <c r="G1280" i="13" s="1"/>
  <c r="E1281" i="13"/>
  <c r="G1281" i="13" s="1"/>
  <c r="E1282" i="13"/>
  <c r="G1282" i="13" s="1"/>
  <c r="E1283" i="13"/>
  <c r="G1283" i="13" s="1"/>
  <c r="E1284" i="13"/>
  <c r="G1284" i="13" s="1"/>
  <c r="E1285" i="13"/>
  <c r="G1285" i="13" s="1"/>
  <c r="E1286" i="13"/>
  <c r="G1286" i="13" s="1"/>
  <c r="E1287" i="13"/>
  <c r="G1287" i="13" s="1"/>
  <c r="E1288" i="13"/>
  <c r="G1288" i="13" s="1"/>
  <c r="E1289" i="13"/>
  <c r="G1289" i="13" s="1"/>
  <c r="E1290" i="13"/>
  <c r="G1290" i="13" s="1"/>
  <c r="E1291" i="13"/>
  <c r="G1291" i="13" s="1"/>
  <c r="E1292" i="13"/>
  <c r="G1292" i="13" s="1"/>
  <c r="E1293" i="13"/>
  <c r="G1293" i="13" s="1"/>
  <c r="E1294" i="13"/>
  <c r="G1294" i="13" s="1"/>
  <c r="E1295" i="13"/>
  <c r="G1295" i="13" s="1"/>
  <c r="E1296" i="13"/>
  <c r="G1296" i="13" s="1"/>
  <c r="E1297" i="13"/>
  <c r="G1297" i="13" s="1"/>
  <c r="E1298" i="13"/>
  <c r="G1298" i="13" s="1"/>
  <c r="E1299" i="13"/>
  <c r="G1299" i="13" s="1"/>
  <c r="E1300" i="13"/>
  <c r="G1300" i="13" s="1"/>
  <c r="E1301" i="13"/>
  <c r="G1301" i="13" s="1"/>
  <c r="E1302" i="13"/>
  <c r="G1302" i="13" s="1"/>
  <c r="E1303" i="13"/>
  <c r="G1303" i="13" s="1"/>
  <c r="E1304" i="13"/>
  <c r="G1304" i="13" s="1"/>
  <c r="E1305" i="13"/>
  <c r="G1305" i="13" s="1"/>
  <c r="E1306" i="13"/>
  <c r="G1306" i="13" s="1"/>
  <c r="E1307" i="13"/>
  <c r="G1307" i="13" s="1"/>
  <c r="E1308" i="13"/>
  <c r="G1308" i="13" s="1"/>
  <c r="E1309" i="13"/>
  <c r="G1309" i="13" s="1"/>
  <c r="E1310" i="13"/>
  <c r="G1310" i="13" s="1"/>
  <c r="E1311" i="13"/>
  <c r="G1311" i="13" s="1"/>
  <c r="E1312" i="13"/>
  <c r="G1312" i="13" s="1"/>
  <c r="E1313" i="13"/>
  <c r="G1313" i="13" s="1"/>
  <c r="E1314" i="13"/>
  <c r="G1314" i="13" s="1"/>
  <c r="E1315" i="13"/>
  <c r="G1315" i="13" s="1"/>
  <c r="E1316" i="13"/>
  <c r="G1316" i="13" s="1"/>
  <c r="E1317" i="13"/>
  <c r="G1317" i="13" s="1"/>
  <c r="E1318" i="13"/>
  <c r="G1318" i="13" s="1"/>
  <c r="E1319" i="13"/>
  <c r="G1319" i="13" s="1"/>
  <c r="E1320" i="13"/>
  <c r="G1320" i="13" s="1"/>
  <c r="E1321" i="13"/>
  <c r="G1321" i="13" s="1"/>
  <c r="E1322" i="13"/>
  <c r="G1322" i="13" s="1"/>
  <c r="E1323" i="13"/>
  <c r="G1323" i="13" s="1"/>
  <c r="E1324" i="13"/>
  <c r="G1324" i="13" s="1"/>
  <c r="E1325" i="13"/>
  <c r="G1325" i="13" s="1"/>
  <c r="E1326" i="13"/>
  <c r="G1326" i="13" s="1"/>
  <c r="E1327" i="13"/>
  <c r="G1327" i="13" s="1"/>
  <c r="E1328" i="13"/>
  <c r="G1328" i="13" s="1"/>
  <c r="E1329" i="13"/>
  <c r="G1329" i="13" s="1"/>
  <c r="E1330" i="13"/>
  <c r="G1330" i="13" s="1"/>
  <c r="E1331" i="13"/>
  <c r="G1331" i="13" s="1"/>
  <c r="E1332" i="13"/>
  <c r="G1332" i="13" s="1"/>
  <c r="E1333" i="13"/>
  <c r="G1333" i="13" s="1"/>
  <c r="E1334" i="13"/>
  <c r="G1334" i="13" s="1"/>
  <c r="E1335" i="13"/>
  <c r="G1335" i="13" s="1"/>
  <c r="E1336" i="13"/>
  <c r="G1336" i="13" s="1"/>
  <c r="E1337" i="13"/>
  <c r="G1337" i="13" s="1"/>
  <c r="E1338" i="13"/>
  <c r="G1338" i="13" s="1"/>
  <c r="E1339" i="13"/>
  <c r="G1339" i="13" s="1"/>
  <c r="E1340" i="13"/>
  <c r="G1340" i="13" s="1"/>
  <c r="E1341" i="13"/>
  <c r="G1341" i="13" s="1"/>
  <c r="E1342" i="13"/>
  <c r="G1342" i="13" s="1"/>
  <c r="E1343" i="13"/>
  <c r="G1343" i="13" s="1"/>
  <c r="E1344" i="13"/>
  <c r="G1344" i="13" s="1"/>
  <c r="E1345" i="13"/>
  <c r="G1345" i="13" s="1"/>
  <c r="E1346" i="13"/>
  <c r="G1346" i="13" s="1"/>
  <c r="E1347" i="13"/>
  <c r="G1347" i="13" s="1"/>
  <c r="E1348" i="13"/>
  <c r="G1348" i="13" s="1"/>
  <c r="E1349" i="13"/>
  <c r="G1349" i="13" s="1"/>
  <c r="E1350" i="13"/>
  <c r="G1350" i="13" s="1"/>
  <c r="E1351" i="13"/>
  <c r="G1351" i="13" s="1"/>
  <c r="E1352" i="13"/>
  <c r="G1352" i="13" s="1"/>
  <c r="E1353" i="13"/>
  <c r="G1353" i="13" s="1"/>
  <c r="E1354" i="13"/>
  <c r="G1354" i="13" s="1"/>
  <c r="E1355" i="13"/>
  <c r="G1355" i="13" s="1"/>
  <c r="E1356" i="13"/>
  <c r="G1356" i="13" s="1"/>
  <c r="E1357" i="13"/>
  <c r="G1357" i="13" s="1"/>
  <c r="E1358" i="13"/>
  <c r="G1358" i="13" s="1"/>
  <c r="E1359" i="13"/>
  <c r="G1359" i="13" s="1"/>
  <c r="E1360" i="13"/>
  <c r="G1360" i="13" s="1"/>
  <c r="E1361" i="13"/>
  <c r="G1361" i="13" s="1"/>
  <c r="E1362" i="13"/>
  <c r="G1362" i="13" s="1"/>
  <c r="E1363" i="13"/>
  <c r="G1363" i="13" s="1"/>
  <c r="E1364" i="13"/>
  <c r="G1364" i="13" s="1"/>
  <c r="E1365" i="13"/>
  <c r="G1365" i="13" s="1"/>
  <c r="E1366" i="13"/>
  <c r="G1366" i="13" s="1"/>
  <c r="E1367" i="13"/>
  <c r="G1367" i="13" s="1"/>
  <c r="E1368" i="13"/>
  <c r="G1368" i="13" s="1"/>
  <c r="E1369" i="13"/>
  <c r="G1369" i="13" s="1"/>
  <c r="E1370" i="13"/>
  <c r="G1370" i="13" s="1"/>
  <c r="E1371" i="13"/>
  <c r="G1371" i="13" s="1"/>
  <c r="E1372" i="13"/>
  <c r="G1372" i="13" s="1"/>
  <c r="E1373" i="13"/>
  <c r="G1373" i="13" s="1"/>
  <c r="E1374" i="13"/>
  <c r="G1374" i="13" s="1"/>
  <c r="E1375" i="13"/>
  <c r="G1375" i="13" s="1"/>
  <c r="E1376" i="13"/>
  <c r="G1376" i="13" s="1"/>
  <c r="E1377" i="13"/>
  <c r="G1377" i="13" s="1"/>
  <c r="E1378" i="13"/>
  <c r="G1378" i="13" s="1"/>
  <c r="E1379" i="13"/>
  <c r="G1379" i="13" s="1"/>
  <c r="E1380" i="13"/>
  <c r="G1380" i="13" s="1"/>
  <c r="E1381" i="13"/>
  <c r="G1381" i="13" s="1"/>
  <c r="E1382" i="13"/>
  <c r="G1382" i="13" s="1"/>
  <c r="E1383" i="13"/>
  <c r="G1383" i="13" s="1"/>
  <c r="E1384" i="13"/>
  <c r="G1384" i="13" s="1"/>
  <c r="E1385" i="13"/>
  <c r="G1385" i="13" s="1"/>
  <c r="E1386" i="13"/>
  <c r="G1386" i="13" s="1"/>
  <c r="E1387" i="13"/>
  <c r="G1387" i="13" s="1"/>
  <c r="E1388" i="13"/>
  <c r="G1388" i="13" s="1"/>
  <c r="E1389" i="13"/>
  <c r="G1389" i="13" s="1"/>
  <c r="E1390" i="13"/>
  <c r="G1390" i="13" s="1"/>
  <c r="E1391" i="13"/>
  <c r="G1391" i="13" s="1"/>
  <c r="E1392" i="13"/>
  <c r="G1392" i="13" s="1"/>
  <c r="E1393" i="13"/>
  <c r="G1393" i="13" s="1"/>
  <c r="E1394" i="13"/>
  <c r="G1394" i="13" s="1"/>
  <c r="E1395" i="13"/>
  <c r="G1395" i="13" s="1"/>
  <c r="E1396" i="13"/>
  <c r="G1396" i="13" s="1"/>
  <c r="E1397" i="13"/>
  <c r="G1397" i="13" s="1"/>
  <c r="E1398" i="13"/>
  <c r="G1398" i="13" s="1"/>
  <c r="E1399" i="13"/>
  <c r="G1399" i="13" s="1"/>
  <c r="E1400" i="13"/>
  <c r="G1400" i="13" s="1"/>
  <c r="E1401" i="13"/>
  <c r="G1401" i="13" s="1"/>
  <c r="E1402" i="13"/>
  <c r="G1402" i="13" s="1"/>
  <c r="E1403" i="13"/>
  <c r="G1403" i="13" s="1"/>
  <c r="E1404" i="13"/>
  <c r="G1404" i="13" s="1"/>
  <c r="E1405" i="13"/>
  <c r="G1405" i="13" s="1"/>
  <c r="E1406" i="13"/>
  <c r="G1406" i="13" s="1"/>
  <c r="E1407" i="13"/>
  <c r="G1407" i="13" s="1"/>
  <c r="E1408" i="13"/>
  <c r="G1408" i="13" s="1"/>
  <c r="E1409" i="13"/>
  <c r="G1409" i="13" s="1"/>
  <c r="E1410" i="13"/>
  <c r="G1410" i="13" s="1"/>
  <c r="E1411" i="13"/>
  <c r="G1411" i="13" s="1"/>
  <c r="E1412" i="13"/>
  <c r="G1412" i="13" s="1"/>
  <c r="E1413" i="13"/>
  <c r="G1413" i="13" s="1"/>
  <c r="E1414" i="13"/>
  <c r="G1414" i="13" s="1"/>
  <c r="E1415" i="13"/>
  <c r="G1415" i="13" s="1"/>
  <c r="E1416" i="13"/>
  <c r="G1416" i="13" s="1"/>
  <c r="E1417" i="13"/>
  <c r="G1417" i="13" s="1"/>
  <c r="E1418" i="13"/>
  <c r="G1418" i="13" s="1"/>
  <c r="E1419" i="13"/>
  <c r="G1419" i="13" s="1"/>
  <c r="E1420" i="13"/>
  <c r="G1420" i="13" s="1"/>
  <c r="E1421" i="13"/>
  <c r="G1421" i="13" s="1"/>
  <c r="E1422" i="13"/>
  <c r="G1422" i="13" s="1"/>
  <c r="E1423" i="13"/>
  <c r="G1423" i="13" s="1"/>
  <c r="E1424" i="13"/>
  <c r="G1424" i="13" s="1"/>
  <c r="E1425" i="13"/>
  <c r="G1425" i="13" s="1"/>
  <c r="E1426" i="13"/>
  <c r="G1426" i="13" s="1"/>
  <c r="E1427" i="13"/>
  <c r="G1427" i="13" s="1"/>
  <c r="E1428" i="13"/>
  <c r="G1428" i="13" s="1"/>
  <c r="E1429" i="13"/>
  <c r="G1429" i="13" s="1"/>
  <c r="E1430" i="13"/>
  <c r="G1430" i="13" s="1"/>
  <c r="E1431" i="13"/>
  <c r="G1431" i="13" s="1"/>
  <c r="E1432" i="13"/>
  <c r="G1432" i="13" s="1"/>
  <c r="E1433" i="13"/>
  <c r="G1433" i="13" s="1"/>
  <c r="E1434" i="13"/>
  <c r="G1434" i="13" s="1"/>
  <c r="E1435" i="13"/>
  <c r="G1435" i="13" s="1"/>
  <c r="E1436" i="13"/>
  <c r="G1436" i="13" s="1"/>
  <c r="E1437" i="13"/>
  <c r="G1437" i="13" s="1"/>
  <c r="E1438" i="13"/>
  <c r="G1438" i="13" s="1"/>
  <c r="E1439" i="13"/>
  <c r="G1439" i="13" s="1"/>
  <c r="E1440" i="13"/>
  <c r="G1440" i="13" s="1"/>
  <c r="E1441" i="13"/>
  <c r="G1441" i="13" s="1"/>
  <c r="E1442" i="13"/>
  <c r="G1442" i="13" s="1"/>
  <c r="E1443" i="13"/>
  <c r="G1443" i="13" s="1"/>
  <c r="E1444" i="13"/>
  <c r="G1444" i="13" s="1"/>
  <c r="E1445" i="13"/>
  <c r="G1445" i="13" s="1"/>
  <c r="E1446" i="13"/>
  <c r="G1446" i="13" s="1"/>
  <c r="E1447" i="13"/>
  <c r="G1447" i="13" s="1"/>
  <c r="E1448" i="13"/>
  <c r="G1448" i="13" s="1"/>
  <c r="E1449" i="13"/>
  <c r="G1449" i="13" s="1"/>
  <c r="E1450" i="13"/>
  <c r="G1450" i="13" s="1"/>
  <c r="E1451" i="13"/>
  <c r="G1451" i="13" s="1"/>
  <c r="E1452" i="13"/>
  <c r="G1452" i="13" s="1"/>
  <c r="E1453" i="13"/>
  <c r="G1453" i="13" s="1"/>
  <c r="E1454" i="13"/>
  <c r="G1454" i="13" s="1"/>
  <c r="E1455" i="13"/>
  <c r="G1455" i="13" s="1"/>
  <c r="E1456" i="13"/>
  <c r="G1456" i="13" s="1"/>
  <c r="E1457" i="13"/>
  <c r="G1457" i="13" s="1"/>
  <c r="E1458" i="13"/>
  <c r="G1458" i="13" s="1"/>
  <c r="E1459" i="13"/>
  <c r="G1459" i="13" s="1"/>
  <c r="E1460" i="13"/>
  <c r="G1460" i="13" s="1"/>
  <c r="E1461" i="13"/>
  <c r="G1461" i="13" s="1"/>
  <c r="E1462" i="13"/>
  <c r="G1462" i="13" s="1"/>
  <c r="E1463" i="13"/>
  <c r="G1463" i="13" s="1"/>
  <c r="E1464" i="13"/>
  <c r="G1464" i="13" s="1"/>
  <c r="E1465" i="13"/>
  <c r="G1465" i="13" s="1"/>
  <c r="E1466" i="13"/>
  <c r="G1466" i="13" s="1"/>
  <c r="E1467" i="13"/>
  <c r="G1467" i="13" s="1"/>
  <c r="E1468" i="13"/>
  <c r="G1468" i="13" s="1"/>
  <c r="E1469" i="13"/>
  <c r="G1469" i="13" s="1"/>
  <c r="E1470" i="13"/>
  <c r="G1470" i="13" s="1"/>
  <c r="E1471" i="13"/>
  <c r="G1471" i="13" s="1"/>
  <c r="E1472" i="13"/>
  <c r="G1472" i="13" s="1"/>
  <c r="E1473" i="13"/>
  <c r="G1473" i="13" s="1"/>
  <c r="E1474" i="13"/>
  <c r="G1474" i="13" s="1"/>
  <c r="E1475" i="13"/>
  <c r="G1475" i="13" s="1"/>
  <c r="E1476" i="13"/>
  <c r="G1476" i="13" s="1"/>
  <c r="E1477" i="13"/>
  <c r="G1477" i="13" s="1"/>
  <c r="E1478" i="13"/>
  <c r="G1478" i="13" s="1"/>
  <c r="E1479" i="13"/>
  <c r="G1479" i="13" s="1"/>
  <c r="E1480" i="13"/>
  <c r="G1480" i="13" s="1"/>
  <c r="E1481" i="13"/>
  <c r="G1481" i="13" s="1"/>
  <c r="E1482" i="13"/>
  <c r="G1482" i="13" s="1"/>
  <c r="E1483" i="13"/>
  <c r="G1483" i="13" s="1"/>
  <c r="E1484" i="13"/>
  <c r="G1484" i="13" s="1"/>
  <c r="E1485" i="13"/>
  <c r="G1485" i="13" s="1"/>
  <c r="E1486" i="13"/>
  <c r="G1486" i="13" s="1"/>
  <c r="E1487" i="13"/>
  <c r="G1487" i="13" s="1"/>
  <c r="E1488" i="13"/>
  <c r="G1488" i="13" s="1"/>
  <c r="E1489" i="13"/>
  <c r="G1489" i="13" s="1"/>
  <c r="E1490" i="13"/>
  <c r="G1490" i="13" s="1"/>
  <c r="E1491" i="13"/>
  <c r="G1491" i="13" s="1"/>
  <c r="E1492" i="13"/>
  <c r="G1492" i="13" s="1"/>
  <c r="E1493" i="13"/>
  <c r="G1493" i="13" s="1"/>
  <c r="E1494" i="13"/>
  <c r="G1494" i="13" s="1"/>
  <c r="E1495" i="13"/>
  <c r="G1495" i="13" s="1"/>
  <c r="E1496" i="13"/>
  <c r="G1496" i="13" s="1"/>
  <c r="E1497" i="13"/>
  <c r="G1497" i="13" s="1"/>
  <c r="E1498" i="13"/>
  <c r="G1498" i="13" s="1"/>
  <c r="E1499" i="13"/>
  <c r="G1499" i="13" s="1"/>
  <c r="E1500" i="13"/>
  <c r="G1500" i="13" s="1"/>
  <c r="E1501" i="13"/>
  <c r="G1501" i="13" s="1"/>
  <c r="E1502" i="13"/>
  <c r="G1502" i="13" s="1"/>
  <c r="E1503" i="13"/>
  <c r="G1503" i="13" s="1"/>
  <c r="E1504" i="13"/>
  <c r="G1504" i="13" s="1"/>
  <c r="E1505" i="13"/>
  <c r="G1505" i="13" s="1"/>
  <c r="E1506" i="13"/>
  <c r="G1506" i="13" s="1"/>
  <c r="E1507" i="13"/>
  <c r="G1507" i="13" s="1"/>
  <c r="E1508" i="13"/>
  <c r="G1508" i="13" s="1"/>
  <c r="E1509" i="13"/>
  <c r="G1509" i="13" s="1"/>
  <c r="E1510" i="13"/>
  <c r="G1510" i="13" s="1"/>
  <c r="E1511" i="13"/>
  <c r="G1511" i="13" s="1"/>
  <c r="E1512" i="13"/>
  <c r="G1512" i="13" s="1"/>
  <c r="E1513" i="13"/>
  <c r="G1513" i="13" s="1"/>
  <c r="E1514" i="13"/>
  <c r="G1514" i="13" s="1"/>
  <c r="E1515" i="13"/>
  <c r="G1515" i="13" s="1"/>
  <c r="E1516" i="13"/>
  <c r="G1516" i="13" s="1"/>
  <c r="E1517" i="13"/>
  <c r="G1517" i="13" s="1"/>
  <c r="E1518" i="13"/>
  <c r="G1518" i="13" s="1"/>
  <c r="E1519" i="13"/>
  <c r="G1519" i="13" s="1"/>
  <c r="E1520" i="13"/>
  <c r="G1520" i="13" s="1"/>
  <c r="E1521" i="13"/>
  <c r="G1521" i="13" s="1"/>
  <c r="E1522" i="13"/>
  <c r="G1522" i="13" s="1"/>
  <c r="E1523" i="13"/>
  <c r="G1523" i="13" s="1"/>
  <c r="E1524" i="13"/>
  <c r="G1524" i="13" s="1"/>
  <c r="E1525" i="13"/>
  <c r="G1525" i="13" s="1"/>
  <c r="E1526" i="13"/>
  <c r="G1526" i="13" s="1"/>
  <c r="E1527" i="13"/>
  <c r="G1527" i="13" s="1"/>
  <c r="E1528" i="13"/>
  <c r="G1528" i="13" s="1"/>
  <c r="E1529" i="13"/>
  <c r="G1529" i="13" s="1"/>
  <c r="E1530" i="13"/>
  <c r="G1530" i="13" s="1"/>
  <c r="E1531" i="13"/>
  <c r="G1531" i="13" s="1"/>
  <c r="E1532" i="13"/>
  <c r="G1532" i="13" s="1"/>
  <c r="E1533" i="13"/>
  <c r="G1533" i="13" s="1"/>
  <c r="E1534" i="13"/>
  <c r="G1534" i="13" s="1"/>
  <c r="E1535" i="13"/>
  <c r="G1535" i="13" s="1"/>
  <c r="E1536" i="13"/>
  <c r="G1536" i="13" s="1"/>
  <c r="E1537" i="13"/>
  <c r="G1537" i="13" s="1"/>
  <c r="E1538" i="13"/>
  <c r="G1538" i="13" s="1"/>
  <c r="E1539" i="13"/>
  <c r="G1539" i="13" s="1"/>
  <c r="E1540" i="13"/>
  <c r="G1540" i="13" s="1"/>
  <c r="E1541" i="13"/>
  <c r="G1541" i="13" s="1"/>
  <c r="E1542" i="13"/>
  <c r="G1542" i="13" s="1"/>
  <c r="E1543" i="13"/>
  <c r="G1543" i="13" s="1"/>
  <c r="E1544" i="13"/>
  <c r="G1544" i="13" s="1"/>
  <c r="E1545" i="13"/>
  <c r="G1545" i="13" s="1"/>
  <c r="E1546" i="13"/>
  <c r="G1546" i="13" s="1"/>
  <c r="E1547" i="13"/>
  <c r="G1547" i="13" s="1"/>
  <c r="E1548" i="13"/>
  <c r="G1548" i="13" s="1"/>
  <c r="E1549" i="13"/>
  <c r="G1549" i="13" s="1"/>
  <c r="E1550" i="13"/>
  <c r="G1550" i="13" s="1"/>
  <c r="E1551" i="13"/>
  <c r="G1551" i="13" s="1"/>
  <c r="E1552" i="13"/>
  <c r="G1552" i="13" s="1"/>
  <c r="E1553" i="13"/>
  <c r="G1553" i="13" s="1"/>
  <c r="E1554" i="13"/>
  <c r="G1554" i="13" s="1"/>
  <c r="E1555" i="13"/>
  <c r="G1555" i="13" s="1"/>
  <c r="E1556" i="13"/>
  <c r="G1556" i="13" s="1"/>
  <c r="E1557" i="13"/>
  <c r="G1557" i="13" s="1"/>
  <c r="E1558" i="13"/>
  <c r="G1558" i="13" s="1"/>
  <c r="E1559" i="13"/>
  <c r="G1559" i="13" s="1"/>
  <c r="E1560" i="13"/>
  <c r="G1560" i="13" s="1"/>
  <c r="E1561" i="13"/>
  <c r="G1561" i="13" s="1"/>
  <c r="E1562" i="13"/>
  <c r="G1562" i="13" s="1"/>
  <c r="E1563" i="13"/>
  <c r="G1563" i="13" s="1"/>
  <c r="E1564" i="13"/>
  <c r="G1564" i="13" s="1"/>
  <c r="E1565" i="13"/>
  <c r="G1565" i="13" s="1"/>
  <c r="E1566" i="13"/>
  <c r="G1566" i="13" s="1"/>
  <c r="E1567" i="13"/>
  <c r="G1567" i="13" s="1"/>
  <c r="E1568" i="13"/>
  <c r="G1568" i="13" s="1"/>
  <c r="E1569" i="13"/>
  <c r="G1569" i="13" s="1"/>
  <c r="E1570" i="13"/>
  <c r="G1570" i="13" s="1"/>
  <c r="E1571" i="13"/>
  <c r="G1571" i="13" s="1"/>
  <c r="E1572" i="13"/>
  <c r="G1572" i="13" s="1"/>
  <c r="E1573" i="13"/>
  <c r="G1573" i="13" s="1"/>
  <c r="E1574" i="13"/>
  <c r="G1574" i="13" s="1"/>
  <c r="E1575" i="13"/>
  <c r="G1575" i="13" s="1"/>
  <c r="E1576" i="13"/>
  <c r="G1576" i="13" s="1"/>
  <c r="E1577" i="13"/>
  <c r="G1577" i="13" s="1"/>
  <c r="E1578" i="13"/>
  <c r="G1578" i="13" s="1"/>
  <c r="E1579" i="13"/>
  <c r="G1579" i="13" s="1"/>
  <c r="E1580" i="13"/>
  <c r="G1580" i="13" s="1"/>
  <c r="E1581" i="13"/>
  <c r="G1581" i="13" s="1"/>
  <c r="E1582" i="13"/>
  <c r="G1582" i="13" s="1"/>
  <c r="E1583" i="13"/>
  <c r="G1583" i="13" s="1"/>
  <c r="E1584" i="13"/>
  <c r="G1584" i="13" s="1"/>
  <c r="E1585" i="13"/>
  <c r="G1585" i="13" s="1"/>
  <c r="E1586" i="13"/>
  <c r="G1586" i="13" s="1"/>
  <c r="E1587" i="13"/>
  <c r="G1587" i="13" s="1"/>
  <c r="E1588" i="13"/>
  <c r="G1588" i="13" s="1"/>
  <c r="E1589" i="13"/>
  <c r="G1589" i="13" s="1"/>
  <c r="E1590" i="13"/>
  <c r="G1590" i="13" s="1"/>
  <c r="E1591" i="13"/>
  <c r="G1591" i="13" s="1"/>
  <c r="E1592" i="13"/>
  <c r="G1592" i="13" s="1"/>
  <c r="E1593" i="13"/>
  <c r="G1593" i="13" s="1"/>
  <c r="E1594" i="13"/>
  <c r="G1594" i="13" s="1"/>
  <c r="E1595" i="13"/>
  <c r="G1595" i="13" s="1"/>
  <c r="E1596" i="13"/>
  <c r="G1596" i="13" s="1"/>
  <c r="E1597" i="13"/>
  <c r="G1597" i="13" s="1"/>
  <c r="E1598" i="13"/>
  <c r="G1598" i="13" s="1"/>
  <c r="E1599" i="13"/>
  <c r="G1599" i="13" s="1"/>
  <c r="E1600" i="13"/>
  <c r="G1600" i="13" s="1"/>
  <c r="E1601" i="13"/>
  <c r="G1601" i="13" s="1"/>
  <c r="E1602" i="13"/>
  <c r="G1602" i="13" s="1"/>
  <c r="E1603" i="13"/>
  <c r="G1603" i="13" s="1"/>
  <c r="E1604" i="13"/>
  <c r="G1604" i="13" s="1"/>
  <c r="E1605" i="13"/>
  <c r="G1605" i="13" s="1"/>
  <c r="E1606" i="13"/>
  <c r="G1606" i="13" s="1"/>
  <c r="E1607" i="13"/>
  <c r="G1607" i="13" s="1"/>
  <c r="E1608" i="13"/>
  <c r="G1608" i="13" s="1"/>
  <c r="E1609" i="13"/>
  <c r="G1609" i="13" s="1"/>
  <c r="E1610" i="13"/>
  <c r="G1610" i="13" s="1"/>
  <c r="E1611" i="13"/>
  <c r="G1611" i="13" s="1"/>
  <c r="E1612" i="13"/>
  <c r="G1612" i="13" s="1"/>
  <c r="E1613" i="13"/>
  <c r="G1613" i="13" s="1"/>
  <c r="E1614" i="13"/>
  <c r="G1614" i="13" s="1"/>
  <c r="E1615" i="13"/>
  <c r="G1615" i="13" s="1"/>
  <c r="E1616" i="13"/>
  <c r="G1616" i="13" s="1"/>
  <c r="E1617" i="13"/>
  <c r="G1617" i="13" s="1"/>
  <c r="E1618" i="13"/>
  <c r="G1618" i="13" s="1"/>
  <c r="E1619" i="13"/>
  <c r="G1619" i="13" s="1"/>
  <c r="E1620" i="13"/>
  <c r="G1620" i="13" s="1"/>
  <c r="E1621" i="13"/>
  <c r="G1621" i="13" s="1"/>
  <c r="E1622" i="13"/>
  <c r="G1622" i="13" s="1"/>
  <c r="E1623" i="13"/>
  <c r="G1623" i="13" s="1"/>
  <c r="E1624" i="13"/>
  <c r="G1624" i="13" s="1"/>
  <c r="E1625" i="13"/>
  <c r="G1625" i="13" s="1"/>
  <c r="E1626" i="13"/>
  <c r="G1626" i="13" s="1"/>
  <c r="E1627" i="13"/>
  <c r="G1627" i="13" s="1"/>
  <c r="E1628" i="13"/>
  <c r="G1628" i="13" s="1"/>
  <c r="E1629" i="13"/>
  <c r="G1629" i="13" s="1"/>
  <c r="E1630" i="13"/>
  <c r="G1630" i="13" s="1"/>
  <c r="E1631" i="13"/>
  <c r="G1631" i="13" s="1"/>
  <c r="E1632" i="13"/>
  <c r="G1632" i="13" s="1"/>
  <c r="E1633" i="13"/>
  <c r="G1633" i="13" s="1"/>
  <c r="E1634" i="13"/>
  <c r="G1634" i="13" s="1"/>
  <c r="E1635" i="13"/>
  <c r="G1635" i="13" s="1"/>
  <c r="E1636" i="13"/>
  <c r="G1636" i="13" s="1"/>
  <c r="E1637" i="13"/>
  <c r="G1637" i="13" s="1"/>
  <c r="E1638" i="13"/>
  <c r="G1638" i="13" s="1"/>
  <c r="E1639" i="13"/>
  <c r="G1639" i="13" s="1"/>
  <c r="E1640" i="13"/>
  <c r="G1640" i="13" s="1"/>
  <c r="E1641" i="13"/>
  <c r="G1641" i="13" s="1"/>
  <c r="E1642" i="13"/>
  <c r="G1642" i="13" s="1"/>
  <c r="E1643" i="13"/>
  <c r="G1643" i="13" s="1"/>
  <c r="E1644" i="13"/>
  <c r="G1644" i="13" s="1"/>
  <c r="E1645" i="13"/>
  <c r="G1645" i="13" s="1"/>
  <c r="E1646" i="13"/>
  <c r="G1646" i="13" s="1"/>
  <c r="E1647" i="13"/>
  <c r="G1647" i="13" s="1"/>
  <c r="E1648" i="13"/>
  <c r="G1648" i="13" s="1"/>
  <c r="E1649" i="13"/>
  <c r="G1649" i="13" s="1"/>
  <c r="E1650" i="13"/>
  <c r="G1650" i="13" s="1"/>
  <c r="E1651" i="13"/>
  <c r="G1651" i="13" s="1"/>
  <c r="E1652" i="13"/>
  <c r="G1652" i="13" s="1"/>
  <c r="E1653" i="13"/>
  <c r="G1653" i="13" s="1"/>
  <c r="E1654" i="13"/>
  <c r="G1654" i="13" s="1"/>
  <c r="E1655" i="13"/>
  <c r="G1655" i="13" s="1"/>
  <c r="E1656" i="13"/>
  <c r="G1656" i="13" s="1"/>
  <c r="E1657" i="13"/>
  <c r="G1657" i="13" s="1"/>
  <c r="E1658" i="13"/>
  <c r="G1658" i="13" s="1"/>
  <c r="E1659" i="13"/>
  <c r="G1659" i="13" s="1"/>
  <c r="E1660" i="13"/>
  <c r="G1660" i="13" s="1"/>
  <c r="E1661" i="13"/>
  <c r="G1661" i="13" s="1"/>
  <c r="E1662" i="13"/>
  <c r="G1662" i="13" s="1"/>
  <c r="E1663" i="13"/>
  <c r="G1663" i="13" s="1"/>
  <c r="E1664" i="13"/>
  <c r="G1664" i="13" s="1"/>
  <c r="E1665" i="13"/>
  <c r="G1665" i="13" s="1"/>
  <c r="E1666" i="13"/>
  <c r="G1666" i="13" s="1"/>
  <c r="E1667" i="13"/>
  <c r="G1667" i="13" s="1"/>
  <c r="E1668" i="13"/>
  <c r="G1668" i="13" s="1"/>
  <c r="E1669" i="13"/>
  <c r="G1669" i="13" s="1"/>
  <c r="E1670" i="13"/>
  <c r="G1670" i="13" s="1"/>
  <c r="E1671" i="13"/>
  <c r="G1671" i="13" s="1"/>
  <c r="E1672" i="13"/>
  <c r="G1672" i="13" s="1"/>
  <c r="E1673" i="13"/>
  <c r="G1673" i="13" s="1"/>
  <c r="E1674" i="13"/>
  <c r="G1674" i="13" s="1"/>
  <c r="E1675" i="13"/>
  <c r="G1675" i="13" s="1"/>
  <c r="E1676" i="13"/>
  <c r="G1676" i="13" s="1"/>
  <c r="E1677" i="13"/>
  <c r="G1677" i="13" s="1"/>
  <c r="E1678" i="13"/>
  <c r="G1678" i="13" s="1"/>
  <c r="E1679" i="13"/>
  <c r="G1679" i="13" s="1"/>
  <c r="E1680" i="13"/>
  <c r="G1680" i="13" s="1"/>
  <c r="E1681" i="13"/>
  <c r="G1681" i="13" s="1"/>
  <c r="E1682" i="13"/>
  <c r="G1682" i="13" s="1"/>
  <c r="E1683" i="13"/>
  <c r="G1683" i="13" s="1"/>
  <c r="E1684" i="13"/>
  <c r="G1684" i="13" s="1"/>
  <c r="E1685" i="13"/>
  <c r="G1685" i="13" s="1"/>
  <c r="E1686" i="13"/>
  <c r="G1686" i="13" s="1"/>
  <c r="E1687" i="13"/>
  <c r="G1687" i="13" s="1"/>
  <c r="E1688" i="13"/>
  <c r="G1688" i="13" s="1"/>
  <c r="E1689" i="13"/>
  <c r="G1689" i="13" s="1"/>
  <c r="E1690" i="13"/>
  <c r="G1690" i="13" s="1"/>
  <c r="E1691" i="13"/>
  <c r="G1691" i="13" s="1"/>
  <c r="E1692" i="13"/>
  <c r="G1692" i="13" s="1"/>
  <c r="E1693" i="13"/>
  <c r="G1693" i="13" s="1"/>
  <c r="E1694" i="13"/>
  <c r="G1694" i="13" s="1"/>
  <c r="E1695" i="13"/>
  <c r="G1695" i="13" s="1"/>
  <c r="E1696" i="13"/>
  <c r="G1696" i="13" s="1"/>
  <c r="E1697" i="13"/>
  <c r="G1697" i="13" s="1"/>
  <c r="E1698" i="13"/>
  <c r="G1698" i="13" s="1"/>
  <c r="E1699" i="13"/>
  <c r="G1699" i="13" s="1"/>
  <c r="E1700" i="13"/>
  <c r="G1700" i="13" s="1"/>
  <c r="E1701" i="13"/>
  <c r="G1701" i="13" s="1"/>
  <c r="E1702" i="13"/>
  <c r="G1702" i="13" s="1"/>
  <c r="E1703" i="13"/>
  <c r="G1703" i="13" s="1"/>
  <c r="E1704" i="13"/>
  <c r="G1704" i="13" s="1"/>
  <c r="E1705" i="13"/>
  <c r="G1705" i="13" s="1"/>
  <c r="E1706" i="13"/>
  <c r="G1706" i="13" s="1"/>
  <c r="E1707" i="13"/>
  <c r="G1707" i="13" s="1"/>
  <c r="E1708" i="13"/>
  <c r="G1708" i="13" s="1"/>
  <c r="E1709" i="13"/>
  <c r="G1709" i="13" s="1"/>
  <c r="E1710" i="13"/>
  <c r="G1710" i="13" s="1"/>
  <c r="E1711" i="13"/>
  <c r="G1711" i="13" s="1"/>
  <c r="E1712" i="13"/>
  <c r="G1712" i="13" s="1"/>
  <c r="E1713" i="13"/>
  <c r="G1713" i="13" s="1"/>
  <c r="E1714" i="13"/>
  <c r="G1714" i="13" s="1"/>
  <c r="E1715" i="13"/>
  <c r="G1715" i="13" s="1"/>
  <c r="E1716" i="13"/>
  <c r="G1716" i="13" s="1"/>
  <c r="E1717" i="13"/>
  <c r="G1717" i="13" s="1"/>
  <c r="E1718" i="13"/>
  <c r="G1718" i="13" s="1"/>
  <c r="E1719" i="13"/>
  <c r="G1719" i="13" s="1"/>
  <c r="E1720" i="13"/>
  <c r="G1720" i="13" s="1"/>
  <c r="E1721" i="13"/>
  <c r="G1721" i="13" s="1"/>
  <c r="E1722" i="13"/>
  <c r="G1722" i="13" s="1"/>
  <c r="E1723" i="13"/>
  <c r="G1723" i="13" s="1"/>
  <c r="E1724" i="13"/>
  <c r="G1724" i="13" s="1"/>
  <c r="E1725" i="13"/>
  <c r="G1725" i="13" s="1"/>
  <c r="E1726" i="13"/>
  <c r="G1726" i="13" s="1"/>
  <c r="E1727" i="13"/>
  <c r="G1727" i="13" s="1"/>
  <c r="E1728" i="13"/>
  <c r="G1728" i="13" s="1"/>
  <c r="E1729" i="13"/>
  <c r="G1729" i="13" s="1"/>
  <c r="E1730" i="13"/>
  <c r="G1730" i="13" s="1"/>
  <c r="E1731" i="13"/>
  <c r="G1731" i="13" s="1"/>
  <c r="E1732" i="13"/>
  <c r="G1732" i="13" s="1"/>
  <c r="E1733" i="13"/>
  <c r="G1733" i="13" s="1"/>
  <c r="E1734" i="13"/>
  <c r="G1734" i="13" s="1"/>
  <c r="E1735" i="13"/>
  <c r="G1735" i="13" s="1"/>
  <c r="E1736" i="13"/>
  <c r="G1736" i="13" s="1"/>
  <c r="E1737" i="13"/>
  <c r="G1737" i="13" s="1"/>
  <c r="E1738" i="13"/>
  <c r="G1738" i="13" s="1"/>
  <c r="E1739" i="13"/>
  <c r="G1739" i="13" s="1"/>
  <c r="E1740" i="13"/>
  <c r="G1740" i="13" s="1"/>
  <c r="E1741" i="13"/>
  <c r="G1741" i="13" s="1"/>
  <c r="E1742" i="13"/>
  <c r="G1742" i="13" s="1"/>
  <c r="E1743" i="13"/>
  <c r="G1743" i="13" s="1"/>
  <c r="E1744" i="13"/>
  <c r="G1744" i="13" s="1"/>
  <c r="E1745" i="13"/>
  <c r="G1745" i="13" s="1"/>
  <c r="E1746" i="13"/>
  <c r="G1746" i="13" s="1"/>
  <c r="E1747" i="13"/>
  <c r="G1747" i="13" s="1"/>
  <c r="E1748" i="13"/>
  <c r="G1748" i="13" s="1"/>
  <c r="E1749" i="13"/>
  <c r="G1749" i="13" s="1"/>
  <c r="E1750" i="13"/>
  <c r="G1750" i="13" s="1"/>
  <c r="E1751" i="13"/>
  <c r="G1751" i="13" s="1"/>
  <c r="E1752" i="13"/>
  <c r="G1752" i="13" s="1"/>
  <c r="E1753" i="13"/>
  <c r="G1753" i="13" s="1"/>
  <c r="E1754" i="13"/>
  <c r="G1754" i="13" s="1"/>
  <c r="E1755" i="13"/>
  <c r="G1755" i="13" s="1"/>
  <c r="E1756" i="13"/>
  <c r="G1756" i="13" s="1"/>
  <c r="E1757" i="13"/>
  <c r="G1757" i="13" s="1"/>
  <c r="E1758" i="13"/>
  <c r="G1758" i="13" s="1"/>
  <c r="E1759" i="13"/>
  <c r="G1759" i="13" s="1"/>
  <c r="E1760" i="13"/>
  <c r="G1760" i="13" s="1"/>
  <c r="E1761" i="13"/>
  <c r="G1761" i="13" s="1"/>
  <c r="E1762" i="13"/>
  <c r="G1762" i="13" s="1"/>
  <c r="E1763" i="13"/>
  <c r="G1763" i="13" s="1"/>
  <c r="E1764" i="13"/>
  <c r="G1764" i="13" s="1"/>
  <c r="E1765" i="13"/>
  <c r="G1765" i="13" s="1"/>
  <c r="E1766" i="13"/>
  <c r="G1766" i="13" s="1"/>
  <c r="E1767" i="13"/>
  <c r="G1767" i="13" s="1"/>
  <c r="E1768" i="13"/>
  <c r="G1768" i="13" s="1"/>
  <c r="E1769" i="13"/>
  <c r="G1769" i="13" s="1"/>
  <c r="E1770" i="13"/>
  <c r="G1770" i="13" s="1"/>
  <c r="E1771" i="13"/>
  <c r="G1771" i="13" s="1"/>
  <c r="E1772" i="13"/>
  <c r="G1772" i="13" s="1"/>
  <c r="E1773" i="13"/>
  <c r="G1773" i="13" s="1"/>
  <c r="E1774" i="13"/>
  <c r="G1774" i="13" s="1"/>
  <c r="E1775" i="13"/>
  <c r="G1775" i="13" s="1"/>
  <c r="E1776" i="13"/>
  <c r="G1776" i="13" s="1"/>
  <c r="E1777" i="13"/>
  <c r="G1777" i="13" s="1"/>
  <c r="E1778" i="13"/>
  <c r="G1778" i="13" s="1"/>
  <c r="E1779" i="13"/>
  <c r="G1779" i="13" s="1"/>
  <c r="E1780" i="13"/>
  <c r="G1780" i="13" s="1"/>
  <c r="E1781" i="13"/>
  <c r="G1781" i="13" s="1"/>
  <c r="E1782" i="13"/>
  <c r="G1782" i="13" s="1"/>
  <c r="E1783" i="13"/>
  <c r="G1783" i="13" s="1"/>
  <c r="E1784" i="13"/>
  <c r="G1784" i="13" s="1"/>
  <c r="E1785" i="13"/>
  <c r="G1785" i="13" s="1"/>
  <c r="E1786" i="13"/>
  <c r="G1786" i="13" s="1"/>
  <c r="E1787" i="13"/>
  <c r="G1787" i="13" s="1"/>
  <c r="E1788" i="13"/>
  <c r="G1788" i="13" s="1"/>
  <c r="E1789" i="13"/>
  <c r="G1789" i="13" s="1"/>
  <c r="E1790" i="13"/>
  <c r="G1790" i="13" s="1"/>
  <c r="E1791" i="13"/>
  <c r="G1791" i="13" s="1"/>
  <c r="E1792" i="13"/>
  <c r="G1792" i="13" s="1"/>
  <c r="E1793" i="13"/>
  <c r="G1793" i="13" s="1"/>
  <c r="E1794" i="13"/>
  <c r="G1794" i="13" s="1"/>
  <c r="E1795" i="13"/>
  <c r="G1795" i="13" s="1"/>
  <c r="E1796" i="13"/>
  <c r="G1796" i="13" s="1"/>
  <c r="E1797" i="13"/>
  <c r="G1797" i="13" s="1"/>
  <c r="E1798" i="13"/>
  <c r="G1798" i="13" s="1"/>
  <c r="E1799" i="13"/>
  <c r="G1799" i="13" s="1"/>
  <c r="E1800" i="13"/>
  <c r="G1800" i="13" s="1"/>
  <c r="E1801" i="13"/>
  <c r="G1801" i="13" s="1"/>
  <c r="E1802" i="13"/>
  <c r="G1802" i="13" s="1"/>
  <c r="E1803" i="13"/>
  <c r="G1803" i="13" s="1"/>
  <c r="E1804" i="13"/>
  <c r="G1804" i="13" s="1"/>
  <c r="E1805" i="13"/>
  <c r="G1805" i="13" s="1"/>
  <c r="E1806" i="13"/>
  <c r="G1806" i="13" s="1"/>
  <c r="E1807" i="13"/>
  <c r="G1807" i="13" s="1"/>
  <c r="E1808" i="13"/>
  <c r="G1808" i="13" s="1"/>
  <c r="E1809" i="13"/>
  <c r="G1809" i="13" s="1"/>
  <c r="E1810" i="13"/>
  <c r="G1810" i="13" s="1"/>
  <c r="E1811" i="13"/>
  <c r="G1811" i="13" s="1"/>
  <c r="E1812" i="13"/>
  <c r="G1812" i="13" s="1"/>
  <c r="E1813" i="13"/>
  <c r="G1813" i="13" s="1"/>
  <c r="E1814" i="13"/>
  <c r="G1814" i="13" s="1"/>
  <c r="E1815" i="13"/>
  <c r="G1815" i="13" s="1"/>
  <c r="E1816" i="13"/>
  <c r="G1816" i="13" s="1"/>
  <c r="E1817" i="13"/>
  <c r="G1817" i="13" s="1"/>
  <c r="E1818" i="13"/>
  <c r="G1818" i="13" s="1"/>
  <c r="E1819" i="13"/>
  <c r="G1819" i="13" s="1"/>
  <c r="E1820" i="13"/>
  <c r="G1820" i="13" s="1"/>
  <c r="E1821" i="13"/>
  <c r="G1821" i="13" s="1"/>
  <c r="E1822" i="13"/>
  <c r="G1822" i="13" s="1"/>
  <c r="E1823" i="13"/>
  <c r="G1823" i="13" s="1"/>
  <c r="E1824" i="13"/>
  <c r="G1824" i="13" s="1"/>
  <c r="E1825" i="13"/>
  <c r="G1825" i="13" s="1"/>
  <c r="E1826" i="13"/>
  <c r="G1826" i="13" s="1"/>
  <c r="E1827" i="13"/>
  <c r="G1827" i="13" s="1"/>
  <c r="E1828" i="13"/>
  <c r="G1828" i="13" s="1"/>
  <c r="E1829" i="13"/>
  <c r="G1829" i="13" s="1"/>
  <c r="E1830" i="13"/>
  <c r="G1830" i="13" s="1"/>
  <c r="E1831" i="13"/>
  <c r="G1831" i="13" s="1"/>
  <c r="E1832" i="13"/>
  <c r="G1832" i="13" s="1"/>
  <c r="E1833" i="13"/>
  <c r="G1833" i="13" s="1"/>
  <c r="E1834" i="13"/>
  <c r="G1834" i="13" s="1"/>
  <c r="E1835" i="13"/>
  <c r="G1835" i="13" s="1"/>
  <c r="E1836" i="13"/>
  <c r="G1836" i="13" s="1"/>
  <c r="E1837" i="13"/>
  <c r="G1837" i="13" s="1"/>
  <c r="E1838" i="13"/>
  <c r="G1838" i="13" s="1"/>
  <c r="E1839" i="13"/>
  <c r="G1839" i="13" s="1"/>
  <c r="E1840" i="13"/>
  <c r="G1840" i="13" s="1"/>
  <c r="E1841" i="13"/>
  <c r="G1841" i="13" s="1"/>
  <c r="E1842" i="13"/>
  <c r="G1842" i="13" s="1"/>
  <c r="E1843" i="13"/>
  <c r="G1843" i="13" s="1"/>
  <c r="E1844" i="13"/>
  <c r="G1844" i="13" s="1"/>
  <c r="E1845" i="13"/>
  <c r="G1845" i="13" s="1"/>
  <c r="E1846" i="13"/>
  <c r="G1846" i="13" s="1"/>
  <c r="E1847" i="13"/>
  <c r="G1847" i="13" s="1"/>
  <c r="E1848" i="13"/>
  <c r="G1848" i="13" s="1"/>
  <c r="E1849" i="13"/>
  <c r="G1849" i="13" s="1"/>
  <c r="E1850" i="13"/>
  <c r="G1850" i="13" s="1"/>
  <c r="E1851" i="13"/>
  <c r="G1851" i="13" s="1"/>
  <c r="E1852" i="13"/>
  <c r="G1852" i="13" s="1"/>
  <c r="E1853" i="13"/>
  <c r="G1853" i="13" s="1"/>
  <c r="E1854" i="13"/>
  <c r="G1854" i="13" s="1"/>
  <c r="E1855" i="13"/>
  <c r="G1855" i="13" s="1"/>
  <c r="E1856" i="13"/>
  <c r="G1856" i="13" s="1"/>
  <c r="E1857" i="13"/>
  <c r="G1857" i="13" s="1"/>
  <c r="E1858" i="13"/>
  <c r="G1858" i="13" s="1"/>
  <c r="E1859" i="13"/>
  <c r="G1859" i="13" s="1"/>
  <c r="E1860" i="13"/>
  <c r="G1860" i="13" s="1"/>
  <c r="E1861" i="13"/>
  <c r="G1861" i="13" s="1"/>
  <c r="E1862" i="13"/>
  <c r="G1862" i="13" s="1"/>
  <c r="E1863" i="13"/>
  <c r="G1863" i="13" s="1"/>
  <c r="E1864" i="13"/>
  <c r="G1864" i="13" s="1"/>
  <c r="E1865" i="13"/>
  <c r="G1865" i="13" s="1"/>
  <c r="E1866" i="13"/>
  <c r="G1866" i="13" s="1"/>
  <c r="E1867" i="13"/>
  <c r="G1867" i="13" s="1"/>
  <c r="E1868" i="13"/>
  <c r="G1868" i="13" s="1"/>
  <c r="E1869" i="13"/>
  <c r="G1869" i="13" s="1"/>
  <c r="E1870" i="13"/>
  <c r="G1870" i="13" s="1"/>
  <c r="E1871" i="13"/>
  <c r="G1871" i="13" s="1"/>
  <c r="E1872" i="13"/>
  <c r="G1872" i="13" s="1"/>
  <c r="E1873" i="13"/>
  <c r="G1873" i="13" s="1"/>
  <c r="E1874" i="13"/>
  <c r="G1874" i="13" s="1"/>
  <c r="E1875" i="13"/>
  <c r="G1875" i="13" s="1"/>
  <c r="E1876" i="13"/>
  <c r="G1876" i="13" s="1"/>
  <c r="E1877" i="13"/>
  <c r="G1877" i="13" s="1"/>
  <c r="E1878" i="13"/>
  <c r="G1878" i="13" s="1"/>
  <c r="E1879" i="13"/>
  <c r="G1879" i="13" s="1"/>
  <c r="E1880" i="13"/>
  <c r="G1880" i="13" s="1"/>
  <c r="E1881" i="13"/>
  <c r="G1881" i="13" s="1"/>
  <c r="E1882" i="13"/>
  <c r="G1882" i="13" s="1"/>
  <c r="E1883" i="13"/>
  <c r="G1883" i="13" s="1"/>
  <c r="E1884" i="13"/>
  <c r="G1884" i="13" s="1"/>
  <c r="E1885" i="13"/>
  <c r="G1885" i="13" s="1"/>
  <c r="E1886" i="13"/>
  <c r="G1886" i="13" s="1"/>
  <c r="E1887" i="13"/>
  <c r="G1887" i="13" s="1"/>
  <c r="E1888" i="13"/>
  <c r="G1888" i="13" s="1"/>
  <c r="E1889" i="13"/>
  <c r="G1889" i="13" s="1"/>
  <c r="E1890" i="13"/>
  <c r="G1890" i="13" s="1"/>
  <c r="E1891" i="13"/>
  <c r="G1891" i="13" s="1"/>
  <c r="E1892" i="13"/>
  <c r="G1892" i="13" s="1"/>
  <c r="E1893" i="13"/>
  <c r="G1893" i="13" s="1"/>
  <c r="E1894" i="13"/>
  <c r="G1894" i="13" s="1"/>
  <c r="E1895" i="13"/>
  <c r="G1895" i="13" s="1"/>
  <c r="E1896" i="13"/>
  <c r="G1896" i="13" s="1"/>
  <c r="E1897" i="13"/>
  <c r="G1897" i="13" s="1"/>
  <c r="E1898" i="13"/>
  <c r="G1898" i="13" s="1"/>
  <c r="E1899" i="13"/>
  <c r="G1899" i="13" s="1"/>
  <c r="E1900" i="13"/>
  <c r="G1900" i="13" s="1"/>
  <c r="E1901" i="13"/>
  <c r="G1901" i="13" s="1"/>
  <c r="E1902" i="13"/>
  <c r="G1902" i="13" s="1"/>
  <c r="E1903" i="13"/>
  <c r="G1903" i="13" s="1"/>
  <c r="E1904" i="13"/>
  <c r="G1904" i="13" s="1"/>
  <c r="E1905" i="13"/>
  <c r="G1905" i="13" s="1"/>
  <c r="E1906" i="13"/>
  <c r="G1906" i="13" s="1"/>
  <c r="E1907" i="13"/>
  <c r="G1907" i="13" s="1"/>
  <c r="E1908" i="13"/>
  <c r="G1908" i="13" s="1"/>
  <c r="E1909" i="13"/>
  <c r="G1909" i="13" s="1"/>
  <c r="E1910" i="13"/>
  <c r="G1910" i="13" s="1"/>
  <c r="E1911" i="13"/>
  <c r="G1911" i="13" s="1"/>
  <c r="E1912" i="13"/>
  <c r="G1912" i="13" s="1"/>
  <c r="E1913" i="13"/>
  <c r="G1913" i="13" s="1"/>
  <c r="E1914" i="13"/>
  <c r="G1914" i="13" s="1"/>
  <c r="E1915" i="13"/>
  <c r="G1915" i="13" s="1"/>
  <c r="E1916" i="13"/>
  <c r="G1916" i="13" s="1"/>
  <c r="E1917" i="13"/>
  <c r="G1917" i="13" s="1"/>
  <c r="E1918" i="13"/>
  <c r="G1918" i="13" s="1"/>
  <c r="E1919" i="13"/>
  <c r="G1919" i="13" s="1"/>
  <c r="E1920" i="13"/>
  <c r="G1920" i="13" s="1"/>
  <c r="E1921" i="13"/>
  <c r="G1921" i="13" s="1"/>
  <c r="E1922" i="13"/>
  <c r="G1922" i="13" s="1"/>
  <c r="E1923" i="13"/>
  <c r="G1923" i="13" s="1"/>
  <c r="E1924" i="13"/>
  <c r="G1924" i="13" s="1"/>
  <c r="E1925" i="13"/>
  <c r="G1925" i="13" s="1"/>
  <c r="E1926" i="13"/>
  <c r="G1926" i="13" s="1"/>
  <c r="E1927" i="13"/>
  <c r="G1927" i="13" s="1"/>
  <c r="E1928" i="13"/>
  <c r="G1928" i="13" s="1"/>
  <c r="E1929" i="13"/>
  <c r="G1929" i="13" s="1"/>
  <c r="E1930" i="13"/>
  <c r="G1930" i="13" s="1"/>
  <c r="E1931" i="13"/>
  <c r="G1931" i="13" s="1"/>
  <c r="E1932" i="13"/>
  <c r="G1932" i="13" s="1"/>
  <c r="E1933" i="13"/>
  <c r="G1933" i="13" s="1"/>
  <c r="E1934" i="13"/>
  <c r="G1934" i="13" s="1"/>
  <c r="E1935" i="13"/>
  <c r="G1935" i="13" s="1"/>
  <c r="E1936" i="13"/>
  <c r="G1936" i="13" s="1"/>
  <c r="E1937" i="13"/>
  <c r="G1937" i="13" s="1"/>
  <c r="E1938" i="13"/>
  <c r="G1938" i="13" s="1"/>
  <c r="E1939" i="13"/>
  <c r="G1939" i="13" s="1"/>
  <c r="E1940" i="13"/>
  <c r="G1940" i="13" s="1"/>
  <c r="E1941" i="13"/>
  <c r="G1941" i="13" s="1"/>
  <c r="E1942" i="13"/>
  <c r="G1942" i="13" s="1"/>
  <c r="E1943" i="13"/>
  <c r="G1943" i="13" s="1"/>
  <c r="E1944" i="13"/>
  <c r="G1944" i="13" s="1"/>
  <c r="E1945" i="13"/>
  <c r="G1945" i="13" s="1"/>
  <c r="E1946" i="13"/>
  <c r="G1946" i="13" s="1"/>
  <c r="E1947" i="13"/>
  <c r="G1947" i="13" s="1"/>
  <c r="E1948" i="13"/>
  <c r="G1948" i="13" s="1"/>
  <c r="E1949" i="13"/>
  <c r="G1949" i="13" s="1"/>
  <c r="E1950" i="13"/>
  <c r="G1950" i="13" s="1"/>
  <c r="E1951" i="13"/>
  <c r="G1951" i="13" s="1"/>
  <c r="E1952" i="13"/>
  <c r="G1952" i="13" s="1"/>
  <c r="E1953" i="13"/>
  <c r="G1953" i="13" s="1"/>
  <c r="E1954" i="13"/>
  <c r="G1954" i="13" s="1"/>
  <c r="E1955" i="13"/>
  <c r="G1955" i="13" s="1"/>
  <c r="E1956" i="13"/>
  <c r="G1956" i="13" s="1"/>
  <c r="E1957" i="13"/>
  <c r="G1957" i="13" s="1"/>
  <c r="E1958" i="13"/>
  <c r="G1958" i="13" s="1"/>
  <c r="E1959" i="13"/>
  <c r="G1959" i="13" s="1"/>
  <c r="E1960" i="13"/>
  <c r="G1960" i="13" s="1"/>
  <c r="E1961" i="13"/>
  <c r="G1961" i="13" s="1"/>
  <c r="E1962" i="13"/>
  <c r="G1962" i="13" s="1"/>
  <c r="E1963" i="13"/>
  <c r="G1963" i="13" s="1"/>
  <c r="E1964" i="13"/>
  <c r="G1964" i="13" s="1"/>
  <c r="E1965" i="13"/>
  <c r="G1965" i="13" s="1"/>
  <c r="E1966" i="13"/>
  <c r="G1966" i="13" s="1"/>
  <c r="E1967" i="13"/>
  <c r="G1967" i="13" s="1"/>
  <c r="E1968" i="13"/>
  <c r="G1968" i="13" s="1"/>
  <c r="E1969" i="13"/>
  <c r="G1969" i="13" s="1"/>
  <c r="E1970" i="13"/>
  <c r="G1970" i="13" s="1"/>
  <c r="E1971" i="13"/>
  <c r="G1971" i="13" s="1"/>
  <c r="E1972" i="13"/>
  <c r="G1972" i="13" s="1"/>
  <c r="E1973" i="13"/>
  <c r="G1973" i="13" s="1"/>
  <c r="E1974" i="13"/>
  <c r="G1974" i="13" s="1"/>
  <c r="E1975" i="13"/>
  <c r="G1975" i="13" s="1"/>
  <c r="E1976" i="13"/>
  <c r="G1976" i="13" s="1"/>
  <c r="E1977" i="13"/>
  <c r="G1977" i="13" s="1"/>
  <c r="E1978" i="13"/>
  <c r="G1978" i="13" s="1"/>
  <c r="E1979" i="13"/>
  <c r="G1979" i="13" s="1"/>
  <c r="E1980" i="13"/>
  <c r="G1980" i="13" s="1"/>
  <c r="E1981" i="13"/>
  <c r="G1981" i="13" s="1"/>
  <c r="E2054" i="13"/>
  <c r="G2054" i="13" s="1"/>
  <c r="E2055" i="13"/>
  <c r="G2055" i="13" s="1"/>
  <c r="E2056" i="13"/>
  <c r="G2056" i="13" s="1"/>
  <c r="E2057" i="13"/>
  <c r="G2057" i="13" s="1"/>
  <c r="E2058" i="13"/>
  <c r="G2058" i="13" s="1"/>
  <c r="E2059" i="13"/>
  <c r="G2059" i="13" s="1"/>
  <c r="E2060" i="13"/>
  <c r="G2060" i="13" s="1"/>
  <c r="E2061" i="13"/>
  <c r="G2061" i="13" s="1"/>
  <c r="E2062" i="13"/>
  <c r="G2062" i="13" s="1"/>
  <c r="E2063" i="13"/>
  <c r="G2063" i="13" s="1"/>
  <c r="E2064" i="13"/>
  <c r="G2064" i="13" s="1"/>
  <c r="E2065" i="13"/>
  <c r="G2065" i="13" s="1"/>
  <c r="E2066" i="13"/>
  <c r="G2066" i="13" s="1"/>
  <c r="E2067" i="13"/>
  <c r="G2067" i="13" s="1"/>
  <c r="E2068" i="13"/>
  <c r="G2068" i="13" s="1"/>
  <c r="E2069" i="13"/>
  <c r="G2069" i="13" s="1"/>
  <c r="E2070" i="13"/>
  <c r="G2070" i="13" s="1"/>
  <c r="E2071" i="13"/>
  <c r="G2071" i="13" s="1"/>
  <c r="E2072" i="13"/>
  <c r="G2072" i="13" s="1"/>
  <c r="E2073" i="13"/>
  <c r="G2073" i="13" s="1"/>
  <c r="E2074" i="13"/>
  <c r="G2074" i="13" s="1"/>
  <c r="E2075" i="13"/>
  <c r="G2075" i="13" s="1"/>
  <c r="E2076" i="13"/>
  <c r="G2076" i="13" s="1"/>
  <c r="E2077" i="13"/>
  <c r="G2077" i="13" s="1"/>
  <c r="E2078" i="13"/>
  <c r="G2078" i="13" s="1"/>
  <c r="E2079" i="13"/>
  <c r="G2079" i="13" s="1"/>
  <c r="E2080" i="13"/>
  <c r="G2080" i="13" s="1"/>
  <c r="E2081" i="13"/>
  <c r="G2081" i="13" s="1"/>
  <c r="E2082" i="13"/>
  <c r="G2082" i="13" s="1"/>
  <c r="E2083" i="13"/>
  <c r="G2083" i="13" s="1"/>
  <c r="E2084" i="13"/>
  <c r="G2084" i="13" s="1"/>
  <c r="E2085" i="13"/>
  <c r="G2085" i="13" s="1"/>
  <c r="E2086" i="13"/>
  <c r="G2086" i="13" s="1"/>
  <c r="E2087" i="13"/>
  <c r="G2087" i="13" s="1"/>
  <c r="E2088" i="13"/>
  <c r="G2088" i="13" s="1"/>
  <c r="E2089" i="13"/>
  <c r="G2089" i="13" s="1"/>
  <c r="E2090" i="13"/>
  <c r="G2090" i="13" s="1"/>
  <c r="E2091" i="13"/>
  <c r="G2091" i="13" s="1"/>
  <c r="E2092" i="13"/>
  <c r="G2092" i="13" s="1"/>
  <c r="E2093" i="13"/>
  <c r="G2093" i="13" s="1"/>
  <c r="E2094" i="13"/>
  <c r="G2094" i="13" s="1"/>
  <c r="E2095" i="13"/>
  <c r="G2095" i="13" s="1"/>
  <c r="E2096" i="13"/>
  <c r="G2096" i="13" s="1"/>
  <c r="E2097" i="13"/>
  <c r="G2097" i="13" s="1"/>
  <c r="E2098" i="13"/>
  <c r="G2098" i="13" s="1"/>
  <c r="E2099" i="13"/>
  <c r="G2099" i="13" s="1"/>
  <c r="E2100" i="13"/>
  <c r="G2100" i="13" s="1"/>
  <c r="E2101" i="13"/>
  <c r="G2101" i="13" s="1"/>
  <c r="E2102" i="13"/>
  <c r="G2102" i="13" s="1"/>
  <c r="E2103" i="13"/>
  <c r="G2103" i="13" s="1"/>
  <c r="E2104" i="13"/>
  <c r="G2104" i="13" s="1"/>
  <c r="E2105" i="13"/>
  <c r="G2105" i="13" s="1"/>
  <c r="E2106" i="13"/>
  <c r="G2106" i="13" s="1"/>
  <c r="E2107" i="13"/>
  <c r="G2107" i="13" s="1"/>
  <c r="E2108" i="13"/>
  <c r="G2108" i="13" s="1"/>
  <c r="E2109" i="13"/>
  <c r="G2109" i="13" s="1"/>
  <c r="E2110" i="13"/>
  <c r="G2110" i="13" s="1"/>
  <c r="E2111" i="13"/>
  <c r="G2111" i="13" s="1"/>
  <c r="E2112" i="13"/>
  <c r="G2112" i="13" s="1"/>
  <c r="E2113" i="13"/>
  <c r="G2113" i="13" s="1"/>
  <c r="E2114" i="13"/>
  <c r="G2114" i="13" s="1"/>
  <c r="E2115" i="13"/>
  <c r="G2115" i="13" s="1"/>
  <c r="E2116" i="13"/>
  <c r="G2116" i="13" s="1"/>
  <c r="E2117" i="13"/>
  <c r="G2117" i="13" s="1"/>
  <c r="E2118" i="13"/>
  <c r="G2118" i="13" s="1"/>
  <c r="E2119" i="13"/>
  <c r="G2119" i="13" s="1"/>
  <c r="E2120" i="13"/>
  <c r="G2120" i="13" s="1"/>
  <c r="E2121" i="13"/>
  <c r="G2121" i="13" s="1"/>
  <c r="E2122" i="13"/>
  <c r="G2122" i="13" s="1"/>
  <c r="E2123" i="13"/>
  <c r="G2123" i="13" s="1"/>
  <c r="E2124" i="13"/>
  <c r="G2124" i="13" s="1"/>
  <c r="E2125" i="13"/>
  <c r="G2125" i="13" s="1"/>
  <c r="E2126" i="13"/>
  <c r="G2126" i="13" s="1"/>
  <c r="E2127" i="13"/>
  <c r="G2127" i="13" s="1"/>
  <c r="E2128" i="13"/>
  <c r="G2128" i="13" s="1"/>
  <c r="E2129" i="13"/>
  <c r="G2129" i="13" s="1"/>
  <c r="E2130" i="13"/>
  <c r="G2130" i="13" s="1"/>
  <c r="E2131" i="13"/>
  <c r="G2131" i="13" s="1"/>
  <c r="E2132" i="13"/>
  <c r="G2132" i="13" s="1"/>
  <c r="E2133" i="13"/>
  <c r="G2133" i="13" s="1"/>
  <c r="E2134" i="13"/>
  <c r="G2134" i="13" s="1"/>
  <c r="E2135" i="13"/>
  <c r="G2135" i="13" s="1"/>
  <c r="E2136" i="13"/>
  <c r="G2136" i="13" s="1"/>
  <c r="E2137" i="13"/>
  <c r="G2137" i="13" s="1"/>
  <c r="E2138" i="13"/>
  <c r="G2138" i="13" s="1"/>
  <c r="E2139" i="13"/>
  <c r="G2139" i="13" s="1"/>
  <c r="E2140" i="13"/>
  <c r="G2140" i="13" s="1"/>
  <c r="E2141" i="13"/>
  <c r="G2141" i="13" s="1"/>
  <c r="E2142" i="13"/>
  <c r="G2142" i="13" s="1"/>
  <c r="E2143" i="13"/>
  <c r="G2143" i="13" s="1"/>
  <c r="E2144" i="13"/>
  <c r="G2144" i="13" s="1"/>
  <c r="E2145" i="13"/>
  <c r="G2145" i="13" s="1"/>
  <c r="E2146" i="13"/>
  <c r="G2146" i="13" s="1"/>
  <c r="E2147" i="13"/>
  <c r="G2147" i="13" s="1"/>
  <c r="E2148" i="13"/>
  <c r="G2148" i="13" s="1"/>
  <c r="E2149" i="13"/>
  <c r="G2149" i="13" s="1"/>
  <c r="E2150" i="13"/>
  <c r="G2150" i="13" s="1"/>
  <c r="E2151" i="13"/>
  <c r="G2151" i="13" s="1"/>
  <c r="E2152" i="13"/>
  <c r="G2152" i="13" s="1"/>
  <c r="E2153" i="13"/>
  <c r="G2153" i="13" s="1"/>
  <c r="E2154" i="13"/>
  <c r="G2154" i="13" s="1"/>
  <c r="E2155" i="13"/>
  <c r="G2155" i="13" s="1"/>
  <c r="E2156" i="13"/>
  <c r="G2156" i="13" s="1"/>
  <c r="E2157" i="13"/>
  <c r="G2157" i="13" s="1"/>
  <c r="E2158" i="13"/>
  <c r="G2158" i="13" s="1"/>
  <c r="E2159" i="13"/>
  <c r="G2159" i="13" s="1"/>
  <c r="E2160" i="13"/>
  <c r="G2160" i="13" s="1"/>
  <c r="E2161" i="13"/>
  <c r="G2161" i="13" s="1"/>
  <c r="E2162" i="13"/>
  <c r="G2162" i="13" s="1"/>
  <c r="E2163" i="13"/>
  <c r="G2163" i="13" s="1"/>
  <c r="E2164" i="13"/>
  <c r="G2164" i="13" s="1"/>
  <c r="E2165" i="13"/>
  <c r="G2165" i="13" s="1"/>
  <c r="E2166" i="13"/>
  <c r="G2166" i="13" s="1"/>
  <c r="E2167" i="13"/>
  <c r="G2167" i="13" s="1"/>
  <c r="E2168" i="13"/>
  <c r="G2168" i="13" s="1"/>
  <c r="E2169" i="13"/>
  <c r="G2169" i="13" s="1"/>
  <c r="E2170" i="13"/>
  <c r="G2170" i="13" s="1"/>
  <c r="E2171" i="13"/>
  <c r="G2171" i="13" s="1"/>
  <c r="E2172" i="13"/>
  <c r="G2172" i="13" s="1"/>
  <c r="E2173" i="13"/>
  <c r="G2173" i="13" s="1"/>
  <c r="E2174" i="13"/>
  <c r="G2174" i="13" s="1"/>
  <c r="E2175" i="13"/>
  <c r="G2175" i="13" s="1"/>
  <c r="E2176" i="13"/>
  <c r="G2176" i="13" s="1"/>
  <c r="E2177" i="13"/>
  <c r="G2177" i="13" s="1"/>
  <c r="E2178" i="13"/>
  <c r="G2178" i="13" s="1"/>
  <c r="E2179" i="13"/>
  <c r="G2179" i="13" s="1"/>
  <c r="E2180" i="13"/>
  <c r="G2180" i="13" s="1"/>
  <c r="E2181" i="13"/>
  <c r="G2181" i="13" s="1"/>
  <c r="E2182" i="13"/>
  <c r="G2182" i="13" s="1"/>
  <c r="E2183" i="13"/>
  <c r="G2183" i="13" s="1"/>
  <c r="E2184" i="13"/>
  <c r="G2184" i="13" s="1"/>
  <c r="E2185" i="13"/>
  <c r="G2185" i="13" s="1"/>
  <c r="E2186" i="13"/>
  <c r="G2186" i="13" s="1"/>
  <c r="E2187" i="13"/>
  <c r="G2187" i="13" s="1"/>
  <c r="E2188" i="13"/>
  <c r="G2188" i="13" s="1"/>
  <c r="E2189" i="13"/>
  <c r="G2189" i="13" s="1"/>
  <c r="E2190" i="13"/>
  <c r="G2190" i="13" s="1"/>
  <c r="E2191" i="13"/>
  <c r="G2191" i="13" s="1"/>
  <c r="E2192" i="13"/>
  <c r="G2192" i="13" s="1"/>
  <c r="E2193" i="13"/>
  <c r="G2193" i="13" s="1"/>
  <c r="E2194" i="13"/>
  <c r="G2194" i="13" s="1"/>
  <c r="E2195" i="13"/>
  <c r="G2195" i="13" s="1"/>
  <c r="E2196" i="13"/>
  <c r="G2196" i="13" s="1"/>
  <c r="E2197" i="13"/>
  <c r="G2197" i="13" s="1"/>
  <c r="E2198" i="13"/>
  <c r="G2198" i="13" s="1"/>
  <c r="E2199" i="13"/>
  <c r="G2199" i="13" s="1"/>
  <c r="E2200" i="13"/>
  <c r="G2200" i="13" s="1"/>
  <c r="E2201" i="13"/>
  <c r="G2201" i="13" s="1"/>
  <c r="E2202" i="13"/>
  <c r="G2202" i="13" s="1"/>
  <c r="E2203" i="13"/>
  <c r="G2203" i="13" s="1"/>
  <c r="E2204" i="13"/>
  <c r="G2204" i="13" s="1"/>
  <c r="E2205" i="13"/>
  <c r="G2205" i="13" s="1"/>
  <c r="E2206" i="13"/>
  <c r="G2206" i="13" s="1"/>
  <c r="E2207" i="13"/>
  <c r="G2207" i="13" s="1"/>
  <c r="E2208" i="13"/>
  <c r="G2208" i="13" s="1"/>
  <c r="E2209" i="13"/>
  <c r="G2209" i="13" s="1"/>
  <c r="E2210" i="13"/>
  <c r="G2210" i="13" s="1"/>
  <c r="E2211" i="13"/>
  <c r="G2211" i="13" s="1"/>
  <c r="E2212" i="13"/>
  <c r="G2212" i="13" s="1"/>
  <c r="E2213" i="13"/>
  <c r="G2213" i="13" s="1"/>
  <c r="E2214" i="13"/>
  <c r="G2214" i="13" s="1"/>
  <c r="E2215" i="13"/>
  <c r="G2215" i="13" s="1"/>
  <c r="E2216" i="13"/>
  <c r="G2216" i="13" s="1"/>
  <c r="E2217" i="13"/>
  <c r="G2217" i="13" s="1"/>
  <c r="E2218" i="13"/>
  <c r="G2218" i="13" s="1"/>
  <c r="E2219" i="13"/>
  <c r="G2219" i="13" s="1"/>
  <c r="E2220" i="13"/>
  <c r="G2220" i="13" s="1"/>
  <c r="E2221" i="13"/>
  <c r="G2221" i="13" s="1"/>
  <c r="E2222" i="13"/>
  <c r="G2222" i="13" s="1"/>
  <c r="E2223" i="13"/>
  <c r="G2223" i="13" s="1"/>
  <c r="E2224" i="13"/>
  <c r="G2224" i="13" s="1"/>
  <c r="E2225" i="13"/>
  <c r="G2225" i="13" s="1"/>
  <c r="E2226" i="13"/>
  <c r="G2226" i="13" s="1"/>
  <c r="E2227" i="13"/>
  <c r="G2227" i="13" s="1"/>
  <c r="E2228" i="13"/>
  <c r="G2228" i="13" s="1"/>
  <c r="E2229" i="13"/>
  <c r="G2229" i="13" s="1"/>
  <c r="E2230" i="13"/>
  <c r="G2230" i="13" s="1"/>
  <c r="E2231" i="13"/>
  <c r="G2231" i="13" s="1"/>
  <c r="E2232" i="13"/>
  <c r="G2232" i="13" s="1"/>
  <c r="E2233" i="13"/>
  <c r="G2233" i="13" s="1"/>
  <c r="E2234" i="13"/>
  <c r="G2234" i="13" s="1"/>
  <c r="E2235" i="13"/>
  <c r="G2235" i="13" s="1"/>
  <c r="E2236" i="13"/>
  <c r="G2236" i="13" s="1"/>
  <c r="E2237" i="13"/>
  <c r="G2237" i="13" s="1"/>
  <c r="E2238" i="13"/>
  <c r="G2238" i="13" s="1"/>
  <c r="E2239" i="13"/>
  <c r="G2239" i="13" s="1"/>
  <c r="E2240" i="13"/>
  <c r="G2240" i="13" s="1"/>
  <c r="E2241" i="13"/>
  <c r="G2241" i="13" s="1"/>
  <c r="E2242" i="13"/>
  <c r="G2242" i="13" s="1"/>
  <c r="E2243" i="13"/>
  <c r="G2243" i="13" s="1"/>
  <c r="E2244" i="13"/>
  <c r="G2244" i="13" s="1"/>
  <c r="E2245" i="13"/>
  <c r="G2245" i="13" s="1"/>
  <c r="E2246" i="13"/>
  <c r="G2246" i="13" s="1"/>
  <c r="E2247" i="13"/>
  <c r="G2247" i="13" s="1"/>
  <c r="E2248" i="13"/>
  <c r="G2248" i="13" s="1"/>
  <c r="E2249" i="13"/>
  <c r="G2249" i="13" s="1"/>
  <c r="E2250" i="13"/>
  <c r="G2250" i="13" s="1"/>
  <c r="E2251" i="13"/>
  <c r="G2251" i="13" s="1"/>
  <c r="E2252" i="13"/>
  <c r="G2252" i="13" s="1"/>
  <c r="E2253" i="13"/>
  <c r="G2253" i="13" s="1"/>
  <c r="E2254" i="13"/>
  <c r="G2254" i="13" s="1"/>
  <c r="E2255" i="13"/>
  <c r="G2255" i="13" s="1"/>
  <c r="E2256" i="13"/>
  <c r="G2256" i="13" s="1"/>
  <c r="E2257" i="13"/>
  <c r="G2257" i="13" s="1"/>
  <c r="E2258" i="13"/>
  <c r="G2258" i="13" s="1"/>
  <c r="E2259" i="13"/>
  <c r="G2259" i="13" s="1"/>
  <c r="E2260" i="13"/>
  <c r="G2260" i="13" s="1"/>
  <c r="E2261" i="13"/>
  <c r="G2261" i="13" s="1"/>
  <c r="E2262" i="13"/>
  <c r="G2262" i="13" s="1"/>
  <c r="E2263" i="13"/>
  <c r="G2263" i="13" s="1"/>
  <c r="E2264" i="13"/>
  <c r="G2264" i="13" s="1"/>
  <c r="E2265" i="13"/>
  <c r="G2265" i="13" s="1"/>
  <c r="E2266" i="13"/>
  <c r="G2266" i="13" s="1"/>
  <c r="E2267" i="13"/>
  <c r="G2267" i="13" s="1"/>
  <c r="E2268" i="13"/>
  <c r="G2268" i="13" s="1"/>
  <c r="E2269" i="13"/>
  <c r="G2269" i="13" s="1"/>
  <c r="E2270" i="13"/>
  <c r="G2270" i="13" s="1"/>
  <c r="E2271" i="13"/>
  <c r="G2271" i="13" s="1"/>
  <c r="E2272" i="13"/>
  <c r="G2272" i="13" s="1"/>
  <c r="E2273" i="13"/>
  <c r="G2273" i="13" s="1"/>
  <c r="E2274" i="13"/>
  <c r="G2274" i="13" s="1"/>
  <c r="E2275" i="13"/>
  <c r="G2275" i="13" s="1"/>
  <c r="E2276" i="13"/>
  <c r="G2276" i="13" s="1"/>
  <c r="E2277" i="13"/>
  <c r="G2277" i="13" s="1"/>
  <c r="E2278" i="13"/>
  <c r="G2278" i="13" s="1"/>
  <c r="E2279" i="13"/>
  <c r="G2279" i="13" s="1"/>
  <c r="E2280" i="13"/>
  <c r="G2280" i="13" s="1"/>
  <c r="E2281" i="13"/>
  <c r="G2281" i="13" s="1"/>
  <c r="E2282" i="13"/>
  <c r="G2282" i="13" s="1"/>
  <c r="E2283" i="13"/>
  <c r="G2283" i="13" s="1"/>
  <c r="E2284" i="13"/>
  <c r="G2284" i="13" s="1"/>
  <c r="E2285" i="13"/>
  <c r="G2285" i="13" s="1"/>
  <c r="E2286" i="13"/>
  <c r="G2286" i="13" s="1"/>
  <c r="E2287" i="13"/>
  <c r="G2287" i="13" s="1"/>
  <c r="E2288" i="13"/>
  <c r="G2288" i="13" s="1"/>
  <c r="E2289" i="13"/>
  <c r="G2289" i="13" s="1"/>
  <c r="E2290" i="13"/>
  <c r="G2290" i="13" s="1"/>
  <c r="E2291" i="13"/>
  <c r="G2291" i="13" s="1"/>
  <c r="E2292" i="13"/>
  <c r="G2292" i="13" s="1"/>
  <c r="E2293" i="13"/>
  <c r="G2293" i="13" s="1"/>
  <c r="E2294" i="13"/>
  <c r="G2294" i="13" s="1"/>
  <c r="E2295" i="13"/>
  <c r="G2295" i="13" s="1"/>
  <c r="E2296" i="13"/>
  <c r="G2296" i="13" s="1"/>
  <c r="E2297" i="13"/>
  <c r="G2297" i="13" s="1"/>
  <c r="E2298" i="13"/>
  <c r="G2298" i="13" s="1"/>
  <c r="E2299" i="13"/>
  <c r="G2299" i="13" s="1"/>
  <c r="E2300" i="13"/>
  <c r="G2300" i="13" s="1"/>
  <c r="E2301" i="13"/>
  <c r="G2301" i="13" s="1"/>
  <c r="E2302" i="13"/>
  <c r="G2302" i="13" s="1"/>
  <c r="E2303" i="13"/>
  <c r="G2303" i="13" s="1"/>
  <c r="E2304" i="13"/>
  <c r="G2304" i="13" s="1"/>
  <c r="E2305" i="13"/>
  <c r="G2305" i="13" s="1"/>
  <c r="E2306" i="13"/>
  <c r="G2306" i="13" s="1"/>
  <c r="E2307" i="13"/>
  <c r="G2307" i="13" s="1"/>
  <c r="E2308" i="13"/>
  <c r="G2308" i="13" s="1"/>
  <c r="E2309" i="13"/>
  <c r="G2309" i="13" s="1"/>
  <c r="E2310" i="13"/>
  <c r="G2310" i="13" s="1"/>
  <c r="E2311" i="13"/>
  <c r="G2311" i="13" s="1"/>
  <c r="E2312" i="13"/>
  <c r="G2312" i="13" s="1"/>
  <c r="E2313" i="13"/>
  <c r="G2313" i="13" s="1"/>
  <c r="E2314" i="13"/>
  <c r="G2314" i="13" s="1"/>
  <c r="E2315" i="13"/>
  <c r="G2315" i="13" s="1"/>
  <c r="E2316" i="13"/>
  <c r="G2316" i="13" s="1"/>
  <c r="E2317" i="13"/>
  <c r="G2317" i="13" s="1"/>
  <c r="E2318" i="13"/>
  <c r="G2318" i="13" s="1"/>
  <c r="E2319" i="13"/>
  <c r="G2319" i="13" s="1"/>
  <c r="E2320" i="13"/>
  <c r="G2320" i="13" s="1"/>
  <c r="E2321" i="13"/>
  <c r="G2321" i="13" s="1"/>
  <c r="E2322" i="13"/>
  <c r="G2322" i="13" s="1"/>
  <c r="E2323" i="13"/>
  <c r="G2323" i="13" s="1"/>
  <c r="E2324" i="13"/>
  <c r="G2324" i="13" s="1"/>
  <c r="E2325" i="13"/>
  <c r="G2325" i="13" s="1"/>
  <c r="E2326" i="13"/>
  <c r="G2326" i="13" s="1"/>
  <c r="E2327" i="13"/>
  <c r="G2327" i="13" s="1"/>
  <c r="E2328" i="13"/>
  <c r="G2328" i="13" s="1"/>
  <c r="E2329" i="13"/>
  <c r="G2329" i="13" s="1"/>
  <c r="E2330" i="13"/>
  <c r="G2330" i="13" s="1"/>
  <c r="E2331" i="13"/>
  <c r="G2331" i="13" s="1"/>
  <c r="E2332" i="13"/>
  <c r="G2332" i="13" s="1"/>
  <c r="E2333" i="13"/>
  <c r="G2333" i="13" s="1"/>
  <c r="E2334" i="13"/>
  <c r="G2334" i="13" s="1"/>
  <c r="E2335" i="13"/>
  <c r="G2335" i="13" s="1"/>
  <c r="E2336" i="13"/>
  <c r="G2336" i="13" s="1"/>
  <c r="E2337" i="13"/>
  <c r="G2337" i="13" s="1"/>
  <c r="E2338" i="13"/>
  <c r="G2338" i="13" s="1"/>
  <c r="E2339" i="13"/>
  <c r="G2339" i="13" s="1"/>
  <c r="E2340" i="13"/>
  <c r="G2340" i="13" s="1"/>
  <c r="E2341" i="13"/>
  <c r="G2341" i="13" s="1"/>
  <c r="E2342" i="13"/>
  <c r="G2342" i="13" s="1"/>
  <c r="E2343" i="13"/>
  <c r="G2343" i="13" s="1"/>
  <c r="E2344" i="13"/>
  <c r="G2344" i="13" s="1"/>
  <c r="E2345" i="13"/>
  <c r="G2345" i="13" s="1"/>
  <c r="E2346" i="13"/>
  <c r="G2346" i="13" s="1"/>
  <c r="E2347" i="13"/>
  <c r="G2347" i="13" s="1"/>
  <c r="E2348" i="13"/>
  <c r="G2348" i="13" s="1"/>
  <c r="E2349" i="13"/>
  <c r="G2349" i="13" s="1"/>
  <c r="E2350" i="13"/>
  <c r="G2350" i="13" s="1"/>
  <c r="E2351" i="13"/>
  <c r="G2351" i="13" s="1"/>
  <c r="E2352" i="13"/>
  <c r="G2352" i="13" s="1"/>
  <c r="E2353" i="13"/>
  <c r="G2353" i="13" s="1"/>
  <c r="E2354" i="13"/>
  <c r="G2354" i="13" s="1"/>
  <c r="E2355" i="13"/>
  <c r="G2355" i="13" s="1"/>
  <c r="E2356" i="13"/>
  <c r="G2356" i="13" s="1"/>
  <c r="E2357" i="13"/>
  <c r="G2357" i="13" s="1"/>
  <c r="E2358" i="13"/>
  <c r="G2358" i="13" s="1"/>
  <c r="E2359" i="13"/>
  <c r="G2359" i="13" s="1"/>
  <c r="E2360" i="13"/>
  <c r="G2360" i="13" s="1"/>
  <c r="E2361" i="13"/>
  <c r="G2361" i="13" s="1"/>
  <c r="E2362" i="13"/>
  <c r="G2362" i="13" s="1"/>
  <c r="E2363" i="13"/>
  <c r="G2363" i="13" s="1"/>
  <c r="E2364" i="13"/>
  <c r="G2364" i="13" s="1"/>
  <c r="E2365" i="13"/>
  <c r="G2365" i="13" s="1"/>
  <c r="E2366" i="13"/>
  <c r="G2366" i="13" s="1"/>
  <c r="E2367" i="13"/>
  <c r="G2367" i="13" s="1"/>
  <c r="E2368" i="13"/>
  <c r="G2368" i="13" s="1"/>
  <c r="E2369" i="13"/>
  <c r="G2369" i="13" s="1"/>
  <c r="E2370" i="13"/>
  <c r="G2370" i="13" s="1"/>
  <c r="E2371" i="13"/>
  <c r="G2371" i="13" s="1"/>
  <c r="E2372" i="13"/>
  <c r="G2372" i="13" s="1"/>
  <c r="E2373" i="13"/>
  <c r="G2373" i="13" s="1"/>
  <c r="E2374" i="13"/>
  <c r="G2374" i="13" s="1"/>
  <c r="E2375" i="13"/>
  <c r="G2375" i="13" s="1"/>
  <c r="E2376" i="13"/>
  <c r="G2376" i="13" s="1"/>
  <c r="E2377" i="13"/>
  <c r="G2377" i="13" s="1"/>
  <c r="E2378" i="13"/>
  <c r="G2378" i="13" s="1"/>
  <c r="E2379" i="13"/>
  <c r="G2379" i="13" s="1"/>
  <c r="E2380" i="13"/>
  <c r="G2380" i="13" s="1"/>
  <c r="E2381" i="13"/>
  <c r="G2381" i="13" s="1"/>
  <c r="E2382" i="13"/>
  <c r="G2382" i="13" s="1"/>
  <c r="E2383" i="13"/>
  <c r="G2383" i="13" s="1"/>
  <c r="E2384" i="13"/>
  <c r="G2384" i="13" s="1"/>
  <c r="E2385" i="13"/>
  <c r="G2385" i="13" s="1"/>
  <c r="E2386" i="13"/>
  <c r="G2386" i="13" s="1"/>
  <c r="E2387" i="13"/>
  <c r="G2387" i="13" s="1"/>
  <c r="E2388" i="13"/>
  <c r="G2388" i="13" s="1"/>
  <c r="E2389" i="13"/>
  <c r="G2389" i="13" s="1"/>
  <c r="E2390" i="13"/>
  <c r="G2390" i="13" s="1"/>
  <c r="E2391" i="13"/>
  <c r="G2391" i="13" s="1"/>
  <c r="E2392" i="13"/>
  <c r="G2392" i="13" s="1"/>
  <c r="E2393" i="13"/>
  <c r="G2393" i="13" s="1"/>
  <c r="E2394" i="13"/>
  <c r="G2394" i="13" s="1"/>
  <c r="E2395" i="13"/>
  <c r="G2395" i="13" s="1"/>
  <c r="E2396" i="13"/>
  <c r="G2396" i="13" s="1"/>
  <c r="E2397" i="13"/>
  <c r="G2397" i="13" s="1"/>
  <c r="E2398" i="13"/>
  <c r="G2398" i="13" s="1"/>
  <c r="E2399" i="13"/>
  <c r="G2399" i="13" s="1"/>
  <c r="E2400" i="13"/>
  <c r="G2400" i="13" s="1"/>
  <c r="E2401" i="13"/>
  <c r="G2401" i="13" s="1"/>
  <c r="E2402" i="13"/>
  <c r="G2402" i="13" s="1"/>
  <c r="E2403" i="13"/>
  <c r="G2403" i="13" s="1"/>
  <c r="E2404" i="13"/>
  <c r="G2404" i="13" s="1"/>
  <c r="E2405" i="13"/>
  <c r="G2405" i="13" s="1"/>
  <c r="E2406" i="13"/>
  <c r="G2406" i="13" s="1"/>
  <c r="E2407" i="13"/>
  <c r="G2407" i="13" s="1"/>
  <c r="E2408" i="13"/>
  <c r="G2408" i="13" s="1"/>
  <c r="E2409" i="13"/>
  <c r="G2409" i="13" s="1"/>
  <c r="E2410" i="13"/>
  <c r="G2410" i="13" s="1"/>
  <c r="E2411" i="13"/>
  <c r="G2411" i="13" s="1"/>
  <c r="E2412" i="13"/>
  <c r="G2412" i="13" s="1"/>
  <c r="E2413" i="13"/>
  <c r="G2413" i="13" s="1"/>
  <c r="E2414" i="13"/>
  <c r="G2414" i="13" s="1"/>
  <c r="E2415" i="13"/>
  <c r="G2415" i="13" s="1"/>
  <c r="E2416" i="13"/>
  <c r="G2416" i="13" s="1"/>
  <c r="E2417" i="13"/>
  <c r="G2417" i="13" s="1"/>
  <c r="E2418" i="13"/>
  <c r="G2418" i="13" s="1"/>
  <c r="E2419" i="13"/>
  <c r="G2419" i="13" s="1"/>
  <c r="E2420" i="13"/>
  <c r="G2420" i="13" s="1"/>
  <c r="E2421" i="13"/>
  <c r="G2421" i="13" s="1"/>
  <c r="E2422" i="13"/>
  <c r="G2422" i="13" s="1"/>
  <c r="E2423" i="13"/>
  <c r="G2423" i="13" s="1"/>
  <c r="E2424" i="13"/>
  <c r="G2424" i="13" s="1"/>
  <c r="E2425" i="13"/>
  <c r="G2425" i="13" s="1"/>
  <c r="E2426" i="13"/>
  <c r="G2426" i="13" s="1"/>
  <c r="E2427" i="13"/>
  <c r="G2427" i="13" s="1"/>
  <c r="E2428" i="13"/>
  <c r="G2428" i="13" s="1"/>
  <c r="E2429" i="13"/>
  <c r="G2429" i="13" s="1"/>
  <c r="E2430" i="13"/>
  <c r="G2430" i="13" s="1"/>
  <c r="E2431" i="13"/>
  <c r="G2431" i="13" s="1"/>
  <c r="E2432" i="13"/>
  <c r="G2432" i="13" s="1"/>
  <c r="E2433" i="13"/>
  <c r="G2433" i="13" s="1"/>
  <c r="E2434" i="13"/>
  <c r="G2434" i="13" s="1"/>
  <c r="E2435" i="13"/>
  <c r="G2435" i="13" s="1"/>
  <c r="E2436" i="13"/>
  <c r="G2436" i="13" s="1"/>
  <c r="E2437" i="13"/>
  <c r="G2437" i="13" s="1"/>
  <c r="E2438" i="13"/>
  <c r="G2438" i="13" s="1"/>
  <c r="E2439" i="13"/>
  <c r="G2439" i="13" s="1"/>
  <c r="E2440" i="13"/>
  <c r="G2440" i="13" s="1"/>
  <c r="E2441" i="13"/>
  <c r="G2441" i="13" s="1"/>
  <c r="E2442" i="13"/>
  <c r="G2442" i="13" s="1"/>
  <c r="E2443" i="13"/>
  <c r="G2443" i="13" s="1"/>
  <c r="E2444" i="13"/>
  <c r="G2444" i="13" s="1"/>
  <c r="E2445" i="13"/>
  <c r="G2445" i="13" s="1"/>
  <c r="E2446" i="13"/>
  <c r="G2446" i="13" s="1"/>
  <c r="E2447" i="13"/>
  <c r="G2447" i="13" s="1"/>
  <c r="E2448" i="13"/>
  <c r="G2448" i="13" s="1"/>
  <c r="E2449" i="13"/>
  <c r="G2449" i="13" s="1"/>
  <c r="E2450" i="13"/>
  <c r="G2450" i="13" s="1"/>
  <c r="E2451" i="13"/>
  <c r="G2451" i="13" s="1"/>
  <c r="E2452" i="13"/>
  <c r="G2452" i="13" s="1"/>
  <c r="E2453" i="13"/>
  <c r="G2453" i="13" s="1"/>
  <c r="E2454" i="13"/>
  <c r="G2454" i="13" s="1"/>
  <c r="E2455" i="13"/>
  <c r="G2455" i="13" s="1"/>
  <c r="E2456" i="13"/>
  <c r="G2456" i="13" s="1"/>
  <c r="E2457" i="13"/>
  <c r="G2457" i="13" s="1"/>
  <c r="E2458" i="13"/>
  <c r="G2458" i="13" s="1"/>
  <c r="E2459" i="13"/>
  <c r="G2459" i="13" s="1"/>
  <c r="E2460" i="13"/>
  <c r="G2460" i="13" s="1"/>
  <c r="E2461" i="13"/>
  <c r="G2461" i="13" s="1"/>
  <c r="E2462" i="13"/>
  <c r="G2462" i="13" s="1"/>
  <c r="E2463" i="13"/>
  <c r="G2463" i="13" s="1"/>
  <c r="E2464" i="13"/>
  <c r="G2464" i="13" s="1"/>
  <c r="E2465" i="13"/>
  <c r="G2465" i="13" s="1"/>
  <c r="E2466" i="13"/>
  <c r="G2466" i="13" s="1"/>
  <c r="E2467" i="13"/>
  <c r="G2467" i="13" s="1"/>
  <c r="E2468" i="13"/>
  <c r="G2468" i="13" s="1"/>
  <c r="E2469" i="13"/>
  <c r="G2469" i="13" s="1"/>
  <c r="E2470" i="13"/>
  <c r="G2470" i="13" s="1"/>
  <c r="E2471" i="13"/>
  <c r="G2471" i="13" s="1"/>
  <c r="E2472" i="13"/>
  <c r="G2472" i="13" s="1"/>
  <c r="E2473" i="13"/>
  <c r="G2473" i="13" s="1"/>
  <c r="E2474" i="13"/>
  <c r="G2474" i="13" s="1"/>
  <c r="E2475" i="13"/>
  <c r="G2475" i="13" s="1"/>
  <c r="E2476" i="13"/>
  <c r="G2476" i="13" s="1"/>
  <c r="E2477" i="13"/>
  <c r="G2477" i="13" s="1"/>
  <c r="E2478" i="13"/>
  <c r="G2478" i="13" s="1"/>
  <c r="E2479" i="13"/>
  <c r="G2479" i="13" s="1"/>
  <c r="E2480" i="13"/>
  <c r="G2480" i="13" s="1"/>
  <c r="E2481" i="13"/>
  <c r="G2481" i="13" s="1"/>
  <c r="E2482" i="13"/>
  <c r="G2482" i="13" s="1"/>
  <c r="E2483" i="13"/>
  <c r="G2483" i="13" s="1"/>
  <c r="E2484" i="13"/>
  <c r="G2484" i="13" s="1"/>
  <c r="E2485" i="13"/>
  <c r="G2485" i="13" s="1"/>
  <c r="E2486" i="13"/>
  <c r="G2486" i="13" s="1"/>
  <c r="E2487" i="13"/>
  <c r="G2487" i="13" s="1"/>
  <c r="E2488" i="13"/>
  <c r="G2488" i="13" s="1"/>
  <c r="E2489" i="13"/>
  <c r="G2489" i="13" s="1"/>
  <c r="E2490" i="13"/>
  <c r="G2490" i="13" s="1"/>
  <c r="E2491" i="13"/>
  <c r="G2491" i="13" s="1"/>
  <c r="E2492" i="13"/>
  <c r="G2492" i="13" s="1"/>
  <c r="E2493" i="13"/>
  <c r="G2493" i="13" s="1"/>
  <c r="E2494" i="13"/>
  <c r="G2494" i="13" s="1"/>
  <c r="E2495" i="13"/>
  <c r="G2495" i="13" s="1"/>
  <c r="E2496" i="13"/>
  <c r="G2496" i="13" s="1"/>
  <c r="E2497" i="13"/>
  <c r="G2497" i="13" s="1"/>
  <c r="E2498" i="13"/>
  <c r="G2498" i="13" s="1"/>
  <c r="E2499" i="13"/>
  <c r="G2499" i="13" s="1"/>
  <c r="E2500" i="13"/>
  <c r="G2500" i="13" s="1"/>
  <c r="E2501" i="13"/>
  <c r="G2501" i="13" s="1"/>
  <c r="E2502" i="13"/>
  <c r="G2502" i="13" s="1"/>
  <c r="E2503" i="13"/>
  <c r="G2503" i="13" s="1"/>
  <c r="E2540" i="13"/>
  <c r="G2540" i="13" s="1"/>
  <c r="E2541" i="13"/>
  <c r="G2541" i="13" s="1"/>
  <c r="E2542" i="13"/>
  <c r="G2542" i="13" s="1"/>
  <c r="E2543" i="13"/>
  <c r="G2543" i="13" s="1"/>
  <c r="E2544" i="13"/>
  <c r="G2544" i="13" s="1"/>
  <c r="E2545" i="13"/>
  <c r="G2545" i="13" s="1"/>
  <c r="E2546" i="13"/>
  <c r="G2546" i="13" s="1"/>
  <c r="E2547" i="13"/>
  <c r="G2547" i="13" s="1"/>
  <c r="E2548" i="13"/>
  <c r="G2548" i="13" s="1"/>
  <c r="E2549" i="13"/>
  <c r="G2549" i="13" s="1"/>
  <c r="E2550" i="13"/>
  <c r="G2550" i="13" s="1"/>
  <c r="E2551" i="13"/>
  <c r="G2551" i="13" s="1"/>
  <c r="E2552" i="13"/>
  <c r="G2552" i="13" s="1"/>
  <c r="E2553" i="13"/>
  <c r="G2553" i="13" s="1"/>
  <c r="E2554" i="13"/>
  <c r="G2554" i="13" s="1"/>
  <c r="E2555" i="13"/>
  <c r="G2555" i="13" s="1"/>
  <c r="E2556" i="13"/>
  <c r="G2556" i="13" s="1"/>
  <c r="E2557" i="13"/>
  <c r="G2557" i="13" s="1"/>
  <c r="E2558" i="13"/>
  <c r="G2558" i="13" s="1"/>
  <c r="E2559" i="13"/>
  <c r="G2559" i="13" s="1"/>
  <c r="E2560" i="13"/>
  <c r="G2560" i="13" s="1"/>
  <c r="E2561" i="13"/>
  <c r="G2561" i="13" s="1"/>
  <c r="E2562" i="13"/>
  <c r="G2562" i="13" s="1"/>
  <c r="E2563" i="13"/>
  <c r="G2563" i="13" s="1"/>
  <c r="E2564" i="13"/>
  <c r="G2564" i="13" s="1"/>
  <c r="E2565" i="13"/>
  <c r="G2565" i="13" s="1"/>
  <c r="E2566" i="13"/>
  <c r="G2566" i="13" s="1"/>
  <c r="E2567" i="13"/>
  <c r="G2567" i="13" s="1"/>
  <c r="E2568" i="13"/>
  <c r="G2568" i="13" s="1"/>
  <c r="E2569" i="13"/>
  <c r="G2569" i="13" s="1"/>
  <c r="E2570" i="13"/>
  <c r="G2570" i="13" s="1"/>
  <c r="E2571" i="13"/>
  <c r="G2571" i="13" s="1"/>
  <c r="E2572" i="13"/>
  <c r="G2572" i="13" s="1"/>
  <c r="E2573" i="13"/>
  <c r="G2573" i="13" s="1"/>
  <c r="E2574" i="13"/>
  <c r="G2574" i="13" s="1"/>
  <c r="E2575" i="13"/>
  <c r="G2575" i="13" s="1"/>
  <c r="E2585" i="13"/>
  <c r="G2585" i="13" s="1"/>
  <c r="E2586" i="13"/>
  <c r="G2586" i="13" s="1"/>
  <c r="E2587" i="13"/>
  <c r="G2587" i="13" s="1"/>
  <c r="E2588" i="13"/>
  <c r="G2588" i="13" s="1"/>
  <c r="E2589" i="13"/>
  <c r="G2589" i="13" s="1"/>
  <c r="E2590" i="13"/>
  <c r="G2590" i="13" s="1"/>
  <c r="E2591" i="13"/>
  <c r="G2591" i="13" s="1"/>
  <c r="E2592" i="13"/>
  <c r="G2592" i="13" s="1"/>
  <c r="E2593" i="13"/>
  <c r="G2593" i="13" s="1"/>
  <c r="E2594" i="13"/>
  <c r="G2594" i="13" s="1"/>
  <c r="E2595" i="13"/>
  <c r="G2595" i="13" s="1"/>
  <c r="E2596" i="13"/>
  <c r="G2596" i="13" s="1"/>
  <c r="E2597" i="13"/>
  <c r="G2597" i="13" s="1"/>
  <c r="E2598" i="13"/>
  <c r="G2598" i="13" s="1"/>
  <c r="E2599" i="13"/>
  <c r="G2599" i="13" s="1"/>
  <c r="E2600" i="13"/>
  <c r="G2600" i="13" s="1"/>
  <c r="E2601" i="13"/>
  <c r="G2601" i="13" s="1"/>
  <c r="E2602" i="13"/>
  <c r="G2602" i="13" s="1"/>
  <c r="E2603" i="13"/>
  <c r="G2603" i="13" s="1"/>
  <c r="E2604" i="13"/>
  <c r="G2604" i="13" s="1"/>
  <c r="E2605" i="13"/>
  <c r="G2605" i="13" s="1"/>
  <c r="E2606" i="13"/>
  <c r="G2606" i="13" s="1"/>
  <c r="E2607" i="13"/>
  <c r="G2607" i="13" s="1"/>
  <c r="E2608" i="13"/>
  <c r="G2608" i="13" s="1"/>
  <c r="E2609" i="13"/>
  <c r="G2609" i="13" s="1"/>
  <c r="E2610" i="13"/>
  <c r="G2610" i="13" s="1"/>
  <c r="E2611" i="13"/>
  <c r="G2611" i="13" s="1"/>
  <c r="E2612" i="13"/>
  <c r="G2612" i="13" s="1"/>
  <c r="E2613" i="13"/>
  <c r="G2613" i="13" s="1"/>
  <c r="E2614" i="13"/>
  <c r="G2614" i="13" s="1"/>
  <c r="E2615" i="13"/>
  <c r="G2615" i="13" s="1"/>
  <c r="E2616" i="13"/>
  <c r="G2616" i="13" s="1"/>
  <c r="E2617" i="13"/>
  <c r="G2617" i="13" s="1"/>
  <c r="E2618" i="13"/>
  <c r="G2618" i="13" s="1"/>
  <c r="E2619" i="13"/>
  <c r="G2619" i="13" s="1"/>
  <c r="E2620" i="13"/>
  <c r="G2620" i="13" s="1"/>
  <c r="E2621" i="13"/>
  <c r="G2621" i="13" s="1"/>
  <c r="E2622" i="13"/>
  <c r="G2622" i="13" s="1"/>
  <c r="E2623" i="13"/>
  <c r="G2623" i="13" s="1"/>
  <c r="E2624" i="13"/>
  <c r="G2624" i="13" s="1"/>
  <c r="E2625" i="13"/>
  <c r="G2625" i="13" s="1"/>
  <c r="E2626" i="13"/>
  <c r="G2626" i="13" s="1"/>
  <c r="E2627" i="13"/>
  <c r="G2627" i="13" s="1"/>
  <c r="E2628" i="13"/>
  <c r="G2628" i="13" s="1"/>
  <c r="E2629" i="13"/>
  <c r="G2629" i="13" s="1"/>
  <c r="E2630" i="13"/>
  <c r="G2630" i="13" s="1"/>
  <c r="E2631" i="13"/>
  <c r="G2631" i="13" s="1"/>
  <c r="E2632" i="13"/>
  <c r="G2632" i="13" s="1"/>
  <c r="E2633" i="13"/>
  <c r="G2633" i="13" s="1"/>
  <c r="E2634" i="13"/>
  <c r="G2634" i="13" s="1"/>
  <c r="E2635" i="13"/>
  <c r="G2635" i="13" s="1"/>
  <c r="E2636" i="13"/>
  <c r="G2636" i="13" s="1"/>
  <c r="E2637" i="13"/>
  <c r="G2637" i="13" s="1"/>
  <c r="E2638" i="13"/>
  <c r="G2638" i="13" s="1"/>
  <c r="E2639" i="13"/>
  <c r="G2639" i="13" s="1"/>
  <c r="E2640" i="13"/>
  <c r="G2640" i="13" s="1"/>
  <c r="E2641" i="13"/>
  <c r="G2641" i="13" s="1"/>
  <c r="E2642" i="13"/>
  <c r="G2642" i="13" s="1"/>
  <c r="E2643" i="13"/>
  <c r="G2643" i="13" s="1"/>
  <c r="E2644" i="13"/>
  <c r="G2644" i="13" s="1"/>
  <c r="E2645" i="13"/>
  <c r="G2645" i="13" s="1"/>
  <c r="E2646" i="13"/>
  <c r="G2646" i="13" s="1"/>
  <c r="E2647" i="13"/>
  <c r="G2647" i="13" s="1"/>
  <c r="E2648" i="13"/>
  <c r="G2648" i="13" s="1"/>
  <c r="E2649" i="13"/>
  <c r="G2649" i="13" s="1"/>
  <c r="E2650" i="13"/>
  <c r="G2650" i="13" s="1"/>
  <c r="E2651" i="13"/>
  <c r="G2651" i="13" s="1"/>
  <c r="E2652" i="13"/>
  <c r="G2652" i="13" s="1"/>
  <c r="E2653" i="13"/>
  <c r="G2653" i="13" s="1"/>
  <c r="E2654" i="13"/>
  <c r="G2654" i="13" s="1"/>
  <c r="E2655" i="13"/>
  <c r="G2655" i="13" s="1"/>
  <c r="E2656" i="13"/>
  <c r="G2656" i="13" s="1"/>
  <c r="E2657" i="13"/>
  <c r="G2657" i="13" s="1"/>
  <c r="E2658" i="13"/>
  <c r="G2658" i="13" s="1"/>
  <c r="E2659" i="13"/>
  <c r="G2659" i="13" s="1"/>
  <c r="E2660" i="13"/>
  <c r="G2660" i="13" s="1"/>
  <c r="E2661" i="13"/>
  <c r="G2661" i="13" s="1"/>
  <c r="E2662" i="13"/>
  <c r="G2662" i="13" s="1"/>
  <c r="E2663" i="13"/>
  <c r="G2663" i="13" s="1"/>
  <c r="E2664" i="13"/>
  <c r="G2664" i="13" s="1"/>
  <c r="E2665" i="13"/>
  <c r="G2665" i="13" s="1"/>
  <c r="E2666" i="13"/>
  <c r="G2666" i="13" s="1"/>
  <c r="E2667" i="13"/>
  <c r="G2667" i="13" s="1"/>
  <c r="E2668" i="13"/>
  <c r="G2668" i="13" s="1"/>
  <c r="E2669" i="13"/>
  <c r="G2669" i="13" s="1"/>
  <c r="E2670" i="13"/>
  <c r="G2670" i="13" s="1"/>
  <c r="E2671" i="13"/>
  <c r="G2671" i="13" s="1"/>
  <c r="E2672" i="13"/>
  <c r="G2672" i="13" s="1"/>
  <c r="E2673" i="13"/>
  <c r="G2673" i="13" s="1"/>
  <c r="E2674" i="13"/>
  <c r="G2674" i="13" s="1"/>
  <c r="E2675" i="13"/>
  <c r="G2675" i="13" s="1"/>
  <c r="E2676" i="13"/>
  <c r="G2676" i="13" s="1"/>
  <c r="E2677" i="13"/>
  <c r="G2677" i="13" s="1"/>
  <c r="E2678" i="13"/>
  <c r="G2678" i="13" s="1"/>
  <c r="E2679" i="13"/>
  <c r="G2679" i="13" s="1"/>
  <c r="E2680" i="13"/>
  <c r="G2680" i="13" s="1"/>
  <c r="E2681" i="13"/>
  <c r="G2681" i="13" s="1"/>
  <c r="E2682" i="13"/>
  <c r="G2682" i="13" s="1"/>
  <c r="E2683" i="13"/>
  <c r="G2683" i="13" s="1"/>
  <c r="E2684" i="13"/>
  <c r="G2684" i="13" s="1"/>
  <c r="E2685" i="13"/>
  <c r="G2685" i="13" s="1"/>
  <c r="E2686" i="13"/>
  <c r="G2686" i="13" s="1"/>
  <c r="E2687" i="13"/>
  <c r="G2687" i="13" s="1"/>
  <c r="E2688" i="13"/>
  <c r="G2688" i="13" s="1"/>
  <c r="E2689" i="13"/>
  <c r="G2689" i="13" s="1"/>
  <c r="E2690" i="13"/>
  <c r="G2690" i="13" s="1"/>
  <c r="E2691" i="13"/>
  <c r="G2691" i="13" s="1"/>
  <c r="E2692" i="13"/>
  <c r="G2692" i="13" s="1"/>
  <c r="E2693" i="13"/>
  <c r="G2693" i="13" s="1"/>
  <c r="E2694" i="13"/>
  <c r="G2694" i="13" s="1"/>
  <c r="E2695" i="13"/>
  <c r="G2695" i="13" s="1"/>
  <c r="E2696" i="13"/>
  <c r="G2696" i="13" s="1"/>
  <c r="E2697" i="13"/>
  <c r="G2697" i="13" s="1"/>
  <c r="E2698" i="13"/>
  <c r="G2698" i="13" s="1"/>
  <c r="E2699" i="13"/>
  <c r="G2699" i="13" s="1"/>
  <c r="E2700" i="13"/>
  <c r="G2700" i="13" s="1"/>
  <c r="E2701" i="13"/>
  <c r="G2701" i="13" s="1"/>
  <c r="E2702" i="13"/>
  <c r="G2702" i="13" s="1"/>
  <c r="E2703" i="13"/>
  <c r="G2703" i="13" s="1"/>
  <c r="E2704" i="13"/>
  <c r="G2704" i="13" s="1"/>
  <c r="E2705" i="13"/>
  <c r="G2705" i="13" s="1"/>
  <c r="E2706" i="13"/>
  <c r="G2706" i="13" s="1"/>
  <c r="E2707" i="13"/>
  <c r="G2707" i="13" s="1"/>
  <c r="E2708" i="13"/>
  <c r="G2708" i="13" s="1"/>
  <c r="E2709" i="13"/>
  <c r="G2709" i="13" s="1"/>
  <c r="E2710" i="13"/>
  <c r="G2710" i="13" s="1"/>
  <c r="E2711" i="13"/>
  <c r="G2711" i="13" s="1"/>
  <c r="E2712" i="13"/>
  <c r="G2712" i="13" s="1"/>
  <c r="E2713" i="13"/>
  <c r="G2713" i="13" s="1"/>
  <c r="E2714" i="13"/>
  <c r="G2714" i="13" s="1"/>
  <c r="E2715" i="13"/>
  <c r="G2715" i="13" s="1"/>
  <c r="E2716" i="13"/>
  <c r="G2716" i="13" s="1"/>
  <c r="E2717" i="13"/>
  <c r="G2717" i="13" s="1"/>
  <c r="E2718" i="13"/>
  <c r="G2718" i="13" s="1"/>
  <c r="E2719" i="13"/>
  <c r="G2719" i="13" s="1"/>
  <c r="E2720" i="13"/>
  <c r="G2720" i="13" s="1"/>
  <c r="E2721" i="13"/>
  <c r="G2721" i="13" s="1"/>
  <c r="E2722" i="13"/>
  <c r="G2722" i="13" s="1"/>
  <c r="E2723" i="13"/>
  <c r="G2723" i="13" s="1"/>
  <c r="E2724" i="13"/>
  <c r="G2724" i="13" s="1"/>
  <c r="E2725" i="13"/>
  <c r="G2725" i="13" s="1"/>
  <c r="E2726" i="13"/>
  <c r="G2726" i="13" s="1"/>
  <c r="E2727" i="13"/>
  <c r="G2727" i="13" s="1"/>
  <c r="E2728" i="13"/>
  <c r="G2728" i="13" s="1"/>
  <c r="E2729" i="13"/>
  <c r="G2729" i="13" s="1"/>
  <c r="E2730" i="13"/>
  <c r="G2730" i="13" s="1"/>
  <c r="E2731" i="13"/>
  <c r="G2731" i="13" s="1"/>
  <c r="E2732" i="13"/>
  <c r="G2732" i="13" s="1"/>
  <c r="E2733" i="13"/>
  <c r="G2733" i="13" s="1"/>
  <c r="E2734" i="13"/>
  <c r="G2734" i="13" s="1"/>
  <c r="E2735" i="13"/>
  <c r="G2735" i="13" s="1"/>
  <c r="E2736" i="13"/>
  <c r="G2736" i="13" s="1"/>
  <c r="E2737" i="13"/>
  <c r="G2737" i="13" s="1"/>
  <c r="E2738" i="13"/>
  <c r="G2738" i="13" s="1"/>
  <c r="E2739" i="13"/>
  <c r="G2739" i="13" s="1"/>
  <c r="E2740" i="13"/>
  <c r="G2740" i="13" s="1"/>
  <c r="E2741" i="13"/>
  <c r="G2741" i="13" s="1"/>
  <c r="E2742" i="13"/>
  <c r="G2742" i="13" s="1"/>
  <c r="E2743" i="13"/>
  <c r="G2743" i="13" s="1"/>
  <c r="E2744" i="13"/>
  <c r="G2744" i="13" s="1"/>
  <c r="E2745" i="13"/>
  <c r="G2745" i="13" s="1"/>
  <c r="E2746" i="13"/>
  <c r="G2746" i="13" s="1"/>
  <c r="E2747" i="13"/>
  <c r="G2747" i="13" s="1"/>
  <c r="E2748" i="13"/>
  <c r="G2748" i="13" s="1"/>
  <c r="E2749" i="13"/>
  <c r="G2749" i="13" s="1"/>
  <c r="E2750" i="13"/>
  <c r="G2750" i="13" s="1"/>
  <c r="E2751" i="13"/>
  <c r="G2751" i="13" s="1"/>
  <c r="E2752" i="13"/>
  <c r="G2752" i="13" s="1"/>
  <c r="E2753" i="13"/>
  <c r="G2753" i="13" s="1"/>
  <c r="E2754" i="13"/>
  <c r="G2754" i="13" s="1"/>
  <c r="E2755" i="13"/>
  <c r="G2755" i="13" s="1"/>
  <c r="E2756" i="13"/>
  <c r="G2756" i="13" s="1"/>
  <c r="E2757" i="13"/>
  <c r="G2757" i="13" s="1"/>
  <c r="E2758" i="13"/>
  <c r="G2758" i="13" s="1"/>
  <c r="E2759" i="13"/>
  <c r="G2759" i="13" s="1"/>
  <c r="E2760" i="13"/>
  <c r="G2760" i="13" s="1"/>
  <c r="E2761" i="13"/>
  <c r="G2761" i="13" s="1"/>
  <c r="E2762" i="13"/>
  <c r="G2762" i="13" s="1"/>
  <c r="E2763" i="13"/>
  <c r="G2763" i="13" s="1"/>
  <c r="E2764" i="13"/>
  <c r="G2764" i="13" s="1"/>
  <c r="E2765" i="13"/>
  <c r="G2765" i="13" s="1"/>
  <c r="E2766" i="13"/>
  <c r="G2766" i="13" s="1"/>
  <c r="E2767" i="13"/>
  <c r="G2767" i="13" s="1"/>
  <c r="E2768" i="13"/>
  <c r="G2768" i="13" s="1"/>
  <c r="E2769" i="13"/>
  <c r="G2769" i="13" s="1"/>
  <c r="E2770" i="13"/>
  <c r="G2770" i="13" s="1"/>
  <c r="E2771" i="13"/>
  <c r="G2771" i="13" s="1"/>
  <c r="E2772" i="13"/>
  <c r="G2772" i="13" s="1"/>
  <c r="E2773" i="13"/>
  <c r="G2773" i="13" s="1"/>
  <c r="E2774" i="13"/>
  <c r="G2774" i="13" s="1"/>
  <c r="E2775" i="13"/>
  <c r="G2775" i="13" s="1"/>
  <c r="E2776" i="13"/>
  <c r="G2776" i="13" s="1"/>
  <c r="E2777" i="13"/>
  <c r="G2777" i="13" s="1"/>
  <c r="E2778" i="13"/>
  <c r="G2778" i="13" s="1"/>
  <c r="E2779" i="13"/>
  <c r="G2779" i="13" s="1"/>
  <c r="E2780" i="13"/>
  <c r="G2780" i="13" s="1"/>
  <c r="E2781" i="13"/>
  <c r="G2781" i="13" s="1"/>
  <c r="E2782" i="13"/>
  <c r="G2782" i="13" s="1"/>
  <c r="E2783" i="13"/>
  <c r="G2783" i="13" s="1"/>
  <c r="E2784" i="13"/>
  <c r="G2784" i="13" s="1"/>
  <c r="E2785" i="13"/>
  <c r="G2785" i="13" s="1"/>
  <c r="E2786" i="13"/>
  <c r="G2786" i="13" s="1"/>
  <c r="E2787" i="13"/>
  <c r="G2787" i="13" s="1"/>
  <c r="E2788" i="13"/>
  <c r="G2788" i="13" s="1"/>
  <c r="E2789" i="13"/>
  <c r="G2789" i="13" s="1"/>
  <c r="E2790" i="13"/>
  <c r="G2790" i="13" s="1"/>
  <c r="E2791" i="13"/>
  <c r="G2791" i="13" s="1"/>
  <c r="E2792" i="13"/>
  <c r="G2792" i="13" s="1"/>
  <c r="E2793" i="13"/>
  <c r="G2793" i="13" s="1"/>
  <c r="E2794" i="13"/>
  <c r="G2794" i="13" s="1"/>
  <c r="E2795" i="13"/>
  <c r="G2795" i="13" s="1"/>
  <c r="E2796" i="13"/>
  <c r="G2796" i="13" s="1"/>
  <c r="E2797" i="13"/>
  <c r="G2797" i="13" s="1"/>
  <c r="E2798" i="13"/>
  <c r="G2798" i="13" s="1"/>
  <c r="E2799" i="13"/>
  <c r="G2799" i="13" s="1"/>
  <c r="E2800" i="13"/>
  <c r="G2800" i="13" s="1"/>
  <c r="E2801" i="13"/>
  <c r="G2801" i="13" s="1"/>
  <c r="E2802" i="13"/>
  <c r="G2802" i="13" s="1"/>
  <c r="E2803" i="13"/>
  <c r="G2803" i="13" s="1"/>
  <c r="E2804" i="13"/>
  <c r="G2804" i="13" s="1"/>
  <c r="E2805" i="13"/>
  <c r="G2805" i="13" s="1"/>
  <c r="E2806" i="13"/>
  <c r="G2806" i="13" s="1"/>
  <c r="E2807" i="13"/>
  <c r="G2807" i="13" s="1"/>
  <c r="E2808" i="13"/>
  <c r="G2808" i="13" s="1"/>
  <c r="E2809" i="13"/>
  <c r="G2809" i="13" s="1"/>
  <c r="E2810" i="13"/>
  <c r="G2810" i="13" s="1"/>
  <c r="E2811" i="13"/>
  <c r="G2811" i="13" s="1"/>
  <c r="E2812" i="13"/>
  <c r="G2812" i="13" s="1"/>
  <c r="E2813" i="13"/>
  <c r="G2813" i="13" s="1"/>
  <c r="E2814" i="13"/>
  <c r="G2814" i="13" s="1"/>
  <c r="E2815" i="13"/>
  <c r="G2815" i="13" s="1"/>
  <c r="E2816" i="13"/>
  <c r="G2816" i="13" s="1"/>
  <c r="E2817" i="13"/>
  <c r="G2817" i="13" s="1"/>
  <c r="E2818" i="13"/>
  <c r="G2818" i="13" s="1"/>
  <c r="E2819" i="13"/>
  <c r="G2819" i="13" s="1"/>
  <c r="E2820" i="13"/>
  <c r="G2820" i="13" s="1"/>
  <c r="E2821" i="13"/>
  <c r="G2821" i="13" s="1"/>
  <c r="E2822" i="13"/>
  <c r="G2822" i="13" s="1"/>
  <c r="E2823" i="13"/>
  <c r="G2823" i="13" s="1"/>
  <c r="E2824" i="13"/>
  <c r="G2824" i="13" s="1"/>
  <c r="E2825" i="13"/>
  <c r="G2825" i="13" s="1"/>
  <c r="E2826" i="13"/>
  <c r="G2826" i="13" s="1"/>
  <c r="E2827" i="13"/>
  <c r="G2827" i="13" s="1"/>
  <c r="E2828" i="13"/>
  <c r="G2828" i="13" s="1"/>
  <c r="E2829" i="13"/>
  <c r="G2829" i="13" s="1"/>
  <c r="E2830" i="13"/>
  <c r="G2830" i="13" s="1"/>
  <c r="E2831" i="13"/>
  <c r="G2831" i="13" s="1"/>
  <c r="E2832" i="13"/>
  <c r="G2832" i="13" s="1"/>
  <c r="E2833" i="13"/>
  <c r="G2833" i="13" s="1"/>
  <c r="E2834" i="13"/>
  <c r="G2834" i="13" s="1"/>
  <c r="E2835" i="13"/>
  <c r="G2835" i="13" s="1"/>
  <c r="E2836" i="13"/>
  <c r="G2836" i="13" s="1"/>
  <c r="E2837" i="13"/>
  <c r="G2837" i="13" s="1"/>
  <c r="E2838" i="13"/>
  <c r="G2838" i="13" s="1"/>
  <c r="E2839" i="13"/>
  <c r="G2839" i="13" s="1"/>
  <c r="E2840" i="13"/>
  <c r="G2840" i="13" s="1"/>
  <c r="E2841" i="13"/>
  <c r="G2841" i="13" s="1"/>
  <c r="E2842" i="13"/>
  <c r="G2842" i="13" s="1"/>
  <c r="E2843" i="13"/>
  <c r="G2843" i="13" s="1"/>
  <c r="E2844" i="13"/>
  <c r="G2844" i="13" s="1"/>
  <c r="E2845" i="13"/>
  <c r="G2845" i="13" s="1"/>
  <c r="E2846" i="13"/>
  <c r="G2846" i="13" s="1"/>
  <c r="E2847" i="13"/>
  <c r="G2847" i="13" s="1"/>
  <c r="E2848" i="13"/>
  <c r="G2848" i="13" s="1"/>
  <c r="E2849" i="13"/>
  <c r="G2849" i="13" s="1"/>
  <c r="E2850" i="13"/>
  <c r="G2850" i="13" s="1"/>
  <c r="E2851" i="13"/>
  <c r="G2851" i="13" s="1"/>
  <c r="E2852" i="13"/>
  <c r="G2852" i="13" s="1"/>
  <c r="E2853" i="13"/>
  <c r="G2853" i="13" s="1"/>
  <c r="E2854" i="13"/>
  <c r="G2854" i="13" s="1"/>
  <c r="E2855" i="13"/>
  <c r="G2855" i="13" s="1"/>
  <c r="E2856" i="13"/>
  <c r="G2856" i="13" s="1"/>
  <c r="E2857" i="13"/>
  <c r="G2857" i="13" s="1"/>
  <c r="E2858" i="13"/>
  <c r="G2858" i="13" s="1"/>
  <c r="E2859" i="13"/>
  <c r="G2859" i="13" s="1"/>
  <c r="E2860" i="13"/>
  <c r="G2860" i="13" s="1"/>
  <c r="E2861" i="13"/>
  <c r="G2861" i="13" s="1"/>
  <c r="E2862" i="13"/>
  <c r="G2862" i="13" s="1"/>
  <c r="E2863" i="13"/>
  <c r="G2863" i="13" s="1"/>
  <c r="E2864" i="13"/>
  <c r="G2864" i="13" s="1"/>
  <c r="E2865" i="13"/>
  <c r="G2865" i="13" s="1"/>
  <c r="E2866" i="13"/>
  <c r="G2866" i="13" s="1"/>
  <c r="E2867" i="13"/>
  <c r="G2867" i="13" s="1"/>
  <c r="E2868" i="13"/>
  <c r="G2868" i="13" s="1"/>
  <c r="E2869" i="13"/>
  <c r="G2869" i="13" s="1"/>
  <c r="E2870" i="13"/>
  <c r="G2870" i="13" s="1"/>
  <c r="E2871" i="13"/>
  <c r="G2871" i="13" s="1"/>
  <c r="E2872" i="13"/>
  <c r="G2872" i="13" s="1"/>
  <c r="E2873" i="13"/>
  <c r="G2873" i="13" s="1"/>
  <c r="E2874" i="13"/>
  <c r="G2874" i="13" s="1"/>
  <c r="E2875" i="13"/>
  <c r="G2875" i="13" s="1"/>
  <c r="E2876" i="13"/>
  <c r="G2876" i="13" s="1"/>
  <c r="E2877" i="13"/>
  <c r="G2877" i="13" s="1"/>
  <c r="E2878" i="13"/>
  <c r="G2878" i="13" s="1"/>
  <c r="E2879" i="13"/>
  <c r="G2879" i="13" s="1"/>
  <c r="E2880" i="13"/>
  <c r="G2880" i="13" s="1"/>
  <c r="E2881" i="13"/>
  <c r="G2881" i="13" s="1"/>
  <c r="E2882" i="13"/>
  <c r="G2882" i="13" s="1"/>
  <c r="E2883" i="13"/>
  <c r="G2883" i="13" s="1"/>
  <c r="E2884" i="13"/>
  <c r="G2884" i="13" s="1"/>
  <c r="E2885" i="13"/>
  <c r="G2885" i="13" s="1"/>
  <c r="E2886" i="13"/>
  <c r="G2886" i="13" s="1"/>
  <c r="E2887" i="13"/>
  <c r="G2887" i="13" s="1"/>
  <c r="E2888" i="13"/>
  <c r="G2888" i="13" s="1"/>
  <c r="E2889" i="13"/>
  <c r="G2889" i="13" s="1"/>
  <c r="E2890" i="13"/>
  <c r="G2890" i="13" s="1"/>
  <c r="E2891" i="13"/>
  <c r="G2891" i="13" s="1"/>
  <c r="E2892" i="13"/>
  <c r="G2892" i="13" s="1"/>
  <c r="E2893" i="13"/>
  <c r="G2893" i="13" s="1"/>
  <c r="E2894" i="13"/>
  <c r="G2894" i="13" s="1"/>
  <c r="E2895" i="13"/>
  <c r="G2895" i="13" s="1"/>
  <c r="E2896" i="13"/>
  <c r="G2896" i="13" s="1"/>
  <c r="E2897" i="13"/>
  <c r="G2897" i="13" s="1"/>
  <c r="E2898" i="13"/>
  <c r="G2898" i="13" s="1"/>
  <c r="E2899" i="13"/>
  <c r="G2899" i="13" s="1"/>
  <c r="E2900" i="13"/>
  <c r="G2900" i="13" s="1"/>
  <c r="E2901" i="13"/>
  <c r="G2901" i="13" s="1"/>
  <c r="E2902" i="13"/>
  <c r="G2902" i="13" s="1"/>
  <c r="E2903" i="13"/>
  <c r="G2903" i="13" s="1"/>
  <c r="E2904" i="13"/>
  <c r="G2904" i="13" s="1"/>
  <c r="E2905" i="13"/>
  <c r="G2905" i="13" s="1"/>
  <c r="E2906" i="13"/>
  <c r="G2906" i="13" s="1"/>
  <c r="E2907" i="13"/>
  <c r="G2907" i="13" s="1"/>
  <c r="E2908" i="13"/>
  <c r="G2908" i="13" s="1"/>
  <c r="E2909" i="13"/>
  <c r="G2909" i="13" s="1"/>
  <c r="E2910" i="13"/>
  <c r="G2910" i="13" s="1"/>
  <c r="E2911" i="13"/>
  <c r="G2911" i="13" s="1"/>
  <c r="E2912" i="13"/>
  <c r="G2912" i="13" s="1"/>
  <c r="E2913" i="13"/>
  <c r="G2913" i="13" s="1"/>
  <c r="E2914" i="13"/>
  <c r="G2914" i="13" s="1"/>
  <c r="E2915" i="13"/>
  <c r="G2915" i="13" s="1"/>
  <c r="E2916" i="13"/>
  <c r="G2916" i="13" s="1"/>
  <c r="E2917" i="13"/>
  <c r="G2917" i="13" s="1"/>
  <c r="E2918" i="13"/>
  <c r="G2918" i="13" s="1"/>
  <c r="E2919" i="13"/>
  <c r="G2919" i="13" s="1"/>
  <c r="E2920" i="13"/>
  <c r="G2920" i="13" s="1"/>
  <c r="E2921" i="13"/>
  <c r="G2921" i="13" s="1"/>
  <c r="E2922" i="13"/>
  <c r="G2922" i="13" s="1"/>
  <c r="E2923" i="13"/>
  <c r="G2923" i="13" s="1"/>
  <c r="E2924" i="13"/>
  <c r="G2924" i="13" s="1"/>
  <c r="E2925" i="13"/>
  <c r="G2925" i="13" s="1"/>
  <c r="E2926" i="13"/>
  <c r="G2926" i="13" s="1"/>
  <c r="E2927" i="13"/>
  <c r="G2927" i="13" s="1"/>
  <c r="E2928" i="13"/>
  <c r="G2928" i="13" s="1"/>
  <c r="E2929" i="13"/>
  <c r="G2929" i="13" s="1"/>
  <c r="E2930" i="13"/>
  <c r="G2930" i="13" s="1"/>
  <c r="E2931" i="13"/>
  <c r="G2931" i="13" s="1"/>
  <c r="E2932" i="13"/>
  <c r="G2932" i="13" s="1"/>
  <c r="E2933" i="13"/>
  <c r="G2933" i="13" s="1"/>
  <c r="E2934" i="13"/>
  <c r="G2934" i="13" s="1"/>
  <c r="E2935" i="13"/>
  <c r="G2935" i="13" s="1"/>
  <c r="E2936" i="13"/>
  <c r="G2936" i="13" s="1"/>
  <c r="E2937" i="13"/>
  <c r="G2937" i="13" s="1"/>
  <c r="E2938" i="13"/>
  <c r="G2938" i="13" s="1"/>
  <c r="E2939" i="13"/>
  <c r="G2939" i="13" s="1"/>
  <c r="E2940" i="13"/>
  <c r="G2940" i="13" s="1"/>
  <c r="E2941" i="13"/>
  <c r="G2941" i="13" s="1"/>
  <c r="E2942" i="13"/>
  <c r="G2942" i="13" s="1"/>
  <c r="E2943" i="13"/>
  <c r="G2943" i="13" s="1"/>
  <c r="E2944" i="13"/>
  <c r="G2944" i="13" s="1"/>
  <c r="E2945" i="13"/>
  <c r="G2945" i="13" s="1"/>
  <c r="E2946" i="13"/>
  <c r="G2946" i="13" s="1"/>
  <c r="E2947" i="13"/>
  <c r="G2947" i="13" s="1"/>
  <c r="E2948" i="13"/>
  <c r="G2948" i="13" s="1"/>
  <c r="E2949" i="13"/>
  <c r="G2949" i="13" s="1"/>
  <c r="E2950" i="13"/>
  <c r="G2950" i="13" s="1"/>
  <c r="E2951" i="13"/>
  <c r="G2951" i="13" s="1"/>
  <c r="E2952" i="13"/>
  <c r="G2952" i="13" s="1"/>
  <c r="E2953" i="13"/>
  <c r="G2953" i="13" s="1"/>
  <c r="E2954" i="13"/>
  <c r="G2954" i="13" s="1"/>
  <c r="E2955" i="13"/>
  <c r="G2955" i="13" s="1"/>
  <c r="E2956" i="13"/>
  <c r="G2956" i="13" s="1"/>
  <c r="E2957" i="13"/>
  <c r="G2957" i="13" s="1"/>
  <c r="E2958" i="13"/>
  <c r="G2958" i="13" s="1"/>
  <c r="E2959" i="13"/>
  <c r="G2959" i="13" s="1"/>
  <c r="E2960" i="13"/>
  <c r="G2960" i="13" s="1"/>
  <c r="E2961" i="13"/>
  <c r="G2961" i="13" s="1"/>
  <c r="E2962" i="13"/>
  <c r="G2962" i="13" s="1"/>
  <c r="E3107" i="13"/>
  <c r="G3107" i="13" s="1"/>
  <c r="E3108" i="13"/>
  <c r="G3108" i="13" s="1"/>
  <c r="E3109" i="13"/>
  <c r="G3109" i="13" s="1"/>
  <c r="E3110" i="13"/>
  <c r="G3110" i="13" s="1"/>
  <c r="E3111" i="13"/>
  <c r="G3111" i="13" s="1"/>
  <c r="E3112" i="13"/>
  <c r="G3112" i="13" s="1"/>
  <c r="E3113" i="13"/>
  <c r="G3113" i="13" s="1"/>
  <c r="E3114" i="13"/>
  <c r="G3114" i="13" s="1"/>
  <c r="E3115" i="13"/>
  <c r="G3115" i="13" s="1"/>
  <c r="E3116" i="13"/>
  <c r="G3116" i="13" s="1"/>
  <c r="E3117" i="13"/>
  <c r="G3117" i="13" s="1"/>
  <c r="E3118" i="13"/>
  <c r="G3118" i="13" s="1"/>
  <c r="E3119" i="13"/>
  <c r="G3119" i="13" s="1"/>
  <c r="E3120" i="13"/>
  <c r="G3120" i="13" s="1"/>
  <c r="E3121" i="13"/>
  <c r="G3121" i="13" s="1"/>
  <c r="E3122" i="13"/>
  <c r="G3122" i="13" s="1"/>
  <c r="E3123" i="13"/>
  <c r="G3123" i="13" s="1"/>
  <c r="E3124" i="13"/>
  <c r="G3124" i="13" s="1"/>
  <c r="E3125" i="13"/>
  <c r="G3125" i="13" s="1"/>
  <c r="E3126" i="13"/>
  <c r="G3126" i="13" s="1"/>
  <c r="E3127" i="13"/>
  <c r="G3127" i="13" s="1"/>
  <c r="E3128" i="13"/>
  <c r="G3128" i="13" s="1"/>
  <c r="E3129" i="13"/>
  <c r="G3129" i="13" s="1"/>
  <c r="E3130" i="13"/>
  <c r="G3130" i="13" s="1"/>
  <c r="E3131" i="13"/>
  <c r="G3131" i="13" s="1"/>
  <c r="E3132" i="13"/>
  <c r="G3132" i="13" s="1"/>
  <c r="E3133" i="13"/>
  <c r="G3133" i="13" s="1"/>
  <c r="E3134" i="13"/>
  <c r="G3134" i="13" s="1"/>
  <c r="E3135" i="13"/>
  <c r="G3135" i="13" s="1"/>
  <c r="E3136" i="13"/>
  <c r="G3136" i="13" s="1"/>
  <c r="E3137" i="13"/>
  <c r="G3137" i="13" s="1"/>
  <c r="E3138" i="13"/>
  <c r="G3138" i="13" s="1"/>
  <c r="E3139" i="13"/>
  <c r="G3139" i="13" s="1"/>
  <c r="E3140" i="13"/>
  <c r="G3140" i="13" s="1"/>
  <c r="E3141" i="13"/>
  <c r="G3141" i="13" s="1"/>
  <c r="E3142" i="13"/>
  <c r="G3142" i="13" s="1"/>
  <c r="E3143" i="13"/>
  <c r="G3143" i="13" s="1"/>
  <c r="E3144" i="13"/>
  <c r="G3144" i="13" s="1"/>
  <c r="E3145" i="13"/>
  <c r="G3145" i="13" s="1"/>
  <c r="E3146" i="13"/>
  <c r="G3146" i="13" s="1"/>
  <c r="E3147" i="13"/>
  <c r="G3147" i="13" s="1"/>
  <c r="E3148" i="13"/>
  <c r="G3148" i="13" s="1"/>
  <c r="E3149" i="13"/>
  <c r="G3149" i="13" s="1"/>
  <c r="E3150" i="13"/>
  <c r="G3150" i="13" s="1"/>
  <c r="E3151" i="13"/>
  <c r="G3151" i="13" s="1"/>
  <c r="E3152" i="13"/>
  <c r="G3152" i="13" s="1"/>
  <c r="E3153" i="13"/>
  <c r="G3153" i="13" s="1"/>
  <c r="E3154" i="13"/>
  <c r="G3154" i="13" s="1"/>
  <c r="E3155" i="13"/>
  <c r="G3155" i="13" s="1"/>
  <c r="E3156" i="13"/>
  <c r="G3156" i="13" s="1"/>
  <c r="E3157" i="13"/>
  <c r="G3157" i="13" s="1"/>
  <c r="E3158" i="13"/>
  <c r="G3158" i="13" s="1"/>
  <c r="E3159" i="13"/>
  <c r="G3159" i="13" s="1"/>
  <c r="E3160" i="13"/>
  <c r="G3160" i="13" s="1"/>
  <c r="E3161" i="13"/>
  <c r="G3161" i="13" s="1"/>
  <c r="E3162" i="13"/>
  <c r="G3162" i="13" s="1"/>
  <c r="E3163" i="13"/>
  <c r="G3163" i="13" s="1"/>
  <c r="E3164" i="13"/>
  <c r="G3164" i="13" s="1"/>
  <c r="E3165" i="13"/>
  <c r="G3165" i="13" s="1"/>
  <c r="E3166" i="13"/>
  <c r="G3166" i="13" s="1"/>
  <c r="E3167" i="13"/>
  <c r="G3167" i="13" s="1"/>
  <c r="E3168" i="13"/>
  <c r="G3168" i="13" s="1"/>
  <c r="E3169" i="13"/>
  <c r="G3169" i="13" s="1"/>
  <c r="E3170" i="13"/>
  <c r="G3170" i="13" s="1"/>
  <c r="E3171" i="13"/>
  <c r="G3171" i="13" s="1"/>
  <c r="E3172" i="13"/>
  <c r="G3172" i="13" s="1"/>
  <c r="E3173" i="13"/>
  <c r="G3173" i="13" s="1"/>
  <c r="E3174" i="13"/>
  <c r="G3174" i="13" s="1"/>
  <c r="E3175" i="13"/>
  <c r="G3175" i="13" s="1"/>
  <c r="E3176" i="13"/>
  <c r="G3176" i="13" s="1"/>
  <c r="E3177" i="13"/>
  <c r="G3177" i="13" s="1"/>
  <c r="E3178" i="13"/>
  <c r="G3178" i="13" s="1"/>
  <c r="E3179" i="13"/>
  <c r="G3179" i="13" s="1"/>
  <c r="E3180" i="13"/>
  <c r="G3180" i="13" s="1"/>
  <c r="E3181" i="13"/>
  <c r="G3181" i="13" s="1"/>
  <c r="E3182" i="13"/>
  <c r="G3182" i="13" s="1"/>
  <c r="E3183" i="13"/>
  <c r="G3183" i="13" s="1"/>
  <c r="E3184" i="13"/>
  <c r="G3184" i="13" s="1"/>
  <c r="E3185" i="13"/>
  <c r="G3185" i="13" s="1"/>
  <c r="E3186" i="13"/>
  <c r="G3186" i="13" s="1"/>
  <c r="E3187" i="13"/>
  <c r="G3187" i="13" s="1"/>
  <c r="E3188" i="13"/>
  <c r="G3188" i="13" s="1"/>
  <c r="E3189" i="13"/>
  <c r="G3189" i="13" s="1"/>
  <c r="E3190" i="13"/>
  <c r="G3190" i="13" s="1"/>
  <c r="E3191" i="13"/>
  <c r="G3191" i="13" s="1"/>
  <c r="E3192" i="13"/>
  <c r="G3192" i="13" s="1"/>
  <c r="E3193" i="13"/>
  <c r="G3193" i="13" s="1"/>
  <c r="E3194" i="13"/>
  <c r="G3194" i="13" s="1"/>
  <c r="E3195" i="13"/>
  <c r="G3195" i="13" s="1"/>
  <c r="E3196" i="13"/>
  <c r="G3196" i="13" s="1"/>
  <c r="E3197" i="13"/>
  <c r="G3197" i="13" s="1"/>
  <c r="E3198" i="13"/>
  <c r="G3198" i="13" s="1"/>
  <c r="E3199" i="13"/>
  <c r="G3199" i="13" s="1"/>
  <c r="E3200" i="13"/>
  <c r="G3200" i="13" s="1"/>
  <c r="E3201" i="13"/>
  <c r="G3201" i="13" s="1"/>
  <c r="E3202" i="13"/>
  <c r="G3202" i="13" s="1"/>
  <c r="E3203" i="13"/>
  <c r="G3203" i="13" s="1"/>
  <c r="E3204" i="13"/>
  <c r="G3204" i="13" s="1"/>
  <c r="E3205" i="13"/>
  <c r="G3205" i="13" s="1"/>
  <c r="E3206" i="13"/>
  <c r="G3206" i="13" s="1"/>
  <c r="E3207" i="13"/>
  <c r="G3207" i="13" s="1"/>
  <c r="E3208" i="13"/>
  <c r="G3208" i="13" s="1"/>
  <c r="E3209" i="13"/>
  <c r="G3209" i="13" s="1"/>
  <c r="E3210" i="13"/>
  <c r="G3210" i="13" s="1"/>
  <c r="E3211" i="13"/>
  <c r="G3211" i="13" s="1"/>
  <c r="E3212" i="13"/>
  <c r="G3212" i="13" s="1"/>
  <c r="E3213" i="13"/>
  <c r="G3213" i="13" s="1"/>
  <c r="E3214" i="13"/>
  <c r="G3214" i="13" s="1"/>
  <c r="E3215" i="13"/>
  <c r="G3215" i="13" s="1"/>
  <c r="E3216" i="13"/>
  <c r="G3216" i="13" s="1"/>
  <c r="E3217" i="13"/>
  <c r="G3217" i="13" s="1"/>
  <c r="E3218" i="13"/>
  <c r="G3218" i="13" s="1"/>
  <c r="E3219" i="13"/>
  <c r="G3219" i="13" s="1"/>
  <c r="E3220" i="13"/>
  <c r="G3220" i="13" s="1"/>
  <c r="E3221" i="13"/>
  <c r="G3221" i="13" s="1"/>
  <c r="E3222" i="13"/>
  <c r="G3222" i="13" s="1"/>
  <c r="E3223" i="13"/>
  <c r="G3223" i="13" s="1"/>
  <c r="E3224" i="13"/>
  <c r="G3224" i="13" s="1"/>
  <c r="E3225" i="13"/>
  <c r="G3225" i="13" s="1"/>
  <c r="E3226" i="13"/>
  <c r="G3226" i="13" s="1"/>
  <c r="E3227" i="13"/>
  <c r="G3227" i="13" s="1"/>
  <c r="E3228" i="13"/>
  <c r="G3228" i="13" s="1"/>
  <c r="E3229" i="13"/>
  <c r="G3229" i="13" s="1"/>
  <c r="E3230" i="13"/>
  <c r="G3230" i="13" s="1"/>
  <c r="E3231" i="13"/>
  <c r="G3231" i="13" s="1"/>
  <c r="E3232" i="13"/>
  <c r="G3232" i="13" s="1"/>
  <c r="E3233" i="13"/>
  <c r="G3233" i="13" s="1"/>
  <c r="E3234" i="13"/>
  <c r="G3234" i="13" s="1"/>
  <c r="E3235" i="13"/>
  <c r="G3235" i="13" s="1"/>
  <c r="E3236" i="13"/>
  <c r="G3236" i="13" s="1"/>
  <c r="E3237" i="13"/>
  <c r="G3237" i="13" s="1"/>
  <c r="E3238" i="13"/>
  <c r="G3238" i="13" s="1"/>
  <c r="E3239" i="13"/>
  <c r="G3239" i="13" s="1"/>
  <c r="E3240" i="13"/>
  <c r="G3240" i="13" s="1"/>
  <c r="E3241" i="13"/>
  <c r="G3241" i="13" s="1"/>
  <c r="E3242" i="13"/>
  <c r="G3242" i="13" s="1"/>
  <c r="E3243" i="13"/>
  <c r="G3243" i="13" s="1"/>
  <c r="E3244" i="13"/>
  <c r="G3244" i="13" s="1"/>
  <c r="E3245" i="13"/>
  <c r="G3245" i="13" s="1"/>
  <c r="E3246" i="13"/>
  <c r="G3246" i="13" s="1"/>
  <c r="E3247" i="13"/>
  <c r="G3247" i="13" s="1"/>
  <c r="E3248" i="13"/>
  <c r="G3248" i="13" s="1"/>
  <c r="E3249" i="13"/>
  <c r="G3249" i="13" s="1"/>
  <c r="E3250" i="13"/>
  <c r="G3250" i="13" s="1"/>
  <c r="E3251" i="13"/>
  <c r="G3251" i="13" s="1"/>
  <c r="E3252" i="13"/>
  <c r="G3252" i="13" s="1"/>
  <c r="E3253" i="13"/>
  <c r="G3253" i="13" s="1"/>
  <c r="E3254" i="13"/>
  <c r="G3254" i="13" s="1"/>
  <c r="E3255" i="13"/>
  <c r="G3255" i="13" s="1"/>
  <c r="E3256" i="13"/>
  <c r="G3256" i="13" s="1"/>
  <c r="E3257" i="13"/>
  <c r="G3257" i="13" s="1"/>
  <c r="E3258" i="13"/>
  <c r="G3258" i="13" s="1"/>
  <c r="E3259" i="13"/>
  <c r="G3259" i="13" s="1"/>
  <c r="E3260" i="13"/>
  <c r="G3260" i="13" s="1"/>
  <c r="E3261" i="13"/>
  <c r="G3261" i="13" s="1"/>
  <c r="E3262" i="13"/>
  <c r="G3262" i="13" s="1"/>
  <c r="E3263" i="13"/>
  <c r="G3263" i="13" s="1"/>
  <c r="E3264" i="13"/>
  <c r="G3264" i="13" s="1"/>
  <c r="E3265" i="13"/>
  <c r="G3265" i="13" s="1"/>
  <c r="E3266" i="13"/>
  <c r="G3266" i="13" s="1"/>
  <c r="E3267" i="13"/>
  <c r="G3267" i="13" s="1"/>
  <c r="E3268" i="13"/>
  <c r="G3268" i="13" s="1"/>
  <c r="E3269" i="13"/>
  <c r="G3269" i="13" s="1"/>
  <c r="E3270" i="13"/>
  <c r="G3270" i="13" s="1"/>
  <c r="E3271" i="13"/>
  <c r="G3271" i="13" s="1"/>
  <c r="E3272" i="13"/>
  <c r="G3272" i="13" s="1"/>
  <c r="E3273" i="13"/>
  <c r="G3273" i="13" s="1"/>
  <c r="E3274" i="13"/>
  <c r="G3274" i="13" s="1"/>
  <c r="E3275" i="13"/>
  <c r="G3275" i="13" s="1"/>
  <c r="E3276" i="13"/>
  <c r="G3276" i="13" s="1"/>
  <c r="E3277" i="13"/>
  <c r="G3277" i="13" s="1"/>
  <c r="E3278" i="13"/>
  <c r="G3278" i="13" s="1"/>
  <c r="E3279" i="13"/>
  <c r="G3279" i="13" s="1"/>
  <c r="E3280" i="13"/>
  <c r="G3280" i="13" s="1"/>
  <c r="E3281" i="13"/>
  <c r="G3281" i="13" s="1"/>
  <c r="E3282" i="13"/>
  <c r="G3282" i="13" s="1"/>
  <c r="E3283" i="13"/>
  <c r="G3283" i="13" s="1"/>
  <c r="E3284" i="13"/>
  <c r="G3284" i="13" s="1"/>
  <c r="E3285" i="13"/>
  <c r="G3285" i="13" s="1"/>
  <c r="E3286" i="13"/>
  <c r="G3286" i="13" s="1"/>
  <c r="E3287" i="13"/>
  <c r="G3287" i="13" s="1"/>
  <c r="E3288" i="13"/>
  <c r="G3288" i="13" s="1"/>
  <c r="E3289" i="13"/>
  <c r="G3289" i="13" s="1"/>
  <c r="E3290" i="13"/>
  <c r="G3290" i="13" s="1"/>
  <c r="E3291" i="13"/>
  <c r="G3291" i="13" s="1"/>
  <c r="E3292" i="13"/>
  <c r="G3292" i="13" s="1"/>
  <c r="E3293" i="13"/>
  <c r="G3293" i="13" s="1"/>
  <c r="E3294" i="13"/>
  <c r="G3294" i="13" s="1"/>
  <c r="E3295" i="13"/>
  <c r="G3295" i="13" s="1"/>
  <c r="E3296" i="13"/>
  <c r="G3296" i="13" s="1"/>
  <c r="E3297" i="13"/>
  <c r="G3297" i="13" s="1"/>
  <c r="E3298" i="13"/>
  <c r="G3298" i="13" s="1"/>
  <c r="E3299" i="13"/>
  <c r="G3299" i="13" s="1"/>
  <c r="E3300" i="13"/>
  <c r="G3300" i="13" s="1"/>
  <c r="E3301" i="13"/>
  <c r="G3301" i="13" s="1"/>
  <c r="E3302" i="13"/>
  <c r="G3302" i="13" s="1"/>
  <c r="E3303" i="13"/>
  <c r="G3303" i="13" s="1"/>
  <c r="E3304" i="13"/>
  <c r="G3304" i="13" s="1"/>
  <c r="E3305" i="13"/>
  <c r="G3305" i="13" s="1"/>
  <c r="E3306" i="13"/>
  <c r="G3306" i="13" s="1"/>
  <c r="E3307" i="13"/>
  <c r="G3307" i="13" s="1"/>
  <c r="E3308" i="13"/>
  <c r="G3308" i="13" s="1"/>
  <c r="E3309" i="13"/>
  <c r="G3309" i="13" s="1"/>
  <c r="E3310" i="13"/>
  <c r="G3310" i="13" s="1"/>
  <c r="E3311" i="13"/>
  <c r="G3311" i="13" s="1"/>
  <c r="E3312" i="13"/>
  <c r="G3312" i="13" s="1"/>
  <c r="E3313" i="13"/>
  <c r="G3313" i="13" s="1"/>
  <c r="E3314" i="13"/>
  <c r="G3314" i="13" s="1"/>
  <c r="E3315" i="13"/>
  <c r="G3315" i="13" s="1"/>
  <c r="E3316" i="13"/>
  <c r="G3316" i="13" s="1"/>
  <c r="E3317" i="13"/>
  <c r="G3317" i="13" s="1"/>
  <c r="E3318" i="13"/>
  <c r="G3318" i="13" s="1"/>
  <c r="E3319" i="13"/>
  <c r="G3319" i="13" s="1"/>
  <c r="E3320" i="13"/>
  <c r="G3320" i="13" s="1"/>
  <c r="E3321" i="13"/>
  <c r="G3321" i="13" s="1"/>
  <c r="E3322" i="13"/>
  <c r="G3322" i="13" s="1"/>
  <c r="E3323" i="13"/>
  <c r="G3323" i="13" s="1"/>
  <c r="E3324" i="13"/>
  <c r="G3324" i="13" s="1"/>
  <c r="E3325" i="13"/>
  <c r="G3325" i="13" s="1"/>
  <c r="E3326" i="13"/>
  <c r="G3326" i="13" s="1"/>
  <c r="E3327" i="13"/>
  <c r="G3327" i="13" s="1"/>
  <c r="E3328" i="13"/>
  <c r="G3328" i="13" s="1"/>
  <c r="E3329" i="13"/>
  <c r="G3329" i="13" s="1"/>
  <c r="E3330" i="13"/>
  <c r="G3330" i="13" s="1"/>
  <c r="E3331" i="13"/>
  <c r="G3331" i="13" s="1"/>
  <c r="E3332" i="13"/>
  <c r="G3332" i="13" s="1"/>
  <c r="E3333" i="13"/>
  <c r="G3333" i="13" s="1"/>
  <c r="E3334" i="13"/>
  <c r="G3334" i="13" s="1"/>
  <c r="E3335" i="13"/>
  <c r="G3335" i="13" s="1"/>
  <c r="E3336" i="13"/>
  <c r="G3336" i="13" s="1"/>
  <c r="E3337" i="13"/>
  <c r="G3337" i="13" s="1"/>
  <c r="E3338" i="13"/>
  <c r="G3338" i="13" s="1"/>
  <c r="E3339" i="13"/>
  <c r="G3339" i="13" s="1"/>
  <c r="E3340" i="13"/>
  <c r="G3340" i="13" s="1"/>
  <c r="E3341" i="13"/>
  <c r="G3341" i="13" s="1"/>
  <c r="E3342" i="13"/>
  <c r="G3342" i="13" s="1"/>
  <c r="E3343" i="13"/>
  <c r="G3343" i="13" s="1"/>
  <c r="E3344" i="13"/>
  <c r="G3344" i="13" s="1"/>
  <c r="E3345" i="13"/>
  <c r="G3345" i="13" s="1"/>
  <c r="E3346" i="13"/>
  <c r="G3346" i="13" s="1"/>
  <c r="E3347" i="13"/>
  <c r="G3347" i="13" s="1"/>
  <c r="E3348" i="13"/>
  <c r="G3348" i="13" s="1"/>
  <c r="E3349" i="13"/>
  <c r="G3349" i="13" s="1"/>
  <c r="E3350" i="13"/>
  <c r="G3350" i="13" s="1"/>
  <c r="E3351" i="13"/>
  <c r="G3351" i="13" s="1"/>
  <c r="E3352" i="13"/>
  <c r="G3352" i="13" s="1"/>
  <c r="E3353" i="13"/>
  <c r="G3353" i="13" s="1"/>
  <c r="E3354" i="13"/>
  <c r="G3354" i="13" s="1"/>
  <c r="E3355" i="13"/>
  <c r="G3355" i="13" s="1"/>
  <c r="E3356" i="13"/>
  <c r="G3356" i="13" s="1"/>
  <c r="E3357" i="13"/>
  <c r="G3357" i="13" s="1"/>
  <c r="E3358" i="13"/>
  <c r="G3358" i="13" s="1"/>
  <c r="E3359" i="13"/>
  <c r="G3359" i="13" s="1"/>
  <c r="E3360" i="13"/>
  <c r="G3360" i="13" s="1"/>
  <c r="E3361" i="13"/>
  <c r="G3361" i="13" s="1"/>
  <c r="E3362" i="13"/>
  <c r="G3362" i="13" s="1"/>
  <c r="E3363" i="13"/>
  <c r="G3363" i="13" s="1"/>
  <c r="E3364" i="13"/>
  <c r="G3364" i="13" s="1"/>
  <c r="E3365" i="13"/>
  <c r="G3365" i="13" s="1"/>
  <c r="E3366" i="13"/>
  <c r="G3366" i="13" s="1"/>
  <c r="E3367" i="13"/>
  <c r="G3367" i="13" s="1"/>
  <c r="E3368" i="13"/>
  <c r="G3368" i="13" s="1"/>
  <c r="E3369" i="13"/>
  <c r="G3369" i="13" s="1"/>
  <c r="E3370" i="13"/>
  <c r="G3370" i="13" s="1"/>
  <c r="E3371" i="13"/>
  <c r="G3371" i="13" s="1"/>
  <c r="E3372" i="13"/>
  <c r="G3372" i="13" s="1"/>
  <c r="E3373" i="13"/>
  <c r="G3373" i="13" s="1"/>
  <c r="E3374" i="13"/>
  <c r="G3374" i="13" s="1"/>
  <c r="E3375" i="13"/>
  <c r="G3375" i="13" s="1"/>
  <c r="E3376" i="13"/>
  <c r="G3376" i="13" s="1"/>
  <c r="E3377" i="13"/>
  <c r="G3377" i="13" s="1"/>
  <c r="E3378" i="13"/>
  <c r="G3378" i="13" s="1"/>
  <c r="E3379" i="13"/>
  <c r="G3379" i="13" s="1"/>
  <c r="E3380" i="13"/>
  <c r="G3380" i="13" s="1"/>
  <c r="E3381" i="13"/>
  <c r="G3381" i="13" s="1"/>
  <c r="E3382" i="13"/>
  <c r="G3382" i="13" s="1"/>
  <c r="E3383" i="13"/>
  <c r="G3383" i="13" s="1"/>
  <c r="E3384" i="13"/>
  <c r="G3384" i="13" s="1"/>
  <c r="E3385" i="13"/>
  <c r="G3385" i="13" s="1"/>
  <c r="E3386" i="13"/>
  <c r="G3386" i="13" s="1"/>
  <c r="E3387" i="13"/>
  <c r="G3387" i="13" s="1"/>
  <c r="E3388" i="13"/>
  <c r="G3388" i="13" s="1"/>
  <c r="E3389" i="13"/>
  <c r="G3389" i="13" s="1"/>
  <c r="E3390" i="13"/>
  <c r="G3390" i="13" s="1"/>
  <c r="E3391" i="13"/>
  <c r="G3391" i="13" s="1"/>
  <c r="E3392" i="13"/>
  <c r="G3392" i="13" s="1"/>
  <c r="E3393" i="13"/>
  <c r="G3393" i="13" s="1"/>
  <c r="E3394" i="13"/>
  <c r="G3394" i="13" s="1"/>
  <c r="E3395" i="13"/>
  <c r="G3395" i="13" s="1"/>
  <c r="E3396" i="13"/>
  <c r="G3396" i="13" s="1"/>
  <c r="E3397" i="13"/>
  <c r="G3397" i="13" s="1"/>
  <c r="E3398" i="13"/>
  <c r="G3398" i="13" s="1"/>
  <c r="E3399" i="13"/>
  <c r="G3399" i="13" s="1"/>
  <c r="E3400" i="13"/>
  <c r="G3400" i="13" s="1"/>
  <c r="E3401" i="13"/>
  <c r="G3401" i="13" s="1"/>
  <c r="E3402" i="13"/>
  <c r="G3402" i="13" s="1"/>
  <c r="E3403" i="13"/>
  <c r="G3403" i="13" s="1"/>
  <c r="E3404" i="13"/>
  <c r="G3404" i="13" s="1"/>
  <c r="E3405" i="13"/>
  <c r="G3405" i="13" s="1"/>
  <c r="E3406" i="13"/>
  <c r="G3406" i="13" s="1"/>
  <c r="E3407" i="13"/>
  <c r="G3407" i="13" s="1"/>
  <c r="E3408" i="13"/>
  <c r="G3408" i="13" s="1"/>
  <c r="E3409" i="13"/>
  <c r="G3409" i="13" s="1"/>
  <c r="E3410" i="13"/>
  <c r="G3410" i="13" s="1"/>
  <c r="E3411" i="13"/>
  <c r="G3411" i="13" s="1"/>
  <c r="E3412" i="13"/>
  <c r="G3412" i="13" s="1"/>
  <c r="E3413" i="13"/>
  <c r="G3413" i="13" s="1"/>
  <c r="E3414" i="13"/>
  <c r="G3414" i="13" s="1"/>
  <c r="E3415" i="13"/>
  <c r="G3415" i="13" s="1"/>
  <c r="E3416" i="13"/>
  <c r="G3416" i="13" s="1"/>
  <c r="E3417" i="13"/>
  <c r="G3417" i="13" s="1"/>
  <c r="E3418" i="13"/>
  <c r="G3418" i="13" s="1"/>
  <c r="E3419" i="13"/>
  <c r="G3419" i="13" s="1"/>
  <c r="E3420" i="13"/>
  <c r="G3420" i="13" s="1"/>
  <c r="E3421" i="13"/>
  <c r="G3421" i="13" s="1"/>
  <c r="E3422" i="13"/>
  <c r="G3422" i="13" s="1"/>
  <c r="E3423" i="13"/>
  <c r="G3423" i="13" s="1"/>
  <c r="E3424" i="13"/>
  <c r="G3424" i="13" s="1"/>
  <c r="E3425" i="13"/>
  <c r="G3425" i="13" s="1"/>
  <c r="E3426" i="13"/>
  <c r="G3426" i="13" s="1"/>
  <c r="E3427" i="13"/>
  <c r="G3427" i="13" s="1"/>
  <c r="E3428" i="13"/>
  <c r="G3428" i="13" s="1"/>
  <c r="E3429" i="13"/>
  <c r="G3429" i="13" s="1"/>
  <c r="E3430" i="13"/>
  <c r="G3430" i="13" s="1"/>
  <c r="AB51" i="1"/>
  <c r="AB205" i="1"/>
  <c r="AB39" i="1"/>
  <c r="E10" i="13"/>
  <c r="G10" i="13" s="1"/>
  <c r="E9" i="13"/>
  <c r="G9" i="13" s="1"/>
  <c r="E8" i="13"/>
  <c r="G8" i="13" s="1"/>
  <c r="E7" i="13"/>
  <c r="G7" i="13" s="1"/>
  <c r="E6" i="13"/>
  <c r="G6" i="13" s="1"/>
  <c r="E5" i="13"/>
  <c r="G5" i="13" s="1"/>
  <c r="E4" i="13"/>
  <c r="G4" i="13" s="1"/>
  <c r="E3" i="13"/>
  <c r="G3" i="13" s="1"/>
  <c r="H2" i="13"/>
  <c r="E2" i="13"/>
  <c r="G2" i="13" s="1"/>
  <c r="T210" i="1"/>
  <c r="U210" i="1"/>
  <c r="V210" i="1"/>
  <c r="W210" i="1"/>
  <c r="X210" i="1"/>
  <c r="Y210" i="1"/>
  <c r="Z210" i="1"/>
  <c r="AA210" i="1"/>
  <c r="R10" i="13"/>
  <c r="R9" i="13"/>
  <c r="R8" i="13"/>
  <c r="R7" i="13"/>
  <c r="R6" i="13"/>
  <c r="R5" i="13"/>
  <c r="R4" i="13"/>
  <c r="R3" i="13"/>
  <c r="R2" i="13"/>
  <c r="H3" i="13"/>
  <c r="H4" i="13"/>
  <c r="H5" i="13"/>
  <c r="H6" i="13"/>
  <c r="H7" i="13"/>
  <c r="H8" i="13"/>
  <c r="H9" i="13"/>
  <c r="H10" i="13"/>
  <c r="AB156" i="1"/>
  <c r="AB162" i="1"/>
  <c r="AB166" i="1"/>
  <c r="AB215" i="1"/>
  <c r="AB140" i="1"/>
  <c r="AB172" i="1"/>
  <c r="AB200" i="1"/>
  <c r="AB131" i="1"/>
  <c r="AB149" i="1"/>
  <c r="AB127" i="1"/>
  <c r="AB208" i="1"/>
  <c r="AB123" i="1"/>
  <c r="AB196" i="1"/>
  <c r="AB194" i="1"/>
  <c r="AB186" i="1"/>
  <c r="AB207" i="1"/>
  <c r="AB190" i="1"/>
  <c r="AB195" i="1"/>
  <c r="AB41" i="1"/>
  <c r="AB46" i="1"/>
  <c r="AB188" i="1"/>
  <c r="AB184" i="1"/>
  <c r="AB171" i="1"/>
  <c r="AB44" i="1"/>
  <c r="X93" i="15"/>
  <c r="X81" i="15"/>
  <c r="U72" i="15"/>
  <c r="X47" i="15"/>
  <c r="X97" i="15"/>
  <c r="U88" i="15"/>
  <c r="X71" i="15"/>
  <c r="U43" i="15"/>
  <c r="U83" i="15"/>
  <c r="U93" i="15"/>
  <c r="X37" i="15"/>
  <c r="U81" i="15"/>
  <c r="U96" i="15"/>
  <c r="X43" i="15"/>
  <c r="U44" i="15"/>
  <c r="X50" i="15"/>
  <c r="U92" i="15"/>
  <c r="X42" i="15"/>
  <c r="X83" i="15"/>
  <c r="X39" i="15"/>
  <c r="U75" i="15"/>
  <c r="X95" i="15"/>
  <c r="X68" i="15"/>
  <c r="U39" i="15"/>
  <c r="X80" i="15"/>
  <c r="X48" i="15"/>
  <c r="U56" i="15"/>
  <c r="U38" i="15"/>
  <c r="U42" i="15"/>
  <c r="U53" i="15"/>
  <c r="U60" i="15"/>
  <c r="U63" i="15"/>
  <c r="U65" i="15"/>
  <c r="U67" i="15"/>
  <c r="U68" i="15"/>
  <c r="U71" i="15"/>
  <c r="U73" i="15"/>
  <c r="U76" i="15"/>
  <c r="U80" i="15"/>
  <c r="U84" i="15"/>
  <c r="U87" i="15"/>
  <c r="U95" i="15"/>
  <c r="X92" i="15"/>
  <c r="X53" i="15"/>
  <c r="X87" i="15"/>
  <c r="X84" i="15"/>
  <c r="X65" i="15"/>
  <c r="X70" i="15"/>
  <c r="X76" i="15"/>
  <c r="X75" i="15"/>
  <c r="X63" i="15"/>
  <c r="X60" i="15"/>
  <c r="X46" i="15"/>
  <c r="AB126" i="1"/>
  <c r="AB152" i="1"/>
  <c r="AB187" i="1"/>
  <c r="AB130" i="1"/>
  <c r="AB115" i="1"/>
  <c r="AE146" i="1"/>
  <c r="AB201" i="1"/>
  <c r="AB161" i="1"/>
  <c r="AB136" i="1"/>
  <c r="AB191" i="1"/>
  <c r="AB146" i="1"/>
  <c r="AB179" i="1"/>
  <c r="AE196" i="1"/>
  <c r="AB165" i="1"/>
  <c r="AE165" i="1"/>
  <c r="AE201" i="1"/>
  <c r="AE187" i="1"/>
  <c r="AE152" i="1"/>
  <c r="AE115" i="1"/>
  <c r="AE191" i="1"/>
  <c r="AE171" i="1"/>
  <c r="AE161" i="1"/>
  <c r="AE136" i="1"/>
  <c r="AE207" i="1"/>
  <c r="AE126" i="1"/>
  <c r="U70" i="15"/>
  <c r="U48" i="15"/>
  <c r="U52" i="15"/>
  <c r="X56" i="15"/>
  <c r="AE204" i="1"/>
  <c r="AE164" i="1"/>
  <c r="AE135" i="1"/>
  <c r="AB125" i="1"/>
  <c r="AB168" i="1"/>
  <c r="AB158" i="1"/>
  <c r="AE168" i="1"/>
  <c r="AE143" i="1"/>
  <c r="AB47" i="1"/>
  <c r="AB42" i="1"/>
  <c r="AB37" i="1"/>
  <c r="AB129" i="1"/>
  <c r="AB164" i="1"/>
  <c r="AB135" i="1"/>
  <c r="AB204" i="1"/>
  <c r="AB178" i="1"/>
  <c r="AE194" i="1"/>
  <c r="AE178" i="1"/>
  <c r="AE125" i="1"/>
  <c r="AB198" i="1"/>
  <c r="AB132" i="1"/>
  <c r="AB189" i="1"/>
  <c r="AB163" i="1"/>
  <c r="AB128" i="1"/>
  <c r="AB151" i="1"/>
  <c r="AB157" i="1"/>
  <c r="AB193" i="1"/>
  <c r="AB177" i="1"/>
  <c r="AE151" i="1"/>
  <c r="AE106" i="1"/>
  <c r="AE38" i="1"/>
  <c r="AB167" i="1"/>
  <c r="AB124" i="1"/>
  <c r="AB138" i="1"/>
  <c r="AB43" i="1"/>
  <c r="AB202" i="1"/>
  <c r="AB49" i="1"/>
  <c r="AE198" i="1"/>
  <c r="AE189" i="1"/>
  <c r="AE177" i="1"/>
  <c r="AE167" i="1"/>
  <c r="AE163" i="1"/>
  <c r="AE157" i="1"/>
  <c r="AE132" i="1"/>
  <c r="AE128" i="1"/>
  <c r="AE124" i="1"/>
  <c r="AE43" i="1"/>
  <c r="AB183" i="1"/>
  <c r="AB38" i="1"/>
  <c r="AB106" i="1"/>
  <c r="AE202" i="1"/>
  <c r="AE193" i="1"/>
  <c r="AE183" i="1"/>
  <c r="AE138" i="1"/>
  <c r="AE49" i="1"/>
  <c r="AE85" i="1"/>
  <c r="AE37" i="1"/>
  <c r="AE47" i="1"/>
  <c r="AE42" i="1"/>
  <c r="D2058" i="13"/>
  <c r="D2067" i="13" s="1"/>
  <c r="D2076" i="13" s="1"/>
  <c r="D2085" i="13" s="1"/>
  <c r="D2094" i="13" s="1"/>
  <c r="D2103" i="13" s="1"/>
  <c r="D2112" i="13" s="1"/>
  <c r="D2121" i="13" s="1"/>
  <c r="D2130" i="13" s="1"/>
  <c r="D2139" i="13" s="1"/>
  <c r="D2148" i="13" s="1"/>
  <c r="D2157" i="13" s="1"/>
  <c r="D2166" i="13" s="1"/>
  <c r="D2175" i="13" s="1"/>
  <c r="D2184" i="13" s="1"/>
  <c r="D2193" i="13" s="1"/>
  <c r="D2202" i="13" s="1"/>
  <c r="D2211" i="13" s="1"/>
  <c r="D2220" i="13" s="1"/>
  <c r="D2229" i="13" s="1"/>
  <c r="D2238" i="13" s="1"/>
  <c r="D2247" i="13" s="1"/>
  <c r="D2256" i="13" s="1"/>
  <c r="D2265" i="13" s="1"/>
  <c r="D2274" i="13" s="1"/>
  <c r="D2283" i="13" s="1"/>
  <c r="D2292" i="13" s="1"/>
  <c r="D2301" i="13" s="1"/>
  <c r="D2310" i="13" s="1"/>
  <c r="D2319" i="13" s="1"/>
  <c r="D2328" i="13" s="1"/>
  <c r="D2337" i="13" s="1"/>
  <c r="D2346" i="13" s="1"/>
  <c r="D2355" i="13" s="1"/>
  <c r="D2364" i="13" s="1"/>
  <c r="D2373" i="13" s="1"/>
  <c r="D2382" i="13" s="1"/>
  <c r="D2391" i="13" s="1"/>
  <c r="D2400" i="13" s="1"/>
  <c r="D2409" i="13" s="1"/>
  <c r="D2418" i="13" s="1"/>
  <c r="D2427" i="13" s="1"/>
  <c r="D2436" i="13" s="1"/>
  <c r="D2445" i="13" s="1"/>
  <c r="D2454" i="13" s="1"/>
  <c r="D2463" i="13" s="1"/>
  <c r="D2472" i="13" s="1"/>
  <c r="D2481" i="13" s="1"/>
  <c r="D2490" i="13" s="1"/>
  <c r="D2499" i="13" s="1"/>
  <c r="D1986" i="13"/>
  <c r="D2054" i="13"/>
  <c r="D2063" i="13" s="1"/>
  <c r="D2072" i="13" s="1"/>
  <c r="D2081" i="13" s="1"/>
  <c r="D2090" i="13" s="1"/>
  <c r="D2099" i="13" s="1"/>
  <c r="D2108" i="13" s="1"/>
  <c r="D2117" i="13" s="1"/>
  <c r="D2126" i="13" s="1"/>
  <c r="D2135" i="13" s="1"/>
  <c r="D2144" i="13" s="1"/>
  <c r="D2153" i="13" s="1"/>
  <c r="D2162" i="13" s="1"/>
  <c r="D2171" i="13" s="1"/>
  <c r="D2180" i="13" s="1"/>
  <c r="D2189" i="13" s="1"/>
  <c r="D2198" i="13" s="1"/>
  <c r="D2207" i="13" s="1"/>
  <c r="D2216" i="13" s="1"/>
  <c r="D2225" i="13" s="1"/>
  <c r="D2234" i="13" s="1"/>
  <c r="D2243" i="13" s="1"/>
  <c r="D2252" i="13" s="1"/>
  <c r="D2261" i="13" s="1"/>
  <c r="D2270" i="13" s="1"/>
  <c r="D2279" i="13" s="1"/>
  <c r="D2288" i="13" s="1"/>
  <c r="D2297" i="13" s="1"/>
  <c r="D2306" i="13" s="1"/>
  <c r="D2315" i="13" s="1"/>
  <c r="D2324" i="13" s="1"/>
  <c r="D2333" i="13" s="1"/>
  <c r="D2342" i="13" s="1"/>
  <c r="D2351" i="13" s="1"/>
  <c r="D2360" i="13" s="1"/>
  <c r="D2369" i="13" s="1"/>
  <c r="D2378" i="13" s="1"/>
  <c r="D2387" i="13" s="1"/>
  <c r="D2396" i="13" s="1"/>
  <c r="D2405" i="13" s="1"/>
  <c r="D2414" i="13" s="1"/>
  <c r="D2423" i="13" s="1"/>
  <c r="D2432" i="13" s="1"/>
  <c r="D2441" i="13" s="1"/>
  <c r="D2450" i="13" s="1"/>
  <c r="D2459" i="13" s="1"/>
  <c r="D2468" i="13" s="1"/>
  <c r="D2477" i="13" s="1"/>
  <c r="D2486" i="13" s="1"/>
  <c r="D2495" i="13" s="1"/>
  <c r="D1982" i="13"/>
  <c r="U85" i="15" l="1"/>
  <c r="X85" i="15"/>
  <c r="V86" i="15"/>
  <c r="U121" i="15"/>
  <c r="U51" i="15"/>
  <c r="X51" i="15"/>
  <c r="U86" i="15"/>
  <c r="T100" i="15" s="1"/>
  <c r="U47" i="15"/>
  <c r="X82" i="15"/>
  <c r="U69" i="15"/>
  <c r="X69" i="15"/>
  <c r="U133" i="15" s="1"/>
  <c r="U55" i="15"/>
  <c r="X55" i="15"/>
  <c r="U77" i="15"/>
  <c r="X86" i="15"/>
  <c r="X98" i="15" s="1"/>
  <c r="X77" i="15"/>
  <c r="AC191" i="1"/>
  <c r="AB232" i="1"/>
  <c r="AE184" i="1"/>
  <c r="V37" i="15"/>
  <c r="AC94" i="1"/>
  <c r="AB94" i="1"/>
  <c r="AC101" i="1"/>
  <c r="D2060" i="13"/>
  <c r="D2069" i="13" s="1"/>
  <c r="D2078" i="13" s="1"/>
  <c r="D2087" i="13" s="1"/>
  <c r="D2096" i="13" s="1"/>
  <c r="D2105" i="13" s="1"/>
  <c r="D2114" i="13" s="1"/>
  <c r="D2123" i="13" s="1"/>
  <c r="D2132" i="13" s="1"/>
  <c r="D2141" i="13" s="1"/>
  <c r="D2150" i="13" s="1"/>
  <c r="D2159" i="13" s="1"/>
  <c r="D2168" i="13" s="1"/>
  <c r="D2177" i="13" s="1"/>
  <c r="D2186" i="13" s="1"/>
  <c r="D2195" i="13" s="1"/>
  <c r="D2204" i="13" s="1"/>
  <c r="D2213" i="13" s="1"/>
  <c r="D2222" i="13" s="1"/>
  <c r="D2231" i="13" s="1"/>
  <c r="D2240" i="13" s="1"/>
  <c r="D2249" i="13" s="1"/>
  <c r="D2258" i="13" s="1"/>
  <c r="D2267" i="13" s="1"/>
  <c r="D2276" i="13" s="1"/>
  <c r="D2285" i="13" s="1"/>
  <c r="D2294" i="13" s="1"/>
  <c r="D2303" i="13" s="1"/>
  <c r="D2312" i="13" s="1"/>
  <c r="D2321" i="13" s="1"/>
  <c r="D2330" i="13" s="1"/>
  <c r="D2339" i="13" s="1"/>
  <c r="D2348" i="13" s="1"/>
  <c r="D2357" i="13" s="1"/>
  <c r="D2366" i="13" s="1"/>
  <c r="D2375" i="13" s="1"/>
  <c r="D2384" i="13" s="1"/>
  <c r="D2393" i="13" s="1"/>
  <c r="D2402" i="13" s="1"/>
  <c r="D2411" i="13" s="1"/>
  <c r="D2420" i="13" s="1"/>
  <c r="D2429" i="13" s="1"/>
  <c r="D2438" i="13" s="1"/>
  <c r="D2447" i="13" s="1"/>
  <c r="D2456" i="13" s="1"/>
  <c r="D2465" i="13" s="1"/>
  <c r="D2474" i="13" s="1"/>
  <c r="D2483" i="13" s="1"/>
  <c r="D2492" i="13" s="1"/>
  <c r="D2501" i="13" s="1"/>
  <c r="D2546" i="13" s="1"/>
  <c r="D2555" i="13" s="1"/>
  <c r="D2564" i="13" s="1"/>
  <c r="D2573" i="13" s="1"/>
  <c r="D1984" i="13"/>
  <c r="D1997" i="13"/>
  <c r="D2006" i="13" s="1"/>
  <c r="D2015" i="13" s="1"/>
  <c r="D2024" i="13" s="1"/>
  <c r="D2033" i="13" s="1"/>
  <c r="D2042" i="13" s="1"/>
  <c r="D2051" i="13" s="1"/>
  <c r="D2056" i="13"/>
  <c r="D2065" i="13" s="1"/>
  <c r="D2074" i="13" s="1"/>
  <c r="D2083" i="13" s="1"/>
  <c r="D2092" i="13" s="1"/>
  <c r="D2101" i="13" s="1"/>
  <c r="D2110" i="13" s="1"/>
  <c r="D2119" i="13" s="1"/>
  <c r="D2128" i="13" s="1"/>
  <c r="D2137" i="13" s="1"/>
  <c r="D2146" i="13" s="1"/>
  <c r="D2155" i="13" s="1"/>
  <c r="D2164" i="13" s="1"/>
  <c r="D2173" i="13" s="1"/>
  <c r="D2182" i="13" s="1"/>
  <c r="D2191" i="13" s="1"/>
  <c r="D2200" i="13" s="1"/>
  <c r="D2209" i="13" s="1"/>
  <c r="D2218" i="13" s="1"/>
  <c r="D2227" i="13" s="1"/>
  <c r="D2236" i="13" s="1"/>
  <c r="D2245" i="13" s="1"/>
  <c r="D2254" i="13" s="1"/>
  <c r="D2263" i="13" s="1"/>
  <c r="D2272" i="13" s="1"/>
  <c r="D2281" i="13" s="1"/>
  <c r="D2290" i="13" s="1"/>
  <c r="D2299" i="13" s="1"/>
  <c r="D2308" i="13" s="1"/>
  <c r="D2317" i="13" s="1"/>
  <c r="D2326" i="13" s="1"/>
  <c r="D2335" i="13" s="1"/>
  <c r="D2344" i="13" s="1"/>
  <c r="D2353" i="13" s="1"/>
  <c r="D2362" i="13" s="1"/>
  <c r="D2371" i="13" s="1"/>
  <c r="D2380" i="13" s="1"/>
  <c r="D2389" i="13" s="1"/>
  <c r="D2398" i="13" s="1"/>
  <c r="D2407" i="13" s="1"/>
  <c r="D2416" i="13" s="1"/>
  <c r="D2425" i="13" s="1"/>
  <c r="D2434" i="13" s="1"/>
  <c r="D2443" i="13" s="1"/>
  <c r="D2452" i="13" s="1"/>
  <c r="D2461" i="13" s="1"/>
  <c r="D2470" i="13" s="1"/>
  <c r="D2479" i="13" s="1"/>
  <c r="D2488" i="13" s="1"/>
  <c r="D2497" i="13" s="1"/>
  <c r="D2506" i="13" s="1"/>
  <c r="D2515" i="13" s="1"/>
  <c r="AB101" i="1"/>
  <c r="AE190" i="1"/>
  <c r="AC116" i="1"/>
  <c r="AC89" i="1"/>
  <c r="AE179" i="1"/>
  <c r="AE149" i="1"/>
  <c r="AB176" i="1"/>
  <c r="AC71" i="1"/>
  <c r="AE166" i="1"/>
  <c r="AE104" i="1"/>
  <c r="AE162" i="1"/>
  <c r="AE122" i="1"/>
  <c r="D1987" i="13"/>
  <c r="D2059" i="13"/>
  <c r="D2068" i="13" s="1"/>
  <c r="D2077" i="13" s="1"/>
  <c r="D2086" i="13" s="1"/>
  <c r="D2095" i="13" s="1"/>
  <c r="D2104" i="13" s="1"/>
  <c r="D2113" i="13" s="1"/>
  <c r="D2122" i="13" s="1"/>
  <c r="D2131" i="13" s="1"/>
  <c r="D2140" i="13" s="1"/>
  <c r="D2149" i="13" s="1"/>
  <c r="D2158" i="13" s="1"/>
  <c r="D2167" i="13" s="1"/>
  <c r="D2176" i="13" s="1"/>
  <c r="D2185" i="13" s="1"/>
  <c r="D2194" i="13" s="1"/>
  <c r="D2203" i="13" s="1"/>
  <c r="D2212" i="13" s="1"/>
  <c r="D2221" i="13" s="1"/>
  <c r="D2230" i="13" s="1"/>
  <c r="D2239" i="13" s="1"/>
  <c r="D2248" i="13" s="1"/>
  <c r="D2257" i="13" s="1"/>
  <c r="D2266" i="13" s="1"/>
  <c r="D2275" i="13" s="1"/>
  <c r="D2284" i="13" s="1"/>
  <c r="D2293" i="13" s="1"/>
  <c r="D2302" i="13" s="1"/>
  <c r="D2311" i="13" s="1"/>
  <c r="D2320" i="13" s="1"/>
  <c r="D2329" i="13" s="1"/>
  <c r="D2338" i="13" s="1"/>
  <c r="D2347" i="13" s="1"/>
  <c r="D2356" i="13" s="1"/>
  <c r="D2365" i="13" s="1"/>
  <c r="D2374" i="13" s="1"/>
  <c r="D2383" i="13" s="1"/>
  <c r="D2392" i="13" s="1"/>
  <c r="D2401" i="13" s="1"/>
  <c r="D2410" i="13" s="1"/>
  <c r="D2419" i="13" s="1"/>
  <c r="D2428" i="13" s="1"/>
  <c r="D2437" i="13" s="1"/>
  <c r="D2446" i="13" s="1"/>
  <c r="D2455" i="13" s="1"/>
  <c r="D2464" i="13" s="1"/>
  <c r="D2473" i="13" s="1"/>
  <c r="D2482" i="13" s="1"/>
  <c r="D2491" i="13" s="1"/>
  <c r="D2500" i="13" s="1"/>
  <c r="D2545" i="13" s="1"/>
  <c r="D2554" i="13" s="1"/>
  <c r="D2563" i="13" s="1"/>
  <c r="D2572" i="13" s="1"/>
  <c r="D1983" i="13"/>
  <c r="D2055" i="13"/>
  <c r="D2064" i="13" s="1"/>
  <c r="D2073" i="13" s="1"/>
  <c r="D2082" i="13" s="1"/>
  <c r="D2091" i="13" s="1"/>
  <c r="D2100" i="13" s="1"/>
  <c r="D2109" i="13" s="1"/>
  <c r="D2118" i="13" s="1"/>
  <c r="D2127" i="13" s="1"/>
  <c r="D2136" i="13" s="1"/>
  <c r="D2145" i="13" s="1"/>
  <c r="D2154" i="13" s="1"/>
  <c r="D2163" i="13" s="1"/>
  <c r="D2172" i="13" s="1"/>
  <c r="D2181" i="13" s="1"/>
  <c r="D2190" i="13" s="1"/>
  <c r="D2199" i="13" s="1"/>
  <c r="D2208" i="13" s="1"/>
  <c r="D2217" i="13" s="1"/>
  <c r="D2226" i="13" s="1"/>
  <c r="D2235" i="13" s="1"/>
  <c r="D2244" i="13" s="1"/>
  <c r="D2253" i="13" s="1"/>
  <c r="D2262" i="13" s="1"/>
  <c r="D2271" i="13" s="1"/>
  <c r="D2280" i="13" s="1"/>
  <c r="D2289" i="13" s="1"/>
  <c r="D2298" i="13" s="1"/>
  <c r="D2307" i="13" s="1"/>
  <c r="D2316" i="13" s="1"/>
  <c r="D2325" i="13" s="1"/>
  <c r="D2334" i="13" s="1"/>
  <c r="D2343" i="13" s="1"/>
  <c r="D2352" i="13" s="1"/>
  <c r="D2361" i="13" s="1"/>
  <c r="D2370" i="13" s="1"/>
  <c r="D2379" i="13" s="1"/>
  <c r="D2388" i="13" s="1"/>
  <c r="D2397" i="13" s="1"/>
  <c r="D2406" i="13" s="1"/>
  <c r="D2415" i="13" s="1"/>
  <c r="D2424" i="13" s="1"/>
  <c r="D2433" i="13" s="1"/>
  <c r="D2442" i="13" s="1"/>
  <c r="D2451" i="13" s="1"/>
  <c r="D2460" i="13" s="1"/>
  <c r="D2469" i="13" s="1"/>
  <c r="D2478" i="13" s="1"/>
  <c r="D2487" i="13" s="1"/>
  <c r="D2496" i="13" s="1"/>
  <c r="D2541" i="13" s="1"/>
  <c r="D2550" i="13" s="1"/>
  <c r="D2559" i="13" s="1"/>
  <c r="D2568" i="13" s="1"/>
  <c r="U101" i="15"/>
  <c r="AB133" i="1"/>
  <c r="AC133" i="1"/>
  <c r="AE208" i="1"/>
  <c r="AE108" i="1"/>
  <c r="AC91" i="1"/>
  <c r="AE91" i="1"/>
  <c r="AE205" i="1"/>
  <c r="AC96" i="1"/>
  <c r="AE195" i="1"/>
  <c r="AC200" i="1"/>
  <c r="AC197" i="1"/>
  <c r="AC188" i="1"/>
  <c r="AC186" i="1"/>
  <c r="AC172" i="1"/>
  <c r="AB84" i="1"/>
  <c r="AB96" i="1"/>
  <c r="AE127" i="1"/>
  <c r="AB85" i="1"/>
  <c r="AE123" i="1"/>
  <c r="AB122" i="1"/>
  <c r="AE130" i="1"/>
  <c r="AE46" i="1"/>
  <c r="AE44" i="1"/>
  <c r="AC78" i="1"/>
  <c r="AE156" i="1"/>
  <c r="AE131" i="1"/>
  <c r="AE41" i="1"/>
  <c r="AC113" i="1"/>
  <c r="AC174" i="1"/>
  <c r="AE75" i="1"/>
  <c r="AE51" i="1"/>
  <c r="AE39" i="1"/>
  <c r="AB113" i="1"/>
  <c r="AB174" i="1"/>
  <c r="AE176" i="1"/>
  <c r="AC141" i="1"/>
  <c r="AC75" i="1"/>
  <c r="AC104" i="1"/>
  <c r="AE141" i="1"/>
  <c r="AC148" i="1"/>
  <c r="AB148" i="1"/>
  <c r="AB81" i="1"/>
  <c r="AB77" i="1"/>
  <c r="D450" i="14"/>
  <c r="D459" i="14" s="1"/>
  <c r="AB65" i="1"/>
  <c r="AB74" i="1"/>
  <c r="AC66" i="1"/>
  <c r="AE83" i="1"/>
  <c r="AB78" i="1"/>
  <c r="AC81" i="1"/>
  <c r="AE77" i="1"/>
  <c r="AC74" i="1"/>
  <c r="AB83" i="1"/>
  <c r="AE84" i="1"/>
  <c r="AB116" i="1"/>
  <c r="AC59" i="1"/>
  <c r="AB89" i="1"/>
  <c r="AC108" i="1"/>
  <c r="AB59" i="1"/>
  <c r="D464" i="14"/>
  <c r="D473" i="14" s="1"/>
  <c r="D482" i="14" s="1"/>
  <c r="D491" i="14" s="1"/>
  <c r="D500" i="14" s="1"/>
  <c r="D509" i="14" s="1"/>
  <c r="D518" i="14" s="1"/>
  <c r="D527" i="14" s="1"/>
  <c r="D536" i="14" s="1"/>
  <c r="D554" i="14" s="1"/>
  <c r="D563" i="14" s="1"/>
  <c r="D572" i="14" s="1"/>
  <c r="D581" i="14" s="1"/>
  <c r="D465" i="14"/>
  <c r="D474" i="14" s="1"/>
  <c r="D483" i="14" s="1"/>
  <c r="D492" i="14" s="1"/>
  <c r="D501" i="14" s="1"/>
  <c r="D510" i="14" s="1"/>
  <c r="D519" i="14" s="1"/>
  <c r="D528" i="14" s="1"/>
  <c r="D537" i="14" s="1"/>
  <c r="D555" i="14" s="1"/>
  <c r="D564" i="14" s="1"/>
  <c r="D573" i="14" s="1"/>
  <c r="D582" i="14" s="1"/>
  <c r="D447" i="14"/>
  <c r="D456" i="14" s="1"/>
  <c r="D466" i="14"/>
  <c r="D475" i="14" s="1"/>
  <c r="D484" i="14" s="1"/>
  <c r="D493" i="14" s="1"/>
  <c r="D502" i="14" s="1"/>
  <c r="D511" i="14" s="1"/>
  <c r="D520" i="14" s="1"/>
  <c r="D529" i="14" s="1"/>
  <c r="D538" i="14" s="1"/>
  <c r="D556" i="14" s="1"/>
  <c r="D565" i="14" s="1"/>
  <c r="D574" i="14" s="1"/>
  <c r="D583" i="14" s="1"/>
  <c r="D445" i="14"/>
  <c r="D454" i="14" s="1"/>
  <c r="D467" i="14"/>
  <c r="D476" i="14" s="1"/>
  <c r="D485" i="14" s="1"/>
  <c r="D494" i="14" s="1"/>
  <c r="D503" i="14" s="1"/>
  <c r="D512" i="14" s="1"/>
  <c r="D521" i="14" s="1"/>
  <c r="D530" i="14" s="1"/>
  <c r="D539" i="14" s="1"/>
  <c r="D548" i="14" s="1"/>
  <c r="D449" i="14"/>
  <c r="D458" i="14" s="1"/>
  <c r="D469" i="14"/>
  <c r="D478" i="14" s="1"/>
  <c r="D487" i="14" s="1"/>
  <c r="D496" i="14" s="1"/>
  <c r="D505" i="14" s="1"/>
  <c r="D514" i="14" s="1"/>
  <c r="D523" i="14" s="1"/>
  <c r="D532" i="14" s="1"/>
  <c r="D541" i="14" s="1"/>
  <c r="D559" i="14" s="1"/>
  <c r="D568" i="14" s="1"/>
  <c r="D577" i="14" s="1"/>
  <c r="D586" i="14" s="1"/>
  <c r="AB212" i="1"/>
  <c r="AB121" i="1"/>
  <c r="AC62" i="1"/>
  <c r="AB80" i="1"/>
  <c r="AB62" i="1"/>
  <c r="AE65" i="1"/>
  <c r="AC80" i="1"/>
  <c r="AC121" i="1"/>
  <c r="AC93" i="1"/>
  <c r="AE93" i="1"/>
  <c r="N3" i="14"/>
  <c r="Y114" i="15"/>
  <c r="Y110" i="15"/>
  <c r="K98" i="15"/>
  <c r="Y113" i="15"/>
  <c r="Y112" i="15"/>
  <c r="Y135" i="15" s="1"/>
  <c r="N3" i="22"/>
  <c r="N1" i="22"/>
  <c r="N1" i="14"/>
  <c r="D462" i="14"/>
  <c r="D471" i="14" s="1"/>
  <c r="D480" i="14" s="1"/>
  <c r="D489" i="14" s="1"/>
  <c r="D498" i="14" s="1"/>
  <c r="D507" i="14" s="1"/>
  <c r="D516" i="14" s="1"/>
  <c r="D525" i="14" s="1"/>
  <c r="D534" i="14" s="1"/>
  <c r="D444" i="14"/>
  <c r="D453" i="14" s="1"/>
  <c r="D549" i="14"/>
  <c r="D558" i="14"/>
  <c r="D567" i="14" s="1"/>
  <c r="D576" i="14" s="1"/>
  <c r="D585" i="14" s="1"/>
  <c r="D544" i="14"/>
  <c r="D553" i="14"/>
  <c r="D562" i="14" s="1"/>
  <c r="D571" i="14" s="1"/>
  <c r="D580" i="14" s="1"/>
  <c r="D461" i="14"/>
  <c r="D470" i="14" s="1"/>
  <c r="D479" i="14" s="1"/>
  <c r="D488" i="14" s="1"/>
  <c r="D497" i="14" s="1"/>
  <c r="D506" i="14" s="1"/>
  <c r="D515" i="14" s="1"/>
  <c r="D524" i="14" s="1"/>
  <c r="D533" i="14" s="1"/>
  <c r="D443" i="14"/>
  <c r="D452" i="14" s="1"/>
  <c r="AF221" i="1"/>
  <c r="R209" i="1"/>
  <c r="AF223" i="1"/>
  <c r="D1999" i="13"/>
  <c r="D2008" i="13" s="1"/>
  <c r="D2017" i="13" s="1"/>
  <c r="D2026" i="13" s="1"/>
  <c r="D2035" i="13" s="1"/>
  <c r="D2044" i="13" s="1"/>
  <c r="D2053" i="13" s="1"/>
  <c r="D1985" i="13"/>
  <c r="D2062" i="13"/>
  <c r="D2071" i="13" s="1"/>
  <c r="D2080" i="13" s="1"/>
  <c r="D2089" i="13" s="1"/>
  <c r="D2098" i="13" s="1"/>
  <c r="D2107" i="13" s="1"/>
  <c r="D2116" i="13" s="1"/>
  <c r="D2125" i="13" s="1"/>
  <c r="D2134" i="13" s="1"/>
  <c r="D2143" i="13" s="1"/>
  <c r="D2152" i="13" s="1"/>
  <c r="D2161" i="13" s="1"/>
  <c r="D2170" i="13" s="1"/>
  <c r="D2179" i="13" s="1"/>
  <c r="D2188" i="13" s="1"/>
  <c r="D2197" i="13" s="1"/>
  <c r="D2206" i="13" s="1"/>
  <c r="D2215" i="13" s="1"/>
  <c r="D2224" i="13" s="1"/>
  <c r="D2233" i="13" s="1"/>
  <c r="D2242" i="13" s="1"/>
  <c r="D2251" i="13" s="1"/>
  <c r="D2260" i="13" s="1"/>
  <c r="D2269" i="13" s="1"/>
  <c r="D2278" i="13" s="1"/>
  <c r="D2287" i="13" s="1"/>
  <c r="D2296" i="13" s="1"/>
  <c r="D2305" i="13" s="1"/>
  <c r="D2314" i="13" s="1"/>
  <c r="D2323" i="13" s="1"/>
  <c r="D2332" i="13" s="1"/>
  <c r="D2341" i="13" s="1"/>
  <c r="D2350" i="13" s="1"/>
  <c r="D2359" i="13" s="1"/>
  <c r="D2368" i="13" s="1"/>
  <c r="D2377" i="13" s="1"/>
  <c r="D2386" i="13" s="1"/>
  <c r="D2395" i="13" s="1"/>
  <c r="D2404" i="13" s="1"/>
  <c r="D2413" i="13" s="1"/>
  <c r="D2422" i="13" s="1"/>
  <c r="D2431" i="13" s="1"/>
  <c r="D2440" i="13" s="1"/>
  <c r="D2449" i="13" s="1"/>
  <c r="D2458" i="13" s="1"/>
  <c r="D2467" i="13" s="1"/>
  <c r="D2476" i="13" s="1"/>
  <c r="D2485" i="13" s="1"/>
  <c r="D2494" i="13" s="1"/>
  <c r="D2503" i="13" s="1"/>
  <c r="D2512" i="13" s="1"/>
  <c r="D2521" i="13" s="1"/>
  <c r="D2057" i="13"/>
  <c r="D2066" i="13" s="1"/>
  <c r="D2075" i="13" s="1"/>
  <c r="D2084" i="13" s="1"/>
  <c r="D2093" i="13" s="1"/>
  <c r="D2102" i="13" s="1"/>
  <c r="D2111" i="13" s="1"/>
  <c r="D2120" i="13" s="1"/>
  <c r="D2129" i="13" s="1"/>
  <c r="D2138" i="13" s="1"/>
  <c r="D2147" i="13" s="1"/>
  <c r="D2156" i="13" s="1"/>
  <c r="D2165" i="13" s="1"/>
  <c r="D2174" i="13" s="1"/>
  <c r="D2183" i="13" s="1"/>
  <c r="D2192" i="13" s="1"/>
  <c r="D2201" i="13" s="1"/>
  <c r="D2210" i="13" s="1"/>
  <c r="D2219" i="13" s="1"/>
  <c r="D2228" i="13" s="1"/>
  <c r="D2237" i="13" s="1"/>
  <c r="D2246" i="13" s="1"/>
  <c r="D2255" i="13" s="1"/>
  <c r="D2264" i="13" s="1"/>
  <c r="D2273" i="13" s="1"/>
  <c r="D2282" i="13" s="1"/>
  <c r="D2291" i="13" s="1"/>
  <c r="D2300" i="13" s="1"/>
  <c r="D2309" i="13" s="1"/>
  <c r="D2318" i="13" s="1"/>
  <c r="D2327" i="13" s="1"/>
  <c r="D2336" i="13" s="1"/>
  <c r="D2345" i="13" s="1"/>
  <c r="D2354" i="13" s="1"/>
  <c r="D2363" i="13" s="1"/>
  <c r="D2372" i="13" s="1"/>
  <c r="D2381" i="13" s="1"/>
  <c r="D2390" i="13" s="1"/>
  <c r="D2399" i="13" s="1"/>
  <c r="D2408" i="13" s="1"/>
  <c r="D2417" i="13" s="1"/>
  <c r="D2426" i="13" s="1"/>
  <c r="D2435" i="13" s="1"/>
  <c r="D2444" i="13" s="1"/>
  <c r="D2453" i="13" s="1"/>
  <c r="D2462" i="13" s="1"/>
  <c r="D2471" i="13" s="1"/>
  <c r="D2480" i="13" s="1"/>
  <c r="D2489" i="13" s="1"/>
  <c r="D2498" i="13" s="1"/>
  <c r="D2507" i="13" s="1"/>
  <c r="D2516" i="13" s="1"/>
  <c r="D1989" i="13"/>
  <c r="D1998" i="13"/>
  <c r="D2007" i="13" s="1"/>
  <c r="D2016" i="13" s="1"/>
  <c r="D2025" i="13" s="1"/>
  <c r="D2034" i="13" s="1"/>
  <c r="D2043" i="13" s="1"/>
  <c r="D2052" i="13" s="1"/>
  <c r="N3" i="13"/>
  <c r="D2540" i="13"/>
  <c r="D2549" i="13" s="1"/>
  <c r="D2558" i="13" s="1"/>
  <c r="D2567" i="13" s="1"/>
  <c r="D2504" i="13"/>
  <c r="D2513" i="13" s="1"/>
  <c r="D2547" i="13"/>
  <c r="D2556" i="13" s="1"/>
  <c r="D2565" i="13" s="1"/>
  <c r="D2574" i="13" s="1"/>
  <c r="D2511" i="13"/>
  <c r="D2520" i="13" s="1"/>
  <c r="D2544" i="13"/>
  <c r="D2553" i="13" s="1"/>
  <c r="D2562" i="13" s="1"/>
  <c r="D2571" i="13" s="1"/>
  <c r="D2508" i="13"/>
  <c r="D2517" i="13" s="1"/>
  <c r="N1" i="13"/>
  <c r="Y136" i="15" l="1"/>
  <c r="Y137" i="15"/>
  <c r="U116" i="15"/>
  <c r="D2510" i="13"/>
  <c r="D2519" i="13" s="1"/>
  <c r="D2537" i="13" s="1"/>
  <c r="D2542" i="13"/>
  <c r="D2551" i="13" s="1"/>
  <c r="D2560" i="13" s="1"/>
  <c r="D2569" i="13" s="1"/>
  <c r="D2578" i="13" s="1"/>
  <c r="D2509" i="13"/>
  <c r="D2518" i="13" s="1"/>
  <c r="D2527" i="13" s="1"/>
  <c r="D2505" i="13"/>
  <c r="D2514" i="13" s="1"/>
  <c r="D2523" i="13" s="1"/>
  <c r="AF224" i="1"/>
  <c r="AF225" i="1"/>
  <c r="AA211" i="1"/>
  <c r="D546" i="14"/>
  <c r="D557" i="14"/>
  <c r="D566" i="14" s="1"/>
  <c r="D545" i="14"/>
  <c r="AB227" i="1"/>
  <c r="D547" i="14"/>
  <c r="D550" i="14"/>
  <c r="AE209" i="1"/>
  <c r="D780" i="14"/>
  <c r="D789" i="14" s="1"/>
  <c r="D798" i="14" s="1"/>
  <c r="D807" i="14" s="1"/>
  <c r="D816" i="14" s="1"/>
  <c r="D825" i="14" s="1"/>
  <c r="D834" i="14" s="1"/>
  <c r="D843" i="14" s="1"/>
  <c r="D852" i="14" s="1"/>
  <c r="D861" i="14" s="1"/>
  <c r="D870" i="14" s="1"/>
  <c r="D771" i="14"/>
  <c r="D591" i="14"/>
  <c r="D645" i="14"/>
  <c r="D663" i="14" s="1"/>
  <c r="D681" i="14" s="1"/>
  <c r="D551" i="14"/>
  <c r="D560" i="14" s="1"/>
  <c r="D569" i="14" s="1"/>
  <c r="D578" i="14" s="1"/>
  <c r="D542" i="14"/>
  <c r="D595" i="14"/>
  <c r="D775" i="14"/>
  <c r="D784" i="14"/>
  <c r="D793" i="14" s="1"/>
  <c r="D802" i="14" s="1"/>
  <c r="D811" i="14" s="1"/>
  <c r="D820" i="14" s="1"/>
  <c r="D829" i="14" s="1"/>
  <c r="D838" i="14" s="1"/>
  <c r="D847" i="14" s="1"/>
  <c r="D856" i="14" s="1"/>
  <c r="D865" i="14" s="1"/>
  <c r="D874" i="14" s="1"/>
  <c r="D649" i="14"/>
  <c r="D667" i="14" s="1"/>
  <c r="D685" i="14" s="1"/>
  <c r="D2548" i="13"/>
  <c r="D2557" i="13" s="1"/>
  <c r="D2566" i="13" s="1"/>
  <c r="D2575" i="13" s="1"/>
  <c r="D2584" i="13" s="1"/>
  <c r="D643" i="14"/>
  <c r="D661" i="14" s="1"/>
  <c r="D679" i="14" s="1"/>
  <c r="D778" i="14"/>
  <c r="D787" i="14" s="1"/>
  <c r="D796" i="14" s="1"/>
  <c r="D805" i="14" s="1"/>
  <c r="D814" i="14" s="1"/>
  <c r="D823" i="14" s="1"/>
  <c r="D832" i="14" s="1"/>
  <c r="D841" i="14" s="1"/>
  <c r="D850" i="14" s="1"/>
  <c r="D859" i="14" s="1"/>
  <c r="D868" i="14" s="1"/>
  <c r="D589" i="14"/>
  <c r="D769" i="14"/>
  <c r="D783" i="14"/>
  <c r="D792" i="14" s="1"/>
  <c r="D801" i="14" s="1"/>
  <c r="D810" i="14" s="1"/>
  <c r="D819" i="14" s="1"/>
  <c r="D828" i="14" s="1"/>
  <c r="D837" i="14" s="1"/>
  <c r="D846" i="14" s="1"/>
  <c r="D855" i="14" s="1"/>
  <c r="D864" i="14" s="1"/>
  <c r="D873" i="14" s="1"/>
  <c r="D594" i="14"/>
  <c r="D648" i="14"/>
  <c r="D666" i="14" s="1"/>
  <c r="D684" i="14" s="1"/>
  <c r="D774" i="14"/>
  <c r="D543" i="14"/>
  <c r="D552" i="14"/>
  <c r="D561" i="14" s="1"/>
  <c r="D570" i="14" s="1"/>
  <c r="D579" i="14" s="1"/>
  <c r="D592" i="14"/>
  <c r="D781" i="14"/>
  <c r="D790" i="14" s="1"/>
  <c r="D799" i="14" s="1"/>
  <c r="D808" i="14" s="1"/>
  <c r="D817" i="14" s="1"/>
  <c r="D826" i="14" s="1"/>
  <c r="D835" i="14" s="1"/>
  <c r="D844" i="14" s="1"/>
  <c r="D853" i="14" s="1"/>
  <c r="D862" i="14" s="1"/>
  <c r="D871" i="14" s="1"/>
  <c r="D646" i="14"/>
  <c r="D664" i="14" s="1"/>
  <c r="D682" i="14" s="1"/>
  <c r="D772" i="14"/>
  <c r="D590" i="14"/>
  <c r="D770" i="14"/>
  <c r="D779" i="14"/>
  <c r="D788" i="14" s="1"/>
  <c r="D797" i="14" s="1"/>
  <c r="D806" i="14" s="1"/>
  <c r="D815" i="14" s="1"/>
  <c r="D824" i="14" s="1"/>
  <c r="D833" i="14" s="1"/>
  <c r="D842" i="14" s="1"/>
  <c r="D851" i="14" s="1"/>
  <c r="D860" i="14" s="1"/>
  <c r="D869" i="14" s="1"/>
  <c r="D644" i="14"/>
  <c r="D662" i="14" s="1"/>
  <c r="D680" i="14" s="1"/>
  <c r="D2543" i="13"/>
  <c r="D2552" i="13" s="1"/>
  <c r="D2561" i="13" s="1"/>
  <c r="D2570" i="13" s="1"/>
  <c r="D2588" i="13" s="1"/>
  <c r="D2597" i="13" s="1"/>
  <c r="D2606" i="13" s="1"/>
  <c r="D2615" i="13" s="1"/>
  <c r="D2624" i="13" s="1"/>
  <c r="D2633" i="13" s="1"/>
  <c r="D2642" i="13" s="1"/>
  <c r="D2651" i="13" s="1"/>
  <c r="D2660" i="13" s="1"/>
  <c r="D2669" i="13" s="1"/>
  <c r="D2678" i="13" s="1"/>
  <c r="D2687" i="13" s="1"/>
  <c r="D2696" i="13" s="1"/>
  <c r="D2705" i="13" s="1"/>
  <c r="D2714" i="13" s="1"/>
  <c r="D2723" i="13" s="1"/>
  <c r="D2732" i="13" s="1"/>
  <c r="D2741" i="13" s="1"/>
  <c r="D2750" i="13" s="1"/>
  <c r="D2759" i="13" s="1"/>
  <c r="D2768" i="13" s="1"/>
  <c r="D2777" i="13" s="1"/>
  <c r="D2786" i="13" s="1"/>
  <c r="D2795" i="13" s="1"/>
  <c r="D2804" i="13" s="1"/>
  <c r="D2813" i="13" s="1"/>
  <c r="D2822" i="13" s="1"/>
  <c r="D2831" i="13" s="1"/>
  <c r="D2840" i="13" s="1"/>
  <c r="D2849" i="13" s="1"/>
  <c r="D2858" i="13" s="1"/>
  <c r="D2867" i="13" s="1"/>
  <c r="D2876" i="13" s="1"/>
  <c r="D2885" i="13" s="1"/>
  <c r="D2894" i="13" s="1"/>
  <c r="D2903" i="13" s="1"/>
  <c r="D2912" i="13" s="1"/>
  <c r="D2921" i="13" s="1"/>
  <c r="D2930" i="13" s="1"/>
  <c r="D2939" i="13" s="1"/>
  <c r="D2948" i="13" s="1"/>
  <c r="D2957" i="13" s="1"/>
  <c r="D2531" i="13"/>
  <c r="D2522" i="13"/>
  <c r="N2" i="13"/>
  <c r="D2533" i="13"/>
  <c r="D2524" i="13"/>
  <c r="D2534" i="13"/>
  <c r="D2525" i="13"/>
  <c r="D2576" i="13"/>
  <c r="D2585" i="13"/>
  <c r="D2594" i="13" s="1"/>
  <c r="D2603" i="13" s="1"/>
  <c r="D2612" i="13" s="1"/>
  <c r="D2621" i="13" s="1"/>
  <c r="D2630" i="13" s="1"/>
  <c r="D2639" i="13" s="1"/>
  <c r="D2648" i="13" s="1"/>
  <c r="D2657" i="13" s="1"/>
  <c r="D2666" i="13" s="1"/>
  <c r="D2675" i="13" s="1"/>
  <c r="D2684" i="13" s="1"/>
  <c r="D2693" i="13" s="1"/>
  <c r="D2702" i="13" s="1"/>
  <c r="D2711" i="13" s="1"/>
  <c r="D2720" i="13" s="1"/>
  <c r="D2729" i="13" s="1"/>
  <c r="D2738" i="13" s="1"/>
  <c r="D2747" i="13" s="1"/>
  <c r="D2756" i="13" s="1"/>
  <c r="D2765" i="13" s="1"/>
  <c r="D2774" i="13" s="1"/>
  <c r="D2783" i="13" s="1"/>
  <c r="D2792" i="13" s="1"/>
  <c r="D2801" i="13" s="1"/>
  <c r="D2810" i="13" s="1"/>
  <c r="D2819" i="13" s="1"/>
  <c r="D2828" i="13" s="1"/>
  <c r="D2837" i="13" s="1"/>
  <c r="D2846" i="13" s="1"/>
  <c r="D2855" i="13" s="1"/>
  <c r="D2864" i="13" s="1"/>
  <c r="D2873" i="13" s="1"/>
  <c r="D2882" i="13" s="1"/>
  <c r="D2891" i="13" s="1"/>
  <c r="D2900" i="13" s="1"/>
  <c r="D2909" i="13" s="1"/>
  <c r="D2918" i="13" s="1"/>
  <c r="D2927" i="13" s="1"/>
  <c r="D2936" i="13" s="1"/>
  <c r="D2945" i="13" s="1"/>
  <c r="D2954" i="13" s="1"/>
  <c r="D2590" i="13"/>
  <c r="D2599" i="13" s="1"/>
  <c r="D2608" i="13" s="1"/>
  <c r="D2617" i="13" s="1"/>
  <c r="D2626" i="13" s="1"/>
  <c r="D2635" i="13" s="1"/>
  <c r="D2644" i="13" s="1"/>
  <c r="D2653" i="13" s="1"/>
  <c r="D2662" i="13" s="1"/>
  <c r="D2671" i="13" s="1"/>
  <c r="D2680" i="13" s="1"/>
  <c r="D2689" i="13" s="1"/>
  <c r="D2698" i="13" s="1"/>
  <c r="D2707" i="13" s="1"/>
  <c r="D2716" i="13" s="1"/>
  <c r="D2725" i="13" s="1"/>
  <c r="D2734" i="13" s="1"/>
  <c r="D2743" i="13" s="1"/>
  <c r="D2752" i="13" s="1"/>
  <c r="D2761" i="13" s="1"/>
  <c r="D2770" i="13" s="1"/>
  <c r="D2779" i="13" s="1"/>
  <c r="D2788" i="13" s="1"/>
  <c r="D2797" i="13" s="1"/>
  <c r="D2806" i="13" s="1"/>
  <c r="D2815" i="13" s="1"/>
  <c r="D2824" i="13" s="1"/>
  <c r="D2833" i="13" s="1"/>
  <c r="D2842" i="13" s="1"/>
  <c r="D2851" i="13" s="1"/>
  <c r="D2860" i="13" s="1"/>
  <c r="D2869" i="13" s="1"/>
  <c r="D2878" i="13" s="1"/>
  <c r="D2887" i="13" s="1"/>
  <c r="D2896" i="13" s="1"/>
  <c r="D2905" i="13" s="1"/>
  <c r="D2914" i="13" s="1"/>
  <c r="D2923" i="13" s="1"/>
  <c r="D2932" i="13" s="1"/>
  <c r="D2941" i="13" s="1"/>
  <c r="D2950" i="13" s="1"/>
  <c r="D2959" i="13" s="1"/>
  <c r="D2581" i="13"/>
  <c r="D2526" i="13"/>
  <c r="D2535" i="13"/>
  <c r="D2538" i="13"/>
  <c r="D2529" i="13"/>
  <c r="D2539" i="13"/>
  <c r="D2530" i="13"/>
  <c r="D2580" i="13"/>
  <c r="D2589" i="13"/>
  <c r="D2598" i="13" s="1"/>
  <c r="D2607" i="13" s="1"/>
  <c r="D2616" i="13" s="1"/>
  <c r="D2625" i="13" s="1"/>
  <c r="D2634" i="13" s="1"/>
  <c r="D2643" i="13" s="1"/>
  <c r="D2652" i="13" s="1"/>
  <c r="D2661" i="13" s="1"/>
  <c r="D2670" i="13" s="1"/>
  <c r="D2679" i="13" s="1"/>
  <c r="D2688" i="13" s="1"/>
  <c r="D2697" i="13" s="1"/>
  <c r="D2706" i="13" s="1"/>
  <c r="D2715" i="13" s="1"/>
  <c r="D2724" i="13" s="1"/>
  <c r="D2733" i="13" s="1"/>
  <c r="D2742" i="13" s="1"/>
  <c r="D2751" i="13" s="1"/>
  <c r="D2760" i="13" s="1"/>
  <c r="D2769" i="13" s="1"/>
  <c r="D2778" i="13" s="1"/>
  <c r="D2787" i="13" s="1"/>
  <c r="D2796" i="13" s="1"/>
  <c r="D2805" i="13" s="1"/>
  <c r="D2814" i="13" s="1"/>
  <c r="D2823" i="13" s="1"/>
  <c r="D2832" i="13" s="1"/>
  <c r="D2841" i="13" s="1"/>
  <c r="D2850" i="13" s="1"/>
  <c r="D2859" i="13" s="1"/>
  <c r="D2868" i="13" s="1"/>
  <c r="D2877" i="13" s="1"/>
  <c r="D2886" i="13" s="1"/>
  <c r="D2895" i="13" s="1"/>
  <c r="D2904" i="13" s="1"/>
  <c r="D2913" i="13" s="1"/>
  <c r="D2922" i="13" s="1"/>
  <c r="D2931" i="13" s="1"/>
  <c r="D2940" i="13" s="1"/>
  <c r="D2949" i="13" s="1"/>
  <c r="D2958" i="13" s="1"/>
  <c r="D2592" i="13"/>
  <c r="D2601" i="13" s="1"/>
  <c r="D2610" i="13" s="1"/>
  <c r="D2619" i="13" s="1"/>
  <c r="D2628" i="13" s="1"/>
  <c r="D2637" i="13" s="1"/>
  <c r="D2646" i="13" s="1"/>
  <c r="D2655" i="13" s="1"/>
  <c r="D2664" i="13" s="1"/>
  <c r="D2673" i="13" s="1"/>
  <c r="D2682" i="13" s="1"/>
  <c r="D2691" i="13" s="1"/>
  <c r="D2700" i="13" s="1"/>
  <c r="D2709" i="13" s="1"/>
  <c r="D2718" i="13" s="1"/>
  <c r="D2727" i="13" s="1"/>
  <c r="D2736" i="13" s="1"/>
  <c r="D2745" i="13" s="1"/>
  <c r="D2754" i="13" s="1"/>
  <c r="D2763" i="13" s="1"/>
  <c r="D2772" i="13" s="1"/>
  <c r="D2781" i="13" s="1"/>
  <c r="D2790" i="13" s="1"/>
  <c r="D2799" i="13" s="1"/>
  <c r="D2808" i="13" s="1"/>
  <c r="D2817" i="13" s="1"/>
  <c r="D2826" i="13" s="1"/>
  <c r="D2835" i="13" s="1"/>
  <c r="D2844" i="13" s="1"/>
  <c r="D2853" i="13" s="1"/>
  <c r="D2862" i="13" s="1"/>
  <c r="D2871" i="13" s="1"/>
  <c r="D2880" i="13" s="1"/>
  <c r="D2889" i="13" s="1"/>
  <c r="D2898" i="13" s="1"/>
  <c r="D2907" i="13" s="1"/>
  <c r="D2916" i="13" s="1"/>
  <c r="D2925" i="13" s="1"/>
  <c r="D2934" i="13" s="1"/>
  <c r="D2943" i="13" s="1"/>
  <c r="D2952" i="13" s="1"/>
  <c r="D2961" i="13" s="1"/>
  <c r="D2583" i="13"/>
  <c r="D2577" i="13"/>
  <c r="D2586" i="13"/>
  <c r="D2595" i="13" s="1"/>
  <c r="D2604" i="13" s="1"/>
  <c r="D2613" i="13" s="1"/>
  <c r="D2622" i="13" s="1"/>
  <c r="D2631" i="13" s="1"/>
  <c r="D2640" i="13" s="1"/>
  <c r="D2649" i="13" s="1"/>
  <c r="D2658" i="13" s="1"/>
  <c r="D2667" i="13" s="1"/>
  <c r="D2676" i="13" s="1"/>
  <c r="D2685" i="13" s="1"/>
  <c r="D2694" i="13" s="1"/>
  <c r="D2703" i="13" s="1"/>
  <c r="D2712" i="13" s="1"/>
  <c r="D2721" i="13" s="1"/>
  <c r="D2730" i="13" s="1"/>
  <c r="D2739" i="13" s="1"/>
  <c r="D2748" i="13" s="1"/>
  <c r="D2757" i="13" s="1"/>
  <c r="D2766" i="13" s="1"/>
  <c r="D2775" i="13" s="1"/>
  <c r="D2784" i="13" s="1"/>
  <c r="D2793" i="13" s="1"/>
  <c r="D2802" i="13" s="1"/>
  <c r="D2811" i="13" s="1"/>
  <c r="D2820" i="13" s="1"/>
  <c r="D2829" i="13" s="1"/>
  <c r="D2838" i="13" s="1"/>
  <c r="D2847" i="13" s="1"/>
  <c r="D2856" i="13" s="1"/>
  <c r="D2865" i="13" s="1"/>
  <c r="D2874" i="13" s="1"/>
  <c r="D2883" i="13" s="1"/>
  <c r="D2892" i="13" s="1"/>
  <c r="D2901" i="13" s="1"/>
  <c r="D2910" i="13" s="1"/>
  <c r="D2919" i="13" s="1"/>
  <c r="D2928" i="13" s="1"/>
  <c r="D2937" i="13" s="1"/>
  <c r="D2946" i="13" s="1"/>
  <c r="D2955" i="13" s="1"/>
  <c r="D2591" i="13"/>
  <c r="D2600" i="13" s="1"/>
  <c r="D2609" i="13" s="1"/>
  <c r="D2618" i="13" s="1"/>
  <c r="D2627" i="13" s="1"/>
  <c r="D2636" i="13" s="1"/>
  <c r="D2645" i="13" s="1"/>
  <c r="D2654" i="13" s="1"/>
  <c r="D2663" i="13" s="1"/>
  <c r="D2672" i="13" s="1"/>
  <c r="D2681" i="13" s="1"/>
  <c r="D2690" i="13" s="1"/>
  <c r="D2699" i="13" s="1"/>
  <c r="D2708" i="13" s="1"/>
  <c r="D2717" i="13" s="1"/>
  <c r="D2726" i="13" s="1"/>
  <c r="D2735" i="13" s="1"/>
  <c r="D2744" i="13" s="1"/>
  <c r="D2753" i="13" s="1"/>
  <c r="D2762" i="13" s="1"/>
  <c r="D2771" i="13" s="1"/>
  <c r="D2780" i="13" s="1"/>
  <c r="D2789" i="13" s="1"/>
  <c r="D2798" i="13" s="1"/>
  <c r="D2807" i="13" s="1"/>
  <c r="D2816" i="13" s="1"/>
  <c r="D2825" i="13" s="1"/>
  <c r="D2834" i="13" s="1"/>
  <c r="D2843" i="13" s="1"/>
  <c r="D2852" i="13" s="1"/>
  <c r="D2861" i="13" s="1"/>
  <c r="D2870" i="13" s="1"/>
  <c r="D2879" i="13" s="1"/>
  <c r="D2888" i="13" s="1"/>
  <c r="D2897" i="13" s="1"/>
  <c r="D2906" i="13" s="1"/>
  <c r="D2915" i="13" s="1"/>
  <c r="D2924" i="13" s="1"/>
  <c r="D2933" i="13" s="1"/>
  <c r="D2942" i="13" s="1"/>
  <c r="D2951" i="13" s="1"/>
  <c r="D2960" i="13" s="1"/>
  <c r="D2582" i="13"/>
  <c r="Y133" i="15" l="1"/>
  <c r="D2587" i="13"/>
  <c r="D2596" i="13" s="1"/>
  <c r="D2605" i="13" s="1"/>
  <c r="D2614" i="13" s="1"/>
  <c r="D2623" i="13" s="1"/>
  <c r="D2632" i="13" s="1"/>
  <c r="D2641" i="13" s="1"/>
  <c r="D2650" i="13" s="1"/>
  <c r="D2659" i="13" s="1"/>
  <c r="D2668" i="13" s="1"/>
  <c r="D2677" i="13" s="1"/>
  <c r="D2686" i="13" s="1"/>
  <c r="D2695" i="13" s="1"/>
  <c r="D2704" i="13" s="1"/>
  <c r="D2713" i="13" s="1"/>
  <c r="D2722" i="13" s="1"/>
  <c r="D2731" i="13" s="1"/>
  <c r="D2740" i="13" s="1"/>
  <c r="D2749" i="13" s="1"/>
  <c r="D2758" i="13" s="1"/>
  <c r="D2767" i="13" s="1"/>
  <c r="D2776" i="13" s="1"/>
  <c r="D2785" i="13" s="1"/>
  <c r="D2794" i="13" s="1"/>
  <c r="D2803" i="13" s="1"/>
  <c r="D2812" i="13" s="1"/>
  <c r="D2821" i="13" s="1"/>
  <c r="D2830" i="13" s="1"/>
  <c r="D2839" i="13" s="1"/>
  <c r="D2848" i="13" s="1"/>
  <c r="D2857" i="13" s="1"/>
  <c r="D2866" i="13" s="1"/>
  <c r="D2875" i="13" s="1"/>
  <c r="D2884" i="13" s="1"/>
  <c r="D2893" i="13" s="1"/>
  <c r="D2902" i="13" s="1"/>
  <c r="D2911" i="13" s="1"/>
  <c r="D2920" i="13" s="1"/>
  <c r="D2929" i="13" s="1"/>
  <c r="D2938" i="13" s="1"/>
  <c r="D2947" i="13" s="1"/>
  <c r="D2956" i="13" s="1"/>
  <c r="D2965" i="13" s="1"/>
  <c r="D2528" i="13"/>
  <c r="D2536" i="13"/>
  <c r="D2532" i="13"/>
  <c r="D593" i="14"/>
  <c r="D602" i="14" s="1"/>
  <c r="D611" i="14" s="1"/>
  <c r="D575" i="14"/>
  <c r="D584" i="14" s="1"/>
  <c r="D914" i="14"/>
  <c r="D932" i="14" s="1"/>
  <c r="D1004" i="14" s="1"/>
  <c r="D878" i="14"/>
  <c r="D887" i="14" s="1"/>
  <c r="D913" i="14"/>
  <c r="D931" i="14" s="1"/>
  <c r="D1003" i="14" s="1"/>
  <c r="D877" i="14"/>
  <c r="D886" i="14" s="1"/>
  <c r="D919" i="14"/>
  <c r="D937" i="14" s="1"/>
  <c r="D1009" i="14" s="1"/>
  <c r="D883" i="14"/>
  <c r="D892" i="14" s="1"/>
  <c r="D915" i="14"/>
  <c r="D933" i="14" s="1"/>
  <c r="D1005" i="14" s="1"/>
  <c r="D879" i="14"/>
  <c r="D888" i="14" s="1"/>
  <c r="D918" i="14"/>
  <c r="D936" i="14" s="1"/>
  <c r="D1008" i="14" s="1"/>
  <c r="D882" i="14"/>
  <c r="D891" i="14" s="1"/>
  <c r="D916" i="14"/>
  <c r="D934" i="14" s="1"/>
  <c r="D1006" i="14" s="1"/>
  <c r="D880" i="14"/>
  <c r="D889" i="14" s="1"/>
  <c r="D598" i="14"/>
  <c r="D607" i="14" s="1"/>
  <c r="D652" i="14"/>
  <c r="D670" i="14" s="1"/>
  <c r="D688" i="14" s="1"/>
  <c r="D742" i="14" s="1"/>
  <c r="D603" i="14"/>
  <c r="D612" i="14" s="1"/>
  <c r="D657" i="14"/>
  <c r="D675" i="14" s="1"/>
  <c r="D693" i="14" s="1"/>
  <c r="D747" i="14" s="1"/>
  <c r="D601" i="14"/>
  <c r="D610" i="14" s="1"/>
  <c r="D655" i="14"/>
  <c r="D673" i="14" s="1"/>
  <c r="D691" i="14" s="1"/>
  <c r="D745" i="14" s="1"/>
  <c r="D599" i="14"/>
  <c r="D608" i="14" s="1"/>
  <c r="D653" i="14"/>
  <c r="D671" i="14" s="1"/>
  <c r="D689" i="14" s="1"/>
  <c r="D743" i="14" s="1"/>
  <c r="D604" i="14"/>
  <c r="D613" i="14" s="1"/>
  <c r="D658" i="14"/>
  <c r="D676" i="14" s="1"/>
  <c r="D694" i="14" s="1"/>
  <c r="D748" i="14" s="1"/>
  <c r="D600" i="14"/>
  <c r="D609" i="14" s="1"/>
  <c r="D654" i="14"/>
  <c r="D672" i="14" s="1"/>
  <c r="D690" i="14" s="1"/>
  <c r="D744" i="14" s="1"/>
  <c r="D709" i="14"/>
  <c r="D727" i="14" s="1"/>
  <c r="D700" i="14"/>
  <c r="D706" i="14"/>
  <c r="D724" i="14" s="1"/>
  <c r="D697" i="14"/>
  <c r="D708" i="14"/>
  <c r="D726" i="14" s="1"/>
  <c r="D699" i="14"/>
  <c r="D707" i="14"/>
  <c r="D725" i="14" s="1"/>
  <c r="D698" i="14"/>
  <c r="D711" i="14"/>
  <c r="D729" i="14" s="1"/>
  <c r="D702" i="14"/>
  <c r="D712" i="14"/>
  <c r="D730" i="14" s="1"/>
  <c r="D703" i="14"/>
  <c r="D782" i="14"/>
  <c r="D791" i="14" s="1"/>
  <c r="D800" i="14" s="1"/>
  <c r="D809" i="14" s="1"/>
  <c r="D818" i="14" s="1"/>
  <c r="D827" i="14" s="1"/>
  <c r="D836" i="14" s="1"/>
  <c r="D845" i="14" s="1"/>
  <c r="D854" i="14" s="1"/>
  <c r="D863" i="14" s="1"/>
  <c r="D872" i="14" s="1"/>
  <c r="D881" i="14" s="1"/>
  <c r="D890" i="14" s="1"/>
  <c r="D647" i="14"/>
  <c r="D665" i="14" s="1"/>
  <c r="D683" i="14" s="1"/>
  <c r="D773" i="14"/>
  <c r="D2593" i="13"/>
  <c r="D2602" i="13" s="1"/>
  <c r="D2611" i="13" s="1"/>
  <c r="D2620" i="13" s="1"/>
  <c r="D2629" i="13" s="1"/>
  <c r="D2638" i="13" s="1"/>
  <c r="D2647" i="13" s="1"/>
  <c r="D2656" i="13" s="1"/>
  <c r="D2665" i="13" s="1"/>
  <c r="D2674" i="13" s="1"/>
  <c r="D2683" i="13" s="1"/>
  <c r="D2692" i="13" s="1"/>
  <c r="D2701" i="13" s="1"/>
  <c r="D2710" i="13" s="1"/>
  <c r="D2719" i="13" s="1"/>
  <c r="D2728" i="13" s="1"/>
  <c r="D2737" i="13" s="1"/>
  <c r="D2746" i="13" s="1"/>
  <c r="D2755" i="13" s="1"/>
  <c r="D2764" i="13" s="1"/>
  <c r="D2773" i="13" s="1"/>
  <c r="D2782" i="13" s="1"/>
  <c r="D2791" i="13" s="1"/>
  <c r="D2800" i="13" s="1"/>
  <c r="D2809" i="13" s="1"/>
  <c r="D2818" i="13" s="1"/>
  <c r="D2827" i="13" s="1"/>
  <c r="D2836" i="13" s="1"/>
  <c r="D2845" i="13" s="1"/>
  <c r="D2854" i="13" s="1"/>
  <c r="D2863" i="13" s="1"/>
  <c r="D2872" i="13" s="1"/>
  <c r="D2881" i="13" s="1"/>
  <c r="D2890" i="13" s="1"/>
  <c r="D2899" i="13" s="1"/>
  <c r="D2908" i="13" s="1"/>
  <c r="D2917" i="13" s="1"/>
  <c r="D2926" i="13" s="1"/>
  <c r="D2935" i="13" s="1"/>
  <c r="D2944" i="13" s="1"/>
  <c r="D2953" i="13" s="1"/>
  <c r="D2962" i="13" s="1"/>
  <c r="D3115" i="13" s="1"/>
  <c r="D3124" i="13" s="1"/>
  <c r="D3133" i="13" s="1"/>
  <c r="D3142" i="13" s="1"/>
  <c r="D3151" i="13" s="1"/>
  <c r="D3160" i="13" s="1"/>
  <c r="D3169" i="13" s="1"/>
  <c r="D3178" i="13" s="1"/>
  <c r="D3187" i="13" s="1"/>
  <c r="D3196" i="13" s="1"/>
  <c r="D3205" i="13" s="1"/>
  <c r="D3214" i="13" s="1"/>
  <c r="D3223" i="13" s="1"/>
  <c r="D3232" i="13" s="1"/>
  <c r="D3241" i="13" s="1"/>
  <c r="D3250" i="13" s="1"/>
  <c r="D3259" i="13" s="1"/>
  <c r="D3268" i="13" s="1"/>
  <c r="D3277" i="13" s="1"/>
  <c r="D3286" i="13" s="1"/>
  <c r="D3295" i="13" s="1"/>
  <c r="D3304" i="13" s="1"/>
  <c r="D3313" i="13" s="1"/>
  <c r="D3322" i="13" s="1"/>
  <c r="D3331" i="13" s="1"/>
  <c r="D3340" i="13" s="1"/>
  <c r="D3349" i="13" s="1"/>
  <c r="D3358" i="13" s="1"/>
  <c r="D3367" i="13" s="1"/>
  <c r="D3376" i="13" s="1"/>
  <c r="D3385" i="13" s="1"/>
  <c r="D3394" i="13" s="1"/>
  <c r="D3403" i="13" s="1"/>
  <c r="D3412" i="13" s="1"/>
  <c r="D3421" i="13" s="1"/>
  <c r="D3430" i="13" s="1"/>
  <c r="D3439" i="13" s="1"/>
  <c r="D3448" i="13" s="1"/>
  <c r="D3457" i="13" s="1"/>
  <c r="D3466" i="13" s="1"/>
  <c r="D3475" i="13" s="1"/>
  <c r="D3484" i="13" s="1"/>
  <c r="D3493" i="13" s="1"/>
  <c r="D3502" i="13" s="1"/>
  <c r="D3511" i="13" s="1"/>
  <c r="D3520" i="13" s="1"/>
  <c r="D3529" i="13" s="1"/>
  <c r="D3538" i="13" s="1"/>
  <c r="D3547" i="13" s="1"/>
  <c r="D3556" i="13" s="1"/>
  <c r="D3565" i="13" s="1"/>
  <c r="D3574" i="13" s="1"/>
  <c r="D3583" i="13" s="1"/>
  <c r="D3592" i="13" s="1"/>
  <c r="D3601" i="13" s="1"/>
  <c r="D3610" i="13" s="1"/>
  <c r="D3619" i="13" s="1"/>
  <c r="D3628" i="13" s="1"/>
  <c r="D3637" i="13" s="1"/>
  <c r="D3646" i="13" s="1"/>
  <c r="D3655" i="13" s="1"/>
  <c r="D3664" i="13" s="1"/>
  <c r="D3673" i="13" s="1"/>
  <c r="D3682" i="13" s="1"/>
  <c r="D3691" i="13" s="1"/>
  <c r="D3700" i="13" s="1"/>
  <c r="D3709" i="13" s="1"/>
  <c r="D3718" i="13" s="1"/>
  <c r="D3727" i="13" s="1"/>
  <c r="D3736" i="13" s="1"/>
  <c r="D3745" i="13" s="1"/>
  <c r="D3754" i="13" s="1"/>
  <c r="D3763" i="13" s="1"/>
  <c r="D3772" i="13" s="1"/>
  <c r="D3781" i="13" s="1"/>
  <c r="D3790" i="13" s="1"/>
  <c r="D3799" i="13" s="1"/>
  <c r="D3808" i="13" s="1"/>
  <c r="D3817" i="13" s="1"/>
  <c r="D3826" i="13" s="1"/>
  <c r="D3835" i="13" s="1"/>
  <c r="D3844" i="13" s="1"/>
  <c r="D3853" i="13" s="1"/>
  <c r="D3862" i="13" s="1"/>
  <c r="D3871" i="13" s="1"/>
  <c r="D3880" i="13" s="1"/>
  <c r="D3889" i="13" s="1"/>
  <c r="D3898" i="13" s="1"/>
  <c r="D3907" i="13" s="1"/>
  <c r="D3916" i="13" s="1"/>
  <c r="D3925" i="13" s="1"/>
  <c r="D3934" i="13" s="1"/>
  <c r="D3943" i="13" s="1"/>
  <c r="D3952" i="13" s="1"/>
  <c r="D3961" i="13" s="1"/>
  <c r="D3970" i="13" s="1"/>
  <c r="D3979" i="13" s="1"/>
  <c r="D3988" i="13" s="1"/>
  <c r="D3997" i="13" s="1"/>
  <c r="D4006" i="13" s="1"/>
  <c r="D4015" i="13" s="1"/>
  <c r="D4024" i="13" s="1"/>
  <c r="D4033" i="13" s="1"/>
  <c r="D4042" i="13" s="1"/>
  <c r="D4051" i="13" s="1"/>
  <c r="D4060" i="13" s="1"/>
  <c r="D4069" i="13" s="1"/>
  <c r="D4078" i="13" s="1"/>
  <c r="D4087" i="13" s="1"/>
  <c r="D4096" i="13" s="1"/>
  <c r="D4105" i="13" s="1"/>
  <c r="D4114" i="13" s="1"/>
  <c r="D4123" i="13" s="1"/>
  <c r="D4132" i="13" s="1"/>
  <c r="D4141" i="13" s="1"/>
  <c r="D4150" i="13" s="1"/>
  <c r="D4159" i="13" s="1"/>
  <c r="D4168" i="13" s="1"/>
  <c r="D4177" i="13" s="1"/>
  <c r="D4186" i="13" s="1"/>
  <c r="D4195" i="13" s="1"/>
  <c r="D4204" i="13" s="1"/>
  <c r="D4213" i="13" s="1"/>
  <c r="D4222" i="13" s="1"/>
  <c r="D4231" i="13" s="1"/>
  <c r="D4240" i="13" s="1"/>
  <c r="D4249" i="13" s="1"/>
  <c r="D4258" i="13" s="1"/>
  <c r="D4267" i="13" s="1"/>
  <c r="D4276" i="13" s="1"/>
  <c r="D4285" i="13" s="1"/>
  <c r="D4294" i="13" s="1"/>
  <c r="D4303" i="13" s="1"/>
  <c r="D4312" i="13" s="1"/>
  <c r="D4321" i="13" s="1"/>
  <c r="D4330" i="13" s="1"/>
  <c r="D4339" i="13" s="1"/>
  <c r="D4348" i="13" s="1"/>
  <c r="D4357" i="13" s="1"/>
  <c r="D4366" i="13" s="1"/>
  <c r="D4375" i="13" s="1"/>
  <c r="D4384" i="13" s="1"/>
  <c r="D4393" i="13" s="1"/>
  <c r="D4402" i="13" s="1"/>
  <c r="AB244" i="1"/>
  <c r="N6" i="14"/>
  <c r="N6" i="22"/>
  <c r="D2579" i="13"/>
  <c r="D734" i="14"/>
  <c r="D716" i="14"/>
  <c r="D752" i="14"/>
  <c r="D761" i="14" s="1"/>
  <c r="D988" i="14"/>
  <c r="D925" i="14"/>
  <c r="D986" i="14"/>
  <c r="D923" i="14"/>
  <c r="D756" i="14"/>
  <c r="D765" i="14" s="1"/>
  <c r="D720" i="14"/>
  <c r="D738" i="14"/>
  <c r="D757" i="14"/>
  <c r="D766" i="14" s="1"/>
  <c r="D721" i="14"/>
  <c r="D739" i="14"/>
  <c r="D588" i="14"/>
  <c r="D777" i="14"/>
  <c r="D786" i="14" s="1"/>
  <c r="D795" i="14" s="1"/>
  <c r="D804" i="14" s="1"/>
  <c r="D813" i="14" s="1"/>
  <c r="D822" i="14" s="1"/>
  <c r="D831" i="14" s="1"/>
  <c r="D840" i="14" s="1"/>
  <c r="D849" i="14" s="1"/>
  <c r="D858" i="14" s="1"/>
  <c r="D867" i="14" s="1"/>
  <c r="D768" i="14"/>
  <c r="D642" i="14"/>
  <c r="D660" i="14" s="1"/>
  <c r="D678" i="14" s="1"/>
  <c r="D985" i="14"/>
  <c r="D922" i="14"/>
  <c r="D928" i="14"/>
  <c r="D991" i="14"/>
  <c r="D587" i="14"/>
  <c r="D767" i="14"/>
  <c r="D641" i="14"/>
  <c r="D659" i="14" s="1"/>
  <c r="D677" i="14" s="1"/>
  <c r="D776" i="14"/>
  <c r="D785" i="14" s="1"/>
  <c r="D794" i="14" s="1"/>
  <c r="D803" i="14" s="1"/>
  <c r="D812" i="14" s="1"/>
  <c r="D821" i="14" s="1"/>
  <c r="D830" i="14" s="1"/>
  <c r="D839" i="14" s="1"/>
  <c r="D848" i="14" s="1"/>
  <c r="D857" i="14" s="1"/>
  <c r="D866" i="14" s="1"/>
  <c r="D924" i="14"/>
  <c r="D987" i="14"/>
  <c r="D718" i="14"/>
  <c r="D736" i="14"/>
  <c r="D754" i="14"/>
  <c r="D763" i="14" s="1"/>
  <c r="D927" i="14"/>
  <c r="D990" i="14"/>
  <c r="D733" i="14"/>
  <c r="D715" i="14"/>
  <c r="D751" i="14"/>
  <c r="D760" i="14" s="1"/>
  <c r="D735" i="14"/>
  <c r="D717" i="14"/>
  <c r="D753" i="14"/>
  <c r="D762" i="14" s="1"/>
  <c r="D2964" i="13"/>
  <c r="D3108" i="13"/>
  <c r="D3117" i="13" s="1"/>
  <c r="D3126" i="13" s="1"/>
  <c r="D3135" i="13" s="1"/>
  <c r="D3144" i="13" s="1"/>
  <c r="D3153" i="13" s="1"/>
  <c r="D3162" i="13" s="1"/>
  <c r="D3171" i="13" s="1"/>
  <c r="D3180" i="13" s="1"/>
  <c r="D3189" i="13" s="1"/>
  <c r="D3198" i="13" s="1"/>
  <c r="D3207" i="13" s="1"/>
  <c r="D3216" i="13" s="1"/>
  <c r="D3225" i="13" s="1"/>
  <c r="D3234" i="13" s="1"/>
  <c r="D3243" i="13" s="1"/>
  <c r="D3252" i="13" s="1"/>
  <c r="D3261" i="13" s="1"/>
  <c r="D3270" i="13" s="1"/>
  <c r="D3279" i="13" s="1"/>
  <c r="D3288" i="13" s="1"/>
  <c r="D3297" i="13" s="1"/>
  <c r="D3306" i="13" s="1"/>
  <c r="D3315" i="13" s="1"/>
  <c r="D3324" i="13" s="1"/>
  <c r="D3333" i="13" s="1"/>
  <c r="D3342" i="13" s="1"/>
  <c r="D3351" i="13" s="1"/>
  <c r="D3360" i="13" s="1"/>
  <c r="D3369" i="13" s="1"/>
  <c r="D3378" i="13" s="1"/>
  <c r="D3387" i="13" s="1"/>
  <c r="D3396" i="13" s="1"/>
  <c r="D3405" i="13" s="1"/>
  <c r="D3414" i="13" s="1"/>
  <c r="D3423" i="13" s="1"/>
  <c r="D3432" i="13" s="1"/>
  <c r="D3441" i="13" s="1"/>
  <c r="D3450" i="13" s="1"/>
  <c r="D3459" i="13" s="1"/>
  <c r="D3468" i="13" s="1"/>
  <c r="D3477" i="13" s="1"/>
  <c r="D3486" i="13" s="1"/>
  <c r="D3495" i="13" s="1"/>
  <c r="D3504" i="13" s="1"/>
  <c r="D3513" i="13" s="1"/>
  <c r="D3522" i="13" s="1"/>
  <c r="D3531" i="13" s="1"/>
  <c r="D3540" i="13" s="1"/>
  <c r="D3549" i="13" s="1"/>
  <c r="D3558" i="13" s="1"/>
  <c r="D3567" i="13" s="1"/>
  <c r="D3576" i="13" s="1"/>
  <c r="D3585" i="13" s="1"/>
  <c r="D3594" i="13" s="1"/>
  <c r="D3603" i="13" s="1"/>
  <c r="D3612" i="13" s="1"/>
  <c r="D3621" i="13" s="1"/>
  <c r="D3630" i="13" s="1"/>
  <c r="D3639" i="13" s="1"/>
  <c r="D3648" i="13" s="1"/>
  <c r="D3657" i="13" s="1"/>
  <c r="D3666" i="13" s="1"/>
  <c r="D3675" i="13" s="1"/>
  <c r="D3684" i="13" s="1"/>
  <c r="D3693" i="13" s="1"/>
  <c r="D3702" i="13" s="1"/>
  <c r="D3711" i="13" s="1"/>
  <c r="D3720" i="13" s="1"/>
  <c r="D3729" i="13" s="1"/>
  <c r="D3738" i="13" s="1"/>
  <c r="D3747" i="13" s="1"/>
  <c r="D3756" i="13" s="1"/>
  <c r="D3765" i="13" s="1"/>
  <c r="D3774" i="13" s="1"/>
  <c r="D3783" i="13" s="1"/>
  <c r="D3792" i="13" s="1"/>
  <c r="D3801" i="13" s="1"/>
  <c r="D3810" i="13" s="1"/>
  <c r="D3819" i="13" s="1"/>
  <c r="D3828" i="13" s="1"/>
  <c r="D3837" i="13" s="1"/>
  <c r="D3846" i="13" s="1"/>
  <c r="D3855" i="13" s="1"/>
  <c r="D3864" i="13" s="1"/>
  <c r="D3873" i="13" s="1"/>
  <c r="D3882" i="13" s="1"/>
  <c r="D3891" i="13" s="1"/>
  <c r="D3900" i="13" s="1"/>
  <c r="D3909" i="13" s="1"/>
  <c r="D3918" i="13" s="1"/>
  <c r="D3927" i="13" s="1"/>
  <c r="D3936" i="13" s="1"/>
  <c r="D3945" i="13" s="1"/>
  <c r="D3954" i="13" s="1"/>
  <c r="D3963" i="13" s="1"/>
  <c r="D3972" i="13" s="1"/>
  <c r="D3981" i="13" s="1"/>
  <c r="D3990" i="13" s="1"/>
  <c r="D3999" i="13" s="1"/>
  <c r="D4008" i="13" s="1"/>
  <c r="D4017" i="13" s="1"/>
  <c r="D4026" i="13" s="1"/>
  <c r="D4035" i="13" s="1"/>
  <c r="D4044" i="13" s="1"/>
  <c r="D4053" i="13" s="1"/>
  <c r="D4062" i="13" s="1"/>
  <c r="D4071" i="13" s="1"/>
  <c r="D4080" i="13" s="1"/>
  <c r="D4089" i="13" s="1"/>
  <c r="D4098" i="13" s="1"/>
  <c r="D4107" i="13" s="1"/>
  <c r="D4116" i="13" s="1"/>
  <c r="D4125" i="13" s="1"/>
  <c r="D4134" i="13" s="1"/>
  <c r="D4143" i="13" s="1"/>
  <c r="D4152" i="13" s="1"/>
  <c r="D4161" i="13" s="1"/>
  <c r="D4170" i="13" s="1"/>
  <c r="D4179" i="13" s="1"/>
  <c r="D4188" i="13" s="1"/>
  <c r="D4197" i="13" s="1"/>
  <c r="D4206" i="13" s="1"/>
  <c r="D4215" i="13" s="1"/>
  <c r="D4224" i="13" s="1"/>
  <c r="D4233" i="13" s="1"/>
  <c r="D4242" i="13" s="1"/>
  <c r="D4251" i="13" s="1"/>
  <c r="D4260" i="13" s="1"/>
  <c r="D4269" i="13" s="1"/>
  <c r="D4278" i="13" s="1"/>
  <c r="D4287" i="13" s="1"/>
  <c r="D4296" i="13" s="1"/>
  <c r="D4305" i="13" s="1"/>
  <c r="D4314" i="13" s="1"/>
  <c r="D4323" i="13" s="1"/>
  <c r="D4332" i="13" s="1"/>
  <c r="D4341" i="13" s="1"/>
  <c r="D4350" i="13" s="1"/>
  <c r="D4359" i="13" s="1"/>
  <c r="D4368" i="13" s="1"/>
  <c r="D4377" i="13" s="1"/>
  <c r="D4386" i="13" s="1"/>
  <c r="D4395" i="13" s="1"/>
  <c r="D3036" i="13"/>
  <c r="D2963" i="13"/>
  <c r="D3107" i="13"/>
  <c r="D3116" i="13" s="1"/>
  <c r="D3125" i="13" s="1"/>
  <c r="D3134" i="13" s="1"/>
  <c r="D3143" i="13" s="1"/>
  <c r="D3152" i="13" s="1"/>
  <c r="D3161" i="13" s="1"/>
  <c r="D3170" i="13" s="1"/>
  <c r="D3179" i="13" s="1"/>
  <c r="D3188" i="13" s="1"/>
  <c r="D3197" i="13" s="1"/>
  <c r="D3206" i="13" s="1"/>
  <c r="D3215" i="13" s="1"/>
  <c r="D3224" i="13" s="1"/>
  <c r="D3233" i="13" s="1"/>
  <c r="D3242" i="13" s="1"/>
  <c r="D3251" i="13" s="1"/>
  <c r="D3260" i="13" s="1"/>
  <c r="D3269" i="13" s="1"/>
  <c r="D3278" i="13" s="1"/>
  <c r="D3287" i="13" s="1"/>
  <c r="D3296" i="13" s="1"/>
  <c r="D3305" i="13" s="1"/>
  <c r="D3314" i="13" s="1"/>
  <c r="D3323" i="13" s="1"/>
  <c r="D3332" i="13" s="1"/>
  <c r="D3341" i="13" s="1"/>
  <c r="D3350" i="13" s="1"/>
  <c r="D3359" i="13" s="1"/>
  <c r="D3368" i="13" s="1"/>
  <c r="D3377" i="13" s="1"/>
  <c r="D3386" i="13" s="1"/>
  <c r="D3395" i="13" s="1"/>
  <c r="D3404" i="13" s="1"/>
  <c r="D3413" i="13" s="1"/>
  <c r="D3422" i="13" s="1"/>
  <c r="D3431" i="13" s="1"/>
  <c r="D3440" i="13" s="1"/>
  <c r="D3449" i="13" s="1"/>
  <c r="D3458" i="13" s="1"/>
  <c r="D3467" i="13" s="1"/>
  <c r="D3476" i="13" s="1"/>
  <c r="D3485" i="13" s="1"/>
  <c r="D3494" i="13" s="1"/>
  <c r="D3503" i="13" s="1"/>
  <c r="D3512" i="13" s="1"/>
  <c r="D3521" i="13" s="1"/>
  <c r="D3530" i="13" s="1"/>
  <c r="D3539" i="13" s="1"/>
  <c r="D3548" i="13" s="1"/>
  <c r="D3557" i="13" s="1"/>
  <c r="D3566" i="13" s="1"/>
  <c r="D3575" i="13" s="1"/>
  <c r="D3584" i="13" s="1"/>
  <c r="D3593" i="13" s="1"/>
  <c r="D3602" i="13" s="1"/>
  <c r="D3611" i="13" s="1"/>
  <c r="D3620" i="13" s="1"/>
  <c r="D3629" i="13" s="1"/>
  <c r="D3638" i="13" s="1"/>
  <c r="D3647" i="13" s="1"/>
  <c r="D3656" i="13" s="1"/>
  <c r="D3665" i="13" s="1"/>
  <c r="D3674" i="13" s="1"/>
  <c r="D3683" i="13" s="1"/>
  <c r="D3692" i="13" s="1"/>
  <c r="D3701" i="13" s="1"/>
  <c r="D3710" i="13" s="1"/>
  <c r="D3719" i="13" s="1"/>
  <c r="D3728" i="13" s="1"/>
  <c r="D3737" i="13" s="1"/>
  <c r="D3746" i="13" s="1"/>
  <c r="D3755" i="13" s="1"/>
  <c r="D3764" i="13" s="1"/>
  <c r="D3773" i="13" s="1"/>
  <c r="D3782" i="13" s="1"/>
  <c r="D3791" i="13" s="1"/>
  <c r="D3800" i="13" s="1"/>
  <c r="D3809" i="13" s="1"/>
  <c r="D3818" i="13" s="1"/>
  <c r="D3827" i="13" s="1"/>
  <c r="D3836" i="13" s="1"/>
  <c r="D3845" i="13" s="1"/>
  <c r="D3854" i="13" s="1"/>
  <c r="D3863" i="13" s="1"/>
  <c r="D3872" i="13" s="1"/>
  <c r="D3881" i="13" s="1"/>
  <c r="D3890" i="13" s="1"/>
  <c r="D3899" i="13" s="1"/>
  <c r="D3908" i="13" s="1"/>
  <c r="D3917" i="13" s="1"/>
  <c r="D3926" i="13" s="1"/>
  <c r="D3935" i="13" s="1"/>
  <c r="D3944" i="13" s="1"/>
  <c r="D3953" i="13" s="1"/>
  <c r="D3962" i="13" s="1"/>
  <c r="D3971" i="13" s="1"/>
  <c r="D3980" i="13" s="1"/>
  <c r="D3989" i="13" s="1"/>
  <c r="D3998" i="13" s="1"/>
  <c r="D4007" i="13" s="1"/>
  <c r="D4016" i="13" s="1"/>
  <c r="D4025" i="13" s="1"/>
  <c r="D4034" i="13" s="1"/>
  <c r="D4043" i="13" s="1"/>
  <c r="D4052" i="13" s="1"/>
  <c r="D4061" i="13" s="1"/>
  <c r="D4070" i="13" s="1"/>
  <c r="D4079" i="13" s="1"/>
  <c r="D4088" i="13" s="1"/>
  <c r="D4097" i="13" s="1"/>
  <c r="D4106" i="13" s="1"/>
  <c r="D4115" i="13" s="1"/>
  <c r="D4124" i="13" s="1"/>
  <c r="D4133" i="13" s="1"/>
  <c r="D4142" i="13" s="1"/>
  <c r="D4151" i="13" s="1"/>
  <c r="D4160" i="13" s="1"/>
  <c r="D4169" i="13" s="1"/>
  <c r="D4178" i="13" s="1"/>
  <c r="D4187" i="13" s="1"/>
  <c r="D4196" i="13" s="1"/>
  <c r="D4205" i="13" s="1"/>
  <c r="D4214" i="13" s="1"/>
  <c r="D4223" i="13" s="1"/>
  <c r="D4232" i="13" s="1"/>
  <c r="D4241" i="13" s="1"/>
  <c r="D4250" i="13" s="1"/>
  <c r="D4259" i="13" s="1"/>
  <c r="D4268" i="13" s="1"/>
  <c r="D4277" i="13" s="1"/>
  <c r="D4286" i="13" s="1"/>
  <c r="D4295" i="13" s="1"/>
  <c r="D4304" i="13" s="1"/>
  <c r="D4313" i="13" s="1"/>
  <c r="D4322" i="13" s="1"/>
  <c r="D4331" i="13" s="1"/>
  <c r="D4340" i="13" s="1"/>
  <c r="D4349" i="13" s="1"/>
  <c r="D4358" i="13" s="1"/>
  <c r="D4367" i="13" s="1"/>
  <c r="D4376" i="13" s="1"/>
  <c r="D4385" i="13" s="1"/>
  <c r="D4394" i="13" s="1"/>
  <c r="D3035" i="13"/>
  <c r="D2970" i="13"/>
  <c r="D3114" i="13"/>
  <c r="D3123" i="13" s="1"/>
  <c r="D3132" i="13" s="1"/>
  <c r="D3141" i="13" s="1"/>
  <c r="D3150" i="13" s="1"/>
  <c r="D3159" i="13" s="1"/>
  <c r="D3168" i="13" s="1"/>
  <c r="D3177" i="13" s="1"/>
  <c r="D3186" i="13" s="1"/>
  <c r="D3195" i="13" s="1"/>
  <c r="D3204" i="13" s="1"/>
  <c r="D3213" i="13" s="1"/>
  <c r="D3222" i="13" s="1"/>
  <c r="D3231" i="13" s="1"/>
  <c r="D3240" i="13" s="1"/>
  <c r="D3249" i="13" s="1"/>
  <c r="D3258" i="13" s="1"/>
  <c r="D3267" i="13" s="1"/>
  <c r="D3276" i="13" s="1"/>
  <c r="D3285" i="13" s="1"/>
  <c r="D3294" i="13" s="1"/>
  <c r="D3303" i="13" s="1"/>
  <c r="D3312" i="13" s="1"/>
  <c r="D3321" i="13" s="1"/>
  <c r="D3330" i="13" s="1"/>
  <c r="D3339" i="13" s="1"/>
  <c r="D3348" i="13" s="1"/>
  <c r="D3357" i="13" s="1"/>
  <c r="D3366" i="13" s="1"/>
  <c r="D3375" i="13" s="1"/>
  <c r="D3384" i="13" s="1"/>
  <c r="D3393" i="13" s="1"/>
  <c r="D3402" i="13" s="1"/>
  <c r="D3411" i="13" s="1"/>
  <c r="D3420" i="13" s="1"/>
  <c r="D3429" i="13" s="1"/>
  <c r="D3438" i="13" s="1"/>
  <c r="D3447" i="13" s="1"/>
  <c r="D3456" i="13" s="1"/>
  <c r="D3465" i="13" s="1"/>
  <c r="D3474" i="13" s="1"/>
  <c r="D3483" i="13" s="1"/>
  <c r="D3492" i="13" s="1"/>
  <c r="D3501" i="13" s="1"/>
  <c r="D3510" i="13" s="1"/>
  <c r="D3519" i="13" s="1"/>
  <c r="D3528" i="13" s="1"/>
  <c r="D3537" i="13" s="1"/>
  <c r="D3546" i="13" s="1"/>
  <c r="D3555" i="13" s="1"/>
  <c r="D3564" i="13" s="1"/>
  <c r="D3573" i="13" s="1"/>
  <c r="D3582" i="13" s="1"/>
  <c r="D3591" i="13" s="1"/>
  <c r="D3600" i="13" s="1"/>
  <c r="D3609" i="13" s="1"/>
  <c r="D3618" i="13" s="1"/>
  <c r="D3627" i="13" s="1"/>
  <c r="D3636" i="13" s="1"/>
  <c r="D3645" i="13" s="1"/>
  <c r="D3654" i="13" s="1"/>
  <c r="D3663" i="13" s="1"/>
  <c r="D3672" i="13" s="1"/>
  <c r="D3681" i="13" s="1"/>
  <c r="D3690" i="13" s="1"/>
  <c r="D3699" i="13" s="1"/>
  <c r="D3708" i="13" s="1"/>
  <c r="D3717" i="13" s="1"/>
  <c r="D3726" i="13" s="1"/>
  <c r="D3735" i="13" s="1"/>
  <c r="D3744" i="13" s="1"/>
  <c r="D3753" i="13" s="1"/>
  <c r="D3762" i="13" s="1"/>
  <c r="D3771" i="13" s="1"/>
  <c r="D3780" i="13" s="1"/>
  <c r="D3789" i="13" s="1"/>
  <c r="D3798" i="13" s="1"/>
  <c r="D3807" i="13" s="1"/>
  <c r="D3816" i="13" s="1"/>
  <c r="D3825" i="13" s="1"/>
  <c r="D3834" i="13" s="1"/>
  <c r="D3843" i="13" s="1"/>
  <c r="D3852" i="13" s="1"/>
  <c r="D3861" i="13" s="1"/>
  <c r="D3870" i="13" s="1"/>
  <c r="D3879" i="13" s="1"/>
  <c r="D3888" i="13" s="1"/>
  <c r="D3897" i="13" s="1"/>
  <c r="D3906" i="13" s="1"/>
  <c r="D3915" i="13" s="1"/>
  <c r="D3924" i="13" s="1"/>
  <c r="D3933" i="13" s="1"/>
  <c r="D3942" i="13" s="1"/>
  <c r="D3951" i="13" s="1"/>
  <c r="D3960" i="13" s="1"/>
  <c r="D3969" i="13" s="1"/>
  <c r="D3978" i="13" s="1"/>
  <c r="D3987" i="13" s="1"/>
  <c r="D3996" i="13" s="1"/>
  <c r="D4005" i="13" s="1"/>
  <c r="D4014" i="13" s="1"/>
  <c r="D4023" i="13" s="1"/>
  <c r="D4032" i="13" s="1"/>
  <c r="D4041" i="13" s="1"/>
  <c r="D4050" i="13" s="1"/>
  <c r="D4059" i="13" s="1"/>
  <c r="D4068" i="13" s="1"/>
  <c r="D4077" i="13" s="1"/>
  <c r="D4086" i="13" s="1"/>
  <c r="D4095" i="13" s="1"/>
  <c r="D4104" i="13" s="1"/>
  <c r="D4113" i="13" s="1"/>
  <c r="D4122" i="13" s="1"/>
  <c r="D4131" i="13" s="1"/>
  <c r="D4140" i="13" s="1"/>
  <c r="D4149" i="13" s="1"/>
  <c r="D4158" i="13" s="1"/>
  <c r="D4167" i="13" s="1"/>
  <c r="D4176" i="13" s="1"/>
  <c r="D4185" i="13" s="1"/>
  <c r="D4194" i="13" s="1"/>
  <c r="D4203" i="13" s="1"/>
  <c r="D4212" i="13" s="1"/>
  <c r="D4221" i="13" s="1"/>
  <c r="D4230" i="13" s="1"/>
  <c r="D4239" i="13" s="1"/>
  <c r="D4248" i="13" s="1"/>
  <c r="D4257" i="13" s="1"/>
  <c r="D4266" i="13" s="1"/>
  <c r="D4275" i="13" s="1"/>
  <c r="D4284" i="13" s="1"/>
  <c r="D4293" i="13" s="1"/>
  <c r="D4302" i="13" s="1"/>
  <c r="D4311" i="13" s="1"/>
  <c r="D4320" i="13" s="1"/>
  <c r="D4329" i="13" s="1"/>
  <c r="D4338" i="13" s="1"/>
  <c r="D4347" i="13" s="1"/>
  <c r="D4356" i="13" s="1"/>
  <c r="D4365" i="13" s="1"/>
  <c r="D4374" i="13" s="1"/>
  <c r="D4383" i="13" s="1"/>
  <c r="D4392" i="13" s="1"/>
  <c r="D4401" i="13" s="1"/>
  <c r="D3042" i="13"/>
  <c r="D3038" i="13"/>
  <c r="D3110" i="13"/>
  <c r="D3119" i="13" s="1"/>
  <c r="D3128" i="13" s="1"/>
  <c r="D3137" i="13" s="1"/>
  <c r="D3146" i="13" s="1"/>
  <c r="D3155" i="13" s="1"/>
  <c r="D3164" i="13" s="1"/>
  <c r="D3173" i="13" s="1"/>
  <c r="D3182" i="13" s="1"/>
  <c r="D3191" i="13" s="1"/>
  <c r="D3200" i="13" s="1"/>
  <c r="D3209" i="13" s="1"/>
  <c r="D3218" i="13" s="1"/>
  <c r="D3227" i="13" s="1"/>
  <c r="D3236" i="13" s="1"/>
  <c r="D3245" i="13" s="1"/>
  <c r="D3254" i="13" s="1"/>
  <c r="D3263" i="13" s="1"/>
  <c r="D3272" i="13" s="1"/>
  <c r="D3281" i="13" s="1"/>
  <c r="D3290" i="13" s="1"/>
  <c r="D3299" i="13" s="1"/>
  <c r="D3308" i="13" s="1"/>
  <c r="D3317" i="13" s="1"/>
  <c r="D3326" i="13" s="1"/>
  <c r="D3335" i="13" s="1"/>
  <c r="D3344" i="13" s="1"/>
  <c r="D3353" i="13" s="1"/>
  <c r="D3362" i="13" s="1"/>
  <c r="D3371" i="13" s="1"/>
  <c r="D3380" i="13" s="1"/>
  <c r="D3389" i="13" s="1"/>
  <c r="D3398" i="13" s="1"/>
  <c r="D3407" i="13" s="1"/>
  <c r="D3416" i="13" s="1"/>
  <c r="D3425" i="13" s="1"/>
  <c r="D3434" i="13" s="1"/>
  <c r="D3443" i="13" s="1"/>
  <c r="D3452" i="13" s="1"/>
  <c r="D3461" i="13" s="1"/>
  <c r="D3470" i="13" s="1"/>
  <c r="D3479" i="13" s="1"/>
  <c r="D3488" i="13" s="1"/>
  <c r="D3497" i="13" s="1"/>
  <c r="D3506" i="13" s="1"/>
  <c r="D3515" i="13" s="1"/>
  <c r="D3524" i="13" s="1"/>
  <c r="D3533" i="13" s="1"/>
  <c r="D3542" i="13" s="1"/>
  <c r="D3551" i="13" s="1"/>
  <c r="D3560" i="13" s="1"/>
  <c r="D3569" i="13" s="1"/>
  <c r="D3578" i="13" s="1"/>
  <c r="D3587" i="13" s="1"/>
  <c r="D3596" i="13" s="1"/>
  <c r="D3605" i="13" s="1"/>
  <c r="D3614" i="13" s="1"/>
  <c r="D3623" i="13" s="1"/>
  <c r="D3632" i="13" s="1"/>
  <c r="D3641" i="13" s="1"/>
  <c r="D3650" i="13" s="1"/>
  <c r="D3659" i="13" s="1"/>
  <c r="D3668" i="13" s="1"/>
  <c r="D3677" i="13" s="1"/>
  <c r="D3686" i="13" s="1"/>
  <c r="D3695" i="13" s="1"/>
  <c r="D3704" i="13" s="1"/>
  <c r="D3713" i="13" s="1"/>
  <c r="D3722" i="13" s="1"/>
  <c r="D3731" i="13" s="1"/>
  <c r="D3740" i="13" s="1"/>
  <c r="D3749" i="13" s="1"/>
  <c r="D3758" i="13" s="1"/>
  <c r="D3767" i="13" s="1"/>
  <c r="D3776" i="13" s="1"/>
  <c r="D3785" i="13" s="1"/>
  <c r="D3794" i="13" s="1"/>
  <c r="D3803" i="13" s="1"/>
  <c r="D3812" i="13" s="1"/>
  <c r="D3821" i="13" s="1"/>
  <c r="D3830" i="13" s="1"/>
  <c r="D3839" i="13" s="1"/>
  <c r="D3848" i="13" s="1"/>
  <c r="D3857" i="13" s="1"/>
  <c r="D3866" i="13" s="1"/>
  <c r="D3875" i="13" s="1"/>
  <c r="D3884" i="13" s="1"/>
  <c r="D3893" i="13" s="1"/>
  <c r="D3902" i="13" s="1"/>
  <c r="D3911" i="13" s="1"/>
  <c r="D3920" i="13" s="1"/>
  <c r="D3929" i="13" s="1"/>
  <c r="D3938" i="13" s="1"/>
  <c r="D3947" i="13" s="1"/>
  <c r="D3956" i="13" s="1"/>
  <c r="D3965" i="13" s="1"/>
  <c r="D3974" i="13" s="1"/>
  <c r="D3983" i="13" s="1"/>
  <c r="D3992" i="13" s="1"/>
  <c r="D4001" i="13" s="1"/>
  <c r="D4010" i="13" s="1"/>
  <c r="D4019" i="13" s="1"/>
  <c r="D4028" i="13" s="1"/>
  <c r="D4037" i="13" s="1"/>
  <c r="D4046" i="13" s="1"/>
  <c r="D4055" i="13" s="1"/>
  <c r="D4064" i="13" s="1"/>
  <c r="D4073" i="13" s="1"/>
  <c r="D4082" i="13" s="1"/>
  <c r="D4091" i="13" s="1"/>
  <c r="D4100" i="13" s="1"/>
  <c r="D4109" i="13" s="1"/>
  <c r="D4118" i="13" s="1"/>
  <c r="D4127" i="13" s="1"/>
  <c r="D4136" i="13" s="1"/>
  <c r="D4145" i="13" s="1"/>
  <c r="D4154" i="13" s="1"/>
  <c r="D4163" i="13" s="1"/>
  <c r="D4172" i="13" s="1"/>
  <c r="D4181" i="13" s="1"/>
  <c r="D4190" i="13" s="1"/>
  <c r="D4199" i="13" s="1"/>
  <c r="D4208" i="13" s="1"/>
  <c r="D4217" i="13" s="1"/>
  <c r="D4226" i="13" s="1"/>
  <c r="D4235" i="13" s="1"/>
  <c r="D4244" i="13" s="1"/>
  <c r="D4253" i="13" s="1"/>
  <c r="D4262" i="13" s="1"/>
  <c r="D4271" i="13" s="1"/>
  <c r="D4280" i="13" s="1"/>
  <c r="D4289" i="13" s="1"/>
  <c r="D4298" i="13" s="1"/>
  <c r="D4307" i="13" s="1"/>
  <c r="D4316" i="13" s="1"/>
  <c r="D4325" i="13" s="1"/>
  <c r="D4334" i="13" s="1"/>
  <c r="D4343" i="13" s="1"/>
  <c r="D4352" i="13" s="1"/>
  <c r="D4361" i="13" s="1"/>
  <c r="D4370" i="13" s="1"/>
  <c r="D4379" i="13" s="1"/>
  <c r="D4388" i="13" s="1"/>
  <c r="D4397" i="13" s="1"/>
  <c r="D2966" i="13"/>
  <c r="D3113" i="13"/>
  <c r="D3122" i="13" s="1"/>
  <c r="D3131" i="13" s="1"/>
  <c r="D3140" i="13" s="1"/>
  <c r="D3149" i="13" s="1"/>
  <c r="D3158" i="13" s="1"/>
  <c r="D3167" i="13" s="1"/>
  <c r="D3176" i="13" s="1"/>
  <c r="D3185" i="13" s="1"/>
  <c r="D3194" i="13" s="1"/>
  <c r="D3203" i="13" s="1"/>
  <c r="D3212" i="13" s="1"/>
  <c r="D3221" i="13" s="1"/>
  <c r="D3230" i="13" s="1"/>
  <c r="D3239" i="13" s="1"/>
  <c r="D3248" i="13" s="1"/>
  <c r="D3257" i="13" s="1"/>
  <c r="D3266" i="13" s="1"/>
  <c r="D3275" i="13" s="1"/>
  <c r="D3284" i="13" s="1"/>
  <c r="D3293" i="13" s="1"/>
  <c r="D3302" i="13" s="1"/>
  <c r="D3311" i="13" s="1"/>
  <c r="D3320" i="13" s="1"/>
  <c r="D3329" i="13" s="1"/>
  <c r="D3338" i="13" s="1"/>
  <c r="D3347" i="13" s="1"/>
  <c r="D3356" i="13" s="1"/>
  <c r="D3365" i="13" s="1"/>
  <c r="D3374" i="13" s="1"/>
  <c r="D3383" i="13" s="1"/>
  <c r="D3392" i="13" s="1"/>
  <c r="D3401" i="13" s="1"/>
  <c r="D3410" i="13" s="1"/>
  <c r="D3419" i="13" s="1"/>
  <c r="D3428" i="13" s="1"/>
  <c r="D3437" i="13" s="1"/>
  <c r="D3446" i="13" s="1"/>
  <c r="D3455" i="13" s="1"/>
  <c r="D3464" i="13" s="1"/>
  <c r="D3473" i="13" s="1"/>
  <c r="D3482" i="13" s="1"/>
  <c r="D3491" i="13" s="1"/>
  <c r="D3500" i="13" s="1"/>
  <c r="D3509" i="13" s="1"/>
  <c r="D3518" i="13" s="1"/>
  <c r="D3527" i="13" s="1"/>
  <c r="D3536" i="13" s="1"/>
  <c r="D3545" i="13" s="1"/>
  <c r="D3554" i="13" s="1"/>
  <c r="D3563" i="13" s="1"/>
  <c r="D3572" i="13" s="1"/>
  <c r="D3581" i="13" s="1"/>
  <c r="D3590" i="13" s="1"/>
  <c r="D3599" i="13" s="1"/>
  <c r="D3608" i="13" s="1"/>
  <c r="D3617" i="13" s="1"/>
  <c r="D3626" i="13" s="1"/>
  <c r="D3635" i="13" s="1"/>
  <c r="D3644" i="13" s="1"/>
  <c r="D3653" i="13" s="1"/>
  <c r="D3662" i="13" s="1"/>
  <c r="D3671" i="13" s="1"/>
  <c r="D3680" i="13" s="1"/>
  <c r="D3689" i="13" s="1"/>
  <c r="D3698" i="13" s="1"/>
  <c r="D3707" i="13" s="1"/>
  <c r="D3716" i="13" s="1"/>
  <c r="D3725" i="13" s="1"/>
  <c r="D3734" i="13" s="1"/>
  <c r="D3743" i="13" s="1"/>
  <c r="D3752" i="13" s="1"/>
  <c r="D3761" i="13" s="1"/>
  <c r="D3770" i="13" s="1"/>
  <c r="D3779" i="13" s="1"/>
  <c r="D3788" i="13" s="1"/>
  <c r="D3797" i="13" s="1"/>
  <c r="D3806" i="13" s="1"/>
  <c r="D3815" i="13" s="1"/>
  <c r="D3824" i="13" s="1"/>
  <c r="D3833" i="13" s="1"/>
  <c r="D3842" i="13" s="1"/>
  <c r="D3851" i="13" s="1"/>
  <c r="D3860" i="13" s="1"/>
  <c r="D3869" i="13" s="1"/>
  <c r="D3878" i="13" s="1"/>
  <c r="D3887" i="13" s="1"/>
  <c r="D3896" i="13" s="1"/>
  <c r="D3905" i="13" s="1"/>
  <c r="D3914" i="13" s="1"/>
  <c r="D3923" i="13" s="1"/>
  <c r="D3932" i="13" s="1"/>
  <c r="D3941" i="13" s="1"/>
  <c r="D3950" i="13" s="1"/>
  <c r="D3959" i="13" s="1"/>
  <c r="D3968" i="13" s="1"/>
  <c r="D3977" i="13" s="1"/>
  <c r="D3986" i="13" s="1"/>
  <c r="D3995" i="13" s="1"/>
  <c r="D4004" i="13" s="1"/>
  <c r="D4013" i="13" s="1"/>
  <c r="D4022" i="13" s="1"/>
  <c r="D4031" i="13" s="1"/>
  <c r="D4040" i="13" s="1"/>
  <c r="D4049" i="13" s="1"/>
  <c r="D4058" i="13" s="1"/>
  <c r="D4067" i="13" s="1"/>
  <c r="D4076" i="13" s="1"/>
  <c r="D4085" i="13" s="1"/>
  <c r="D4094" i="13" s="1"/>
  <c r="D4103" i="13" s="1"/>
  <c r="D4112" i="13" s="1"/>
  <c r="D4121" i="13" s="1"/>
  <c r="D4130" i="13" s="1"/>
  <c r="D4139" i="13" s="1"/>
  <c r="D4148" i="13" s="1"/>
  <c r="D4157" i="13" s="1"/>
  <c r="D4166" i="13" s="1"/>
  <c r="D4175" i="13" s="1"/>
  <c r="D4184" i="13" s="1"/>
  <c r="D4193" i="13" s="1"/>
  <c r="D4202" i="13" s="1"/>
  <c r="D4211" i="13" s="1"/>
  <c r="D4220" i="13" s="1"/>
  <c r="D4229" i="13" s="1"/>
  <c r="D4238" i="13" s="1"/>
  <c r="D4247" i="13" s="1"/>
  <c r="D4256" i="13" s="1"/>
  <c r="D4265" i="13" s="1"/>
  <c r="D4274" i="13" s="1"/>
  <c r="D4283" i="13" s="1"/>
  <c r="D4292" i="13" s="1"/>
  <c r="D4301" i="13" s="1"/>
  <c r="D4310" i="13" s="1"/>
  <c r="D4319" i="13" s="1"/>
  <c r="D4328" i="13" s="1"/>
  <c r="D4337" i="13" s="1"/>
  <c r="D4346" i="13" s="1"/>
  <c r="D4355" i="13" s="1"/>
  <c r="D4364" i="13" s="1"/>
  <c r="D4373" i="13" s="1"/>
  <c r="D4382" i="13" s="1"/>
  <c r="D4391" i="13" s="1"/>
  <c r="D4400" i="13" s="1"/>
  <c r="D2969" i="13"/>
  <c r="D3041" i="13"/>
  <c r="D3039" i="13"/>
  <c r="D3111" i="13"/>
  <c r="D3120" i="13" s="1"/>
  <c r="D3129" i="13" s="1"/>
  <c r="D3138" i="13" s="1"/>
  <c r="D3147" i="13" s="1"/>
  <c r="D3156" i="13" s="1"/>
  <c r="D3165" i="13" s="1"/>
  <c r="D3174" i="13" s="1"/>
  <c r="D3183" i="13" s="1"/>
  <c r="D3192" i="13" s="1"/>
  <c r="D3201" i="13" s="1"/>
  <c r="D3210" i="13" s="1"/>
  <c r="D3219" i="13" s="1"/>
  <c r="D3228" i="13" s="1"/>
  <c r="D3237" i="13" s="1"/>
  <c r="D3246" i="13" s="1"/>
  <c r="D3255" i="13" s="1"/>
  <c r="D3264" i="13" s="1"/>
  <c r="D3273" i="13" s="1"/>
  <c r="D3282" i="13" s="1"/>
  <c r="D3291" i="13" s="1"/>
  <c r="D3300" i="13" s="1"/>
  <c r="D3309" i="13" s="1"/>
  <c r="D3318" i="13" s="1"/>
  <c r="D3327" i="13" s="1"/>
  <c r="D3336" i="13" s="1"/>
  <c r="D3345" i="13" s="1"/>
  <c r="D3354" i="13" s="1"/>
  <c r="D3363" i="13" s="1"/>
  <c r="D3372" i="13" s="1"/>
  <c r="D3381" i="13" s="1"/>
  <c r="D3390" i="13" s="1"/>
  <c r="D3399" i="13" s="1"/>
  <c r="D3408" i="13" s="1"/>
  <c r="D3417" i="13" s="1"/>
  <c r="D3426" i="13" s="1"/>
  <c r="D3435" i="13" s="1"/>
  <c r="D3444" i="13" s="1"/>
  <c r="D3453" i="13" s="1"/>
  <c r="D3462" i="13" s="1"/>
  <c r="D3471" i="13" s="1"/>
  <c r="D3480" i="13" s="1"/>
  <c r="D3489" i="13" s="1"/>
  <c r="D3498" i="13" s="1"/>
  <c r="D3507" i="13" s="1"/>
  <c r="D3516" i="13" s="1"/>
  <c r="D3525" i="13" s="1"/>
  <c r="D3534" i="13" s="1"/>
  <c r="D3543" i="13" s="1"/>
  <c r="D3552" i="13" s="1"/>
  <c r="D3561" i="13" s="1"/>
  <c r="D3570" i="13" s="1"/>
  <c r="D3579" i="13" s="1"/>
  <c r="D3588" i="13" s="1"/>
  <c r="D3597" i="13" s="1"/>
  <c r="D3606" i="13" s="1"/>
  <c r="D3615" i="13" s="1"/>
  <c r="D3624" i="13" s="1"/>
  <c r="D3633" i="13" s="1"/>
  <c r="D3642" i="13" s="1"/>
  <c r="D3651" i="13" s="1"/>
  <c r="D3660" i="13" s="1"/>
  <c r="D3669" i="13" s="1"/>
  <c r="D3678" i="13" s="1"/>
  <c r="D3687" i="13" s="1"/>
  <c r="D3696" i="13" s="1"/>
  <c r="D3705" i="13" s="1"/>
  <c r="D3714" i="13" s="1"/>
  <c r="D3723" i="13" s="1"/>
  <c r="D3732" i="13" s="1"/>
  <c r="D3741" i="13" s="1"/>
  <c r="D3750" i="13" s="1"/>
  <c r="D3759" i="13" s="1"/>
  <c r="D3768" i="13" s="1"/>
  <c r="D3777" i="13" s="1"/>
  <c r="D3786" i="13" s="1"/>
  <c r="D3795" i="13" s="1"/>
  <c r="D3804" i="13" s="1"/>
  <c r="D3813" i="13" s="1"/>
  <c r="D3822" i="13" s="1"/>
  <c r="D3831" i="13" s="1"/>
  <c r="D3840" i="13" s="1"/>
  <c r="D3849" i="13" s="1"/>
  <c r="D3858" i="13" s="1"/>
  <c r="D3867" i="13" s="1"/>
  <c r="D3876" i="13" s="1"/>
  <c r="D3885" i="13" s="1"/>
  <c r="D3894" i="13" s="1"/>
  <c r="D3903" i="13" s="1"/>
  <c r="D3912" i="13" s="1"/>
  <c r="D3921" i="13" s="1"/>
  <c r="D3930" i="13" s="1"/>
  <c r="D3939" i="13" s="1"/>
  <c r="D3948" i="13" s="1"/>
  <c r="D3957" i="13" s="1"/>
  <c r="D3966" i="13" s="1"/>
  <c r="D3975" i="13" s="1"/>
  <c r="D3984" i="13" s="1"/>
  <c r="D3993" i="13" s="1"/>
  <c r="D4002" i="13" s="1"/>
  <c r="D4011" i="13" s="1"/>
  <c r="D4020" i="13" s="1"/>
  <c r="D4029" i="13" s="1"/>
  <c r="D4038" i="13" s="1"/>
  <c r="D4047" i="13" s="1"/>
  <c r="D4056" i="13" s="1"/>
  <c r="D4065" i="13" s="1"/>
  <c r="D4074" i="13" s="1"/>
  <c r="D4083" i="13" s="1"/>
  <c r="D4092" i="13" s="1"/>
  <c r="D4101" i="13" s="1"/>
  <c r="D4110" i="13" s="1"/>
  <c r="D4119" i="13" s="1"/>
  <c r="D4128" i="13" s="1"/>
  <c r="D4137" i="13" s="1"/>
  <c r="D4146" i="13" s="1"/>
  <c r="D4155" i="13" s="1"/>
  <c r="D4164" i="13" s="1"/>
  <c r="D4173" i="13" s="1"/>
  <c r="D4182" i="13" s="1"/>
  <c r="D4191" i="13" s="1"/>
  <c r="D4200" i="13" s="1"/>
  <c r="D4209" i="13" s="1"/>
  <c r="D4218" i="13" s="1"/>
  <c r="D4227" i="13" s="1"/>
  <c r="D4236" i="13" s="1"/>
  <c r="D4245" i="13" s="1"/>
  <c r="D4254" i="13" s="1"/>
  <c r="D4263" i="13" s="1"/>
  <c r="D4272" i="13" s="1"/>
  <c r="D4281" i="13" s="1"/>
  <c r="D4290" i="13" s="1"/>
  <c r="D4299" i="13" s="1"/>
  <c r="D4308" i="13" s="1"/>
  <c r="D4317" i="13" s="1"/>
  <c r="D4326" i="13" s="1"/>
  <c r="D4335" i="13" s="1"/>
  <c r="D4344" i="13" s="1"/>
  <c r="D4353" i="13" s="1"/>
  <c r="D4362" i="13" s="1"/>
  <c r="D4371" i="13" s="1"/>
  <c r="D4380" i="13" s="1"/>
  <c r="D4389" i="13" s="1"/>
  <c r="D4398" i="13" s="1"/>
  <c r="D2967" i="13"/>
  <c r="D3040" i="13"/>
  <c r="D3112" i="13"/>
  <c r="D3121" i="13" s="1"/>
  <c r="D3130" i="13" s="1"/>
  <c r="D3139" i="13" s="1"/>
  <c r="D3148" i="13" s="1"/>
  <c r="D3157" i="13" s="1"/>
  <c r="D3166" i="13" s="1"/>
  <c r="D3175" i="13" s="1"/>
  <c r="D3184" i="13" s="1"/>
  <c r="D3193" i="13" s="1"/>
  <c r="D3202" i="13" s="1"/>
  <c r="D3211" i="13" s="1"/>
  <c r="D3220" i="13" s="1"/>
  <c r="D3229" i="13" s="1"/>
  <c r="D3238" i="13" s="1"/>
  <c r="D3247" i="13" s="1"/>
  <c r="D3256" i="13" s="1"/>
  <c r="D3265" i="13" s="1"/>
  <c r="D3274" i="13" s="1"/>
  <c r="D3283" i="13" s="1"/>
  <c r="D3292" i="13" s="1"/>
  <c r="D3301" i="13" s="1"/>
  <c r="D3310" i="13" s="1"/>
  <c r="D3319" i="13" s="1"/>
  <c r="D3328" i="13" s="1"/>
  <c r="D3337" i="13" s="1"/>
  <c r="D3346" i="13" s="1"/>
  <c r="D3355" i="13" s="1"/>
  <c r="D3364" i="13" s="1"/>
  <c r="D3373" i="13" s="1"/>
  <c r="D3382" i="13" s="1"/>
  <c r="D3391" i="13" s="1"/>
  <c r="D3400" i="13" s="1"/>
  <c r="D3409" i="13" s="1"/>
  <c r="D3418" i="13" s="1"/>
  <c r="D3427" i="13" s="1"/>
  <c r="D3436" i="13" s="1"/>
  <c r="D3445" i="13" s="1"/>
  <c r="D3454" i="13" s="1"/>
  <c r="D3463" i="13" s="1"/>
  <c r="D3472" i="13" s="1"/>
  <c r="D3481" i="13" s="1"/>
  <c r="D3490" i="13" s="1"/>
  <c r="D3499" i="13" s="1"/>
  <c r="D3508" i="13" s="1"/>
  <c r="D3517" i="13" s="1"/>
  <c r="D3526" i="13" s="1"/>
  <c r="D3535" i="13" s="1"/>
  <c r="D3544" i="13" s="1"/>
  <c r="D3553" i="13" s="1"/>
  <c r="D3562" i="13" s="1"/>
  <c r="D3571" i="13" s="1"/>
  <c r="D3580" i="13" s="1"/>
  <c r="D3589" i="13" s="1"/>
  <c r="D3598" i="13" s="1"/>
  <c r="D3607" i="13" s="1"/>
  <c r="D3616" i="13" s="1"/>
  <c r="D3625" i="13" s="1"/>
  <c r="D3634" i="13" s="1"/>
  <c r="D3643" i="13" s="1"/>
  <c r="D3652" i="13" s="1"/>
  <c r="D3661" i="13" s="1"/>
  <c r="D3670" i="13" s="1"/>
  <c r="D3679" i="13" s="1"/>
  <c r="D3688" i="13" s="1"/>
  <c r="D3697" i="13" s="1"/>
  <c r="D3706" i="13" s="1"/>
  <c r="D3715" i="13" s="1"/>
  <c r="D3724" i="13" s="1"/>
  <c r="D3733" i="13" s="1"/>
  <c r="D3742" i="13" s="1"/>
  <c r="D3751" i="13" s="1"/>
  <c r="D3760" i="13" s="1"/>
  <c r="D3769" i="13" s="1"/>
  <c r="D3778" i="13" s="1"/>
  <c r="D3787" i="13" s="1"/>
  <c r="D3796" i="13" s="1"/>
  <c r="D3805" i="13" s="1"/>
  <c r="D3814" i="13" s="1"/>
  <c r="D3823" i="13" s="1"/>
  <c r="D3832" i="13" s="1"/>
  <c r="D3841" i="13" s="1"/>
  <c r="D3850" i="13" s="1"/>
  <c r="D3859" i="13" s="1"/>
  <c r="D3868" i="13" s="1"/>
  <c r="D3877" i="13" s="1"/>
  <c r="D3886" i="13" s="1"/>
  <c r="D3895" i="13" s="1"/>
  <c r="D3904" i="13" s="1"/>
  <c r="D3913" i="13" s="1"/>
  <c r="D3922" i="13" s="1"/>
  <c r="D3931" i="13" s="1"/>
  <c r="D3940" i="13" s="1"/>
  <c r="D3949" i="13" s="1"/>
  <c r="D3958" i="13" s="1"/>
  <c r="D3967" i="13" s="1"/>
  <c r="D3976" i="13" s="1"/>
  <c r="D3985" i="13" s="1"/>
  <c r="D3994" i="13" s="1"/>
  <c r="D4003" i="13" s="1"/>
  <c r="D4012" i="13" s="1"/>
  <c r="D4021" i="13" s="1"/>
  <c r="D4030" i="13" s="1"/>
  <c r="D4039" i="13" s="1"/>
  <c r="D4048" i="13" s="1"/>
  <c r="D4057" i="13" s="1"/>
  <c r="D4066" i="13" s="1"/>
  <c r="D4075" i="13" s="1"/>
  <c r="D4084" i="13" s="1"/>
  <c r="D4093" i="13" s="1"/>
  <c r="D4102" i="13" s="1"/>
  <c r="D4111" i="13" s="1"/>
  <c r="D4120" i="13" s="1"/>
  <c r="D4129" i="13" s="1"/>
  <c r="D4138" i="13" s="1"/>
  <c r="D4147" i="13" s="1"/>
  <c r="D4156" i="13" s="1"/>
  <c r="D4165" i="13" s="1"/>
  <c r="D4174" i="13" s="1"/>
  <c r="D4183" i="13" s="1"/>
  <c r="D4192" i="13" s="1"/>
  <c r="D4201" i="13" s="1"/>
  <c r="D4210" i="13" s="1"/>
  <c r="D4219" i="13" s="1"/>
  <c r="D4228" i="13" s="1"/>
  <c r="D4237" i="13" s="1"/>
  <c r="D4246" i="13" s="1"/>
  <c r="D4255" i="13" s="1"/>
  <c r="D4264" i="13" s="1"/>
  <c r="D4273" i="13" s="1"/>
  <c r="D4282" i="13" s="1"/>
  <c r="D4291" i="13" s="1"/>
  <c r="D4300" i="13" s="1"/>
  <c r="D4309" i="13" s="1"/>
  <c r="D4318" i="13" s="1"/>
  <c r="D4327" i="13" s="1"/>
  <c r="D4336" i="13" s="1"/>
  <c r="D4345" i="13" s="1"/>
  <c r="D4354" i="13" s="1"/>
  <c r="D4363" i="13" s="1"/>
  <c r="D4372" i="13" s="1"/>
  <c r="D4381" i="13" s="1"/>
  <c r="D4390" i="13" s="1"/>
  <c r="D4399" i="13" s="1"/>
  <c r="D2968" i="13"/>
  <c r="D3037" i="13"/>
  <c r="D3109" i="13"/>
  <c r="D3118" i="13" s="1"/>
  <c r="D3127" i="13" s="1"/>
  <c r="D3136" i="13" s="1"/>
  <c r="D3145" i="13" s="1"/>
  <c r="D3154" i="13" s="1"/>
  <c r="D3163" i="13" s="1"/>
  <c r="D3172" i="13" s="1"/>
  <c r="D3181" i="13" s="1"/>
  <c r="D3190" i="13" s="1"/>
  <c r="D3199" i="13" s="1"/>
  <c r="D3208" i="13" s="1"/>
  <c r="D3217" i="13" s="1"/>
  <c r="D3226" i="13" s="1"/>
  <c r="D3235" i="13" s="1"/>
  <c r="D3244" i="13" s="1"/>
  <c r="D3253" i="13" s="1"/>
  <c r="D3262" i="13" s="1"/>
  <c r="D3271" i="13" s="1"/>
  <c r="D3280" i="13" s="1"/>
  <c r="D3289" i="13" s="1"/>
  <c r="D3298" i="13" s="1"/>
  <c r="D3307" i="13" s="1"/>
  <c r="D3316" i="13" s="1"/>
  <c r="D3325" i="13" s="1"/>
  <c r="D3334" i="13" s="1"/>
  <c r="D3343" i="13" s="1"/>
  <c r="D3352" i="13" s="1"/>
  <c r="D3361" i="13" s="1"/>
  <c r="D3370" i="13" s="1"/>
  <c r="D3379" i="13" s="1"/>
  <c r="D3388" i="13" s="1"/>
  <c r="D3397" i="13" s="1"/>
  <c r="D3406" i="13" s="1"/>
  <c r="D3415" i="13" s="1"/>
  <c r="D3424" i="13" s="1"/>
  <c r="D3433" i="13" s="1"/>
  <c r="D3442" i="13" s="1"/>
  <c r="D3451" i="13" s="1"/>
  <c r="D3460" i="13" s="1"/>
  <c r="D3469" i="13" s="1"/>
  <c r="D3478" i="13" s="1"/>
  <c r="D3487" i="13" s="1"/>
  <c r="D3496" i="13" s="1"/>
  <c r="D3505" i="13" s="1"/>
  <c r="D3514" i="13" s="1"/>
  <c r="D3523" i="13" s="1"/>
  <c r="D3532" i="13" s="1"/>
  <c r="D3541" i="13" s="1"/>
  <c r="D3550" i="13" s="1"/>
  <c r="D3559" i="13" s="1"/>
  <c r="D3568" i="13" s="1"/>
  <c r="D3577" i="13" s="1"/>
  <c r="D3586" i="13" s="1"/>
  <c r="D3595" i="13" s="1"/>
  <c r="D3604" i="13" s="1"/>
  <c r="D3613" i="13" s="1"/>
  <c r="D3622" i="13" s="1"/>
  <c r="D3631" i="13" s="1"/>
  <c r="D3640" i="13" s="1"/>
  <c r="D3649" i="13" s="1"/>
  <c r="D3658" i="13" s="1"/>
  <c r="D3667" i="13" s="1"/>
  <c r="D3676" i="13" s="1"/>
  <c r="D3685" i="13" s="1"/>
  <c r="D3694" i="13" s="1"/>
  <c r="D3703" i="13" s="1"/>
  <c r="D3712" i="13" s="1"/>
  <c r="D3721" i="13" s="1"/>
  <c r="D3730" i="13" s="1"/>
  <c r="D3739" i="13" s="1"/>
  <c r="D3748" i="13" s="1"/>
  <c r="D3757" i="13" s="1"/>
  <c r="D3766" i="13" s="1"/>
  <c r="D3775" i="13" s="1"/>
  <c r="D3784" i="13" s="1"/>
  <c r="D3793" i="13" s="1"/>
  <c r="D3802" i="13" s="1"/>
  <c r="D3811" i="13" s="1"/>
  <c r="D3820" i="13" s="1"/>
  <c r="D3829" i="13" s="1"/>
  <c r="D3838" i="13" s="1"/>
  <c r="D3847" i="13" s="1"/>
  <c r="D3856" i="13" s="1"/>
  <c r="D3865" i="13" s="1"/>
  <c r="D3874" i="13" s="1"/>
  <c r="D3883" i="13" s="1"/>
  <c r="D3892" i="13" s="1"/>
  <c r="D3901" i="13" s="1"/>
  <c r="D3910" i="13" s="1"/>
  <c r="D3919" i="13" s="1"/>
  <c r="D3928" i="13" s="1"/>
  <c r="D3937" i="13" s="1"/>
  <c r="D3946" i="13" s="1"/>
  <c r="D3955" i="13" s="1"/>
  <c r="D3964" i="13" s="1"/>
  <c r="D3973" i="13" s="1"/>
  <c r="D3982" i="13" s="1"/>
  <c r="D3991" i="13" s="1"/>
  <c r="D4000" i="13" s="1"/>
  <c r="D4009" i="13" s="1"/>
  <c r="D4018" i="13" s="1"/>
  <c r="D4027" i="13" s="1"/>
  <c r="D4036" i="13" s="1"/>
  <c r="D4045" i="13" s="1"/>
  <c r="D4054" i="13" s="1"/>
  <c r="D4063" i="13" s="1"/>
  <c r="D4072" i="13" s="1"/>
  <c r="D4081" i="13" s="1"/>
  <c r="D4090" i="13" s="1"/>
  <c r="D4099" i="13" s="1"/>
  <c r="D4108" i="13" s="1"/>
  <c r="D4117" i="13" s="1"/>
  <c r="D4126" i="13" s="1"/>
  <c r="D4135" i="13" s="1"/>
  <c r="D4144" i="13" s="1"/>
  <c r="D4153" i="13" s="1"/>
  <c r="D4162" i="13" s="1"/>
  <c r="D4171" i="13" s="1"/>
  <c r="D4180" i="13" s="1"/>
  <c r="D4189" i="13" s="1"/>
  <c r="D4198" i="13" s="1"/>
  <c r="D4207" i="13" s="1"/>
  <c r="D4216" i="13" s="1"/>
  <c r="D4225" i="13" s="1"/>
  <c r="D4234" i="13" s="1"/>
  <c r="D4243" i="13" s="1"/>
  <c r="D4252" i="13" s="1"/>
  <c r="D4261" i="13" s="1"/>
  <c r="D4270" i="13" s="1"/>
  <c r="D4279" i="13" s="1"/>
  <c r="D4288" i="13" s="1"/>
  <c r="D4297" i="13" s="1"/>
  <c r="D4306" i="13" s="1"/>
  <c r="D4315" i="13" s="1"/>
  <c r="D4324" i="13" s="1"/>
  <c r="D4333" i="13" s="1"/>
  <c r="D4342" i="13" s="1"/>
  <c r="D4351" i="13" s="1"/>
  <c r="D4360" i="13" s="1"/>
  <c r="D4369" i="13" s="1"/>
  <c r="D4378" i="13" s="1"/>
  <c r="D4387" i="13" s="1"/>
  <c r="D4396" i="13" s="1"/>
  <c r="D3043" i="13" l="1"/>
  <c r="D631" i="14"/>
  <c r="D640" i="14" s="1"/>
  <c r="D622" i="14"/>
  <c r="D628" i="14"/>
  <c r="D637" i="14" s="1"/>
  <c r="D619" i="14"/>
  <c r="D625" i="14"/>
  <c r="D634" i="14" s="1"/>
  <c r="D616" i="14"/>
  <c r="D627" i="14"/>
  <c r="D636" i="14" s="1"/>
  <c r="D618" i="14"/>
  <c r="D626" i="14"/>
  <c r="D635" i="14" s="1"/>
  <c r="D617" i="14"/>
  <c r="D630" i="14"/>
  <c r="D639" i="14" s="1"/>
  <c r="D621" i="14"/>
  <c r="D629" i="14"/>
  <c r="D638" i="14" s="1"/>
  <c r="D620" i="14"/>
  <c r="D909" i="14"/>
  <c r="D900" i="14"/>
  <c r="D910" i="14"/>
  <c r="D901" i="14"/>
  <c r="D905" i="14"/>
  <c r="D896" i="14"/>
  <c r="D908" i="14"/>
  <c r="D899" i="14"/>
  <c r="D907" i="14"/>
  <c r="D898" i="14"/>
  <c r="D906" i="14"/>
  <c r="D897" i="14"/>
  <c r="D904" i="14"/>
  <c r="D895" i="14"/>
  <c r="D656" i="14"/>
  <c r="D674" i="14" s="1"/>
  <c r="D692" i="14" s="1"/>
  <c r="D746" i="14" s="1"/>
  <c r="D911" i="14"/>
  <c r="D929" i="14" s="1"/>
  <c r="D1001" i="14" s="1"/>
  <c r="D875" i="14"/>
  <c r="D884" i="14" s="1"/>
  <c r="D912" i="14"/>
  <c r="D930" i="14" s="1"/>
  <c r="D1002" i="14" s="1"/>
  <c r="D876" i="14"/>
  <c r="D885" i="14" s="1"/>
  <c r="D596" i="14"/>
  <c r="D605" i="14" s="1"/>
  <c r="D650" i="14"/>
  <c r="D668" i="14" s="1"/>
  <c r="D686" i="14" s="1"/>
  <c r="D740" i="14" s="1"/>
  <c r="D597" i="14"/>
  <c r="D606" i="14" s="1"/>
  <c r="D651" i="14"/>
  <c r="D669" i="14" s="1"/>
  <c r="D687" i="14" s="1"/>
  <c r="D741" i="14" s="1"/>
  <c r="D705" i="14"/>
  <c r="D723" i="14" s="1"/>
  <c r="D696" i="14"/>
  <c r="D710" i="14"/>
  <c r="D728" i="14" s="1"/>
  <c r="D701" i="14"/>
  <c r="D704" i="14"/>
  <c r="D722" i="14" s="1"/>
  <c r="D695" i="14"/>
  <c r="D926" i="14"/>
  <c r="D944" i="14" s="1"/>
  <c r="D1016" i="14" s="1"/>
  <c r="D917" i="14"/>
  <c r="D935" i="14" s="1"/>
  <c r="D1007" i="14" s="1"/>
  <c r="D719" i="14"/>
  <c r="D2971" i="13"/>
  <c r="D2980" i="13" s="1"/>
  <c r="D989" i="14"/>
  <c r="D1097" i="14" s="1"/>
  <c r="D755" i="14"/>
  <c r="D764" i="14" s="1"/>
  <c r="D737" i="14"/>
  <c r="N5" i="22"/>
  <c r="N7" i="22" s="1"/>
  <c r="N5" i="14"/>
  <c r="N7" i="14" s="1"/>
  <c r="D713" i="14"/>
  <c r="D749" i="14"/>
  <c r="D758" i="14" s="1"/>
  <c r="D731" i="14"/>
  <c r="D946" i="14"/>
  <c r="D1018" i="14" s="1"/>
  <c r="D1000" i="14"/>
  <c r="D1090" i="14" s="1"/>
  <c r="D943" i="14"/>
  <c r="D1015" i="14" s="1"/>
  <c r="D997" i="14"/>
  <c r="D1087" i="14" s="1"/>
  <c r="D1095" i="14"/>
  <c r="D1077" i="14"/>
  <c r="D1104" i="14"/>
  <c r="D1176" i="14" s="1"/>
  <c r="D1194" i="14" s="1"/>
  <c r="D940" i="14"/>
  <c r="D1012" i="14" s="1"/>
  <c r="D994" i="14"/>
  <c r="D1084" i="14" s="1"/>
  <c r="D921" i="14"/>
  <c r="D984" i="14"/>
  <c r="D1096" i="14"/>
  <c r="D1078" i="14"/>
  <c r="D1105" i="14"/>
  <c r="D1177" i="14" s="1"/>
  <c r="D1195" i="14" s="1"/>
  <c r="D1080" i="14"/>
  <c r="D1098" i="14"/>
  <c r="D1107" i="14"/>
  <c r="D1179" i="14" s="1"/>
  <c r="D1197" i="14" s="1"/>
  <c r="D996" i="14"/>
  <c r="D1086" i="14" s="1"/>
  <c r="D942" i="14"/>
  <c r="D1014" i="14" s="1"/>
  <c r="D1093" i="14"/>
  <c r="D1075" i="14"/>
  <c r="D1102" i="14"/>
  <c r="D1174" i="14" s="1"/>
  <c r="D1192" i="14" s="1"/>
  <c r="D941" i="14"/>
  <c r="D1013" i="14" s="1"/>
  <c r="D995" i="14"/>
  <c r="D1085" i="14" s="1"/>
  <c r="D945" i="14"/>
  <c r="D1017" i="14" s="1"/>
  <c r="D999" i="14"/>
  <c r="D1089" i="14" s="1"/>
  <c r="D983" i="14"/>
  <c r="D920" i="14"/>
  <c r="D1099" i="14"/>
  <c r="D1081" i="14"/>
  <c r="D1108" i="14"/>
  <c r="D1180" i="14" s="1"/>
  <c r="D1198" i="14" s="1"/>
  <c r="D714" i="14"/>
  <c r="D732" i="14"/>
  <c r="D750" i="14"/>
  <c r="D759" i="14" s="1"/>
  <c r="D1094" i="14"/>
  <c r="D1076" i="14"/>
  <c r="D1103" i="14"/>
  <c r="D1175" i="14" s="1"/>
  <c r="D1193" i="14" s="1"/>
  <c r="D4425" i="13"/>
  <c r="D4452" i="13" s="1"/>
  <c r="D4479" i="13" s="1"/>
  <c r="D4506" i="13" s="1"/>
  <c r="D4533" i="13" s="1"/>
  <c r="D4407" i="13"/>
  <c r="D4429" i="13"/>
  <c r="D4456" i="13" s="1"/>
  <c r="D4483" i="13" s="1"/>
  <c r="D4510" i="13" s="1"/>
  <c r="D4537" i="13" s="1"/>
  <c r="D4411" i="13"/>
  <c r="D3047" i="13"/>
  <c r="D2975" i="13"/>
  <c r="D4410" i="13"/>
  <c r="D4428" i="13"/>
  <c r="D4455" i="13" s="1"/>
  <c r="D4482" i="13" s="1"/>
  <c r="D4509" i="13" s="1"/>
  <c r="D4536" i="13" s="1"/>
  <c r="D2972" i="13"/>
  <c r="D3044" i="13"/>
  <c r="D3048" i="13"/>
  <c r="D2976" i="13"/>
  <c r="D2977" i="13"/>
  <c r="D3049" i="13"/>
  <c r="D4408" i="13"/>
  <c r="D4426" i="13"/>
  <c r="D4453" i="13" s="1"/>
  <c r="D4480" i="13" s="1"/>
  <c r="D4507" i="13" s="1"/>
  <c r="D4534" i="13" s="1"/>
  <c r="D4406" i="13"/>
  <c r="D4424" i="13"/>
  <c r="D4451" i="13" s="1"/>
  <c r="D4478" i="13" s="1"/>
  <c r="D4505" i="13" s="1"/>
  <c r="D4532" i="13" s="1"/>
  <c r="D2979" i="13"/>
  <c r="D3051" i="13"/>
  <c r="D4405" i="13"/>
  <c r="D4423" i="13"/>
  <c r="D4450" i="13" s="1"/>
  <c r="D4477" i="13" s="1"/>
  <c r="D4504" i="13" s="1"/>
  <c r="D4531" i="13" s="1"/>
  <c r="D3046" i="13"/>
  <c r="D2974" i="13"/>
  <c r="D2978" i="13"/>
  <c r="D3050" i="13"/>
  <c r="D4404" i="13"/>
  <c r="D4422" i="13"/>
  <c r="D4449" i="13" s="1"/>
  <c r="D4476" i="13" s="1"/>
  <c r="D4503" i="13" s="1"/>
  <c r="D4530" i="13" s="1"/>
  <c r="D4409" i="13"/>
  <c r="D4427" i="13"/>
  <c r="D4454" i="13" s="1"/>
  <c r="D4481" i="13" s="1"/>
  <c r="D4508" i="13" s="1"/>
  <c r="D4535" i="13" s="1"/>
  <c r="D4403" i="13"/>
  <c r="D4421" i="13"/>
  <c r="D4448" i="13" s="1"/>
  <c r="D4475" i="13" s="1"/>
  <c r="D4502" i="13" s="1"/>
  <c r="D4529" i="13" s="1"/>
  <c r="D2973" i="13"/>
  <c r="D3045" i="13"/>
  <c r="D624" i="14" l="1"/>
  <c r="D633" i="14" s="1"/>
  <c r="D615" i="14"/>
  <c r="D623" i="14"/>
  <c r="D632" i="14" s="1"/>
  <c r="D614" i="14"/>
  <c r="D903" i="14"/>
  <c r="D894" i="14"/>
  <c r="D902" i="14"/>
  <c r="D893" i="14"/>
  <c r="D1026" i="14"/>
  <c r="D1062" i="14"/>
  <c r="D1152" i="14" s="1"/>
  <c r="D1027" i="14"/>
  <c r="D1063" i="14"/>
  <c r="D1153" i="14" s="1"/>
  <c r="D1025" i="14"/>
  <c r="D1061" i="14"/>
  <c r="D1151" i="14" s="1"/>
  <c r="D1023" i="14"/>
  <c r="D1059" i="14"/>
  <c r="D1149" i="14" s="1"/>
  <c r="D1021" i="14"/>
  <c r="D1057" i="14"/>
  <c r="D1147" i="14" s="1"/>
  <c r="D1022" i="14"/>
  <c r="D1058" i="14"/>
  <c r="D1148" i="14" s="1"/>
  <c r="D1024" i="14"/>
  <c r="D1060" i="14"/>
  <c r="D1150" i="14" s="1"/>
  <c r="D3052" i="13"/>
  <c r="D998" i="14"/>
  <c r="D1079" i="14"/>
  <c r="D1106" i="14"/>
  <c r="D1178" i="14" s="1"/>
  <c r="D1196" i="14" s="1"/>
  <c r="D1232" i="14" s="1"/>
  <c r="U109" i="15"/>
  <c r="U132" i="15" s="1"/>
  <c r="AB220" i="1"/>
  <c r="D1207" i="14"/>
  <c r="D1243" i="14" s="1"/>
  <c r="D1234" i="14"/>
  <c r="D1073" i="14"/>
  <c r="D1091" i="14"/>
  <c r="D1100" i="14"/>
  <c r="D1172" i="14" s="1"/>
  <c r="D1190" i="14" s="1"/>
  <c r="D1044" i="14"/>
  <c r="D1035" i="14"/>
  <c r="D1125" i="14" s="1"/>
  <c r="D954" i="14"/>
  <c r="D1053" i="14" s="1"/>
  <c r="D1143" i="14" s="1"/>
  <c r="D950" i="14"/>
  <c r="D1049" i="14" s="1"/>
  <c r="D1139" i="14" s="1"/>
  <c r="D1031" i="14"/>
  <c r="D1121" i="14" s="1"/>
  <c r="D1040" i="14"/>
  <c r="D1041" i="14"/>
  <c r="D1032" i="14"/>
  <c r="D1122" i="14" s="1"/>
  <c r="D951" i="14"/>
  <c r="D1050" i="14" s="1"/>
  <c r="D1140" i="14" s="1"/>
  <c r="D1092" i="14"/>
  <c r="D1101" i="14"/>
  <c r="D1173" i="14" s="1"/>
  <c r="D1191" i="14" s="1"/>
  <c r="D1074" i="14"/>
  <c r="D1230" i="14"/>
  <c r="D1203" i="14"/>
  <c r="D1239" i="14" s="1"/>
  <c r="D1033" i="14"/>
  <c r="D1123" i="14" s="1"/>
  <c r="D952" i="14"/>
  <c r="D1051" i="14" s="1"/>
  <c r="D1141" i="14" s="1"/>
  <c r="D1042" i="14"/>
  <c r="D1116" i="14"/>
  <c r="D1188" i="14" s="1"/>
  <c r="D1161" i="14"/>
  <c r="D1112" i="14"/>
  <c r="D1184" i="14" s="1"/>
  <c r="D1157" i="14"/>
  <c r="D1114" i="14"/>
  <c r="D1186" i="14" s="1"/>
  <c r="D1159" i="14"/>
  <c r="N5" i="24"/>
  <c r="N7" i="24" s="1"/>
  <c r="N5" i="13"/>
  <c r="N7" i="13" s="1"/>
  <c r="D1228" i="14"/>
  <c r="D1201" i="14"/>
  <c r="D1237" i="14" s="1"/>
  <c r="D1158" i="14"/>
  <c r="D1113" i="14"/>
  <c r="D1185" i="14" s="1"/>
  <c r="D1204" i="14"/>
  <c r="D1240" i="14" s="1"/>
  <c r="D1231" i="14"/>
  <c r="D939" i="14"/>
  <c r="D1011" i="14" s="1"/>
  <c r="D993" i="14"/>
  <c r="D1083" i="14" s="1"/>
  <c r="D1162" i="14"/>
  <c r="D1117" i="14"/>
  <c r="D1189" i="14" s="1"/>
  <c r="D938" i="14"/>
  <c r="D1010" i="14" s="1"/>
  <c r="D992" i="14"/>
  <c r="D1082" i="14" s="1"/>
  <c r="D1039" i="14"/>
  <c r="D1030" i="14"/>
  <c r="D1120" i="14" s="1"/>
  <c r="D949" i="14"/>
  <c r="D1048" i="14" s="1"/>
  <c r="D1138" i="14" s="1"/>
  <c r="D1229" i="14"/>
  <c r="D1202" i="14"/>
  <c r="D1238" i="14" s="1"/>
  <c r="D1043" i="14"/>
  <c r="D953" i="14"/>
  <c r="D1052" i="14" s="1"/>
  <c r="D1142" i="14" s="1"/>
  <c r="D1034" i="14"/>
  <c r="D1124" i="14" s="1"/>
  <c r="D1233" i="14"/>
  <c r="D1206" i="14"/>
  <c r="D1242" i="14" s="1"/>
  <c r="D1156" i="14"/>
  <c r="D1111" i="14"/>
  <c r="D1183" i="14" s="1"/>
  <c r="D955" i="14"/>
  <c r="D1054" i="14" s="1"/>
  <c r="D1144" i="14" s="1"/>
  <c r="D1036" i="14"/>
  <c r="D1126" i="14" s="1"/>
  <c r="D1045" i="14"/>
  <c r="D4438" i="13"/>
  <c r="D4465" i="13" s="1"/>
  <c r="D4492" i="13" s="1"/>
  <c r="D4519" i="13" s="1"/>
  <c r="D4546" i="13" s="1"/>
  <c r="D4420" i="13"/>
  <c r="D4447" i="13" s="1"/>
  <c r="D4474" i="13" s="1"/>
  <c r="D4501" i="13" s="1"/>
  <c r="D4528" i="13" s="1"/>
  <c r="D4555" i="13" s="1"/>
  <c r="D4436" i="13"/>
  <c r="D4463" i="13" s="1"/>
  <c r="D4490" i="13" s="1"/>
  <c r="D4517" i="13" s="1"/>
  <c r="D4544" i="13" s="1"/>
  <c r="D4418" i="13"/>
  <c r="D4445" i="13" s="1"/>
  <c r="D4472" i="13" s="1"/>
  <c r="D4499" i="13" s="1"/>
  <c r="D4526" i="13" s="1"/>
  <c r="D4553" i="13" s="1"/>
  <c r="D3059" i="13"/>
  <c r="D2987" i="13"/>
  <c r="D3060" i="13"/>
  <c r="D2988" i="13"/>
  <c r="D4435" i="13"/>
  <c r="D4462" i="13" s="1"/>
  <c r="D4489" i="13" s="1"/>
  <c r="D4516" i="13" s="1"/>
  <c r="D4543" i="13" s="1"/>
  <c r="D4417" i="13"/>
  <c r="D4444" i="13" s="1"/>
  <c r="D4471" i="13" s="1"/>
  <c r="D4498" i="13" s="1"/>
  <c r="D4525" i="13" s="1"/>
  <c r="D4552" i="13" s="1"/>
  <c r="D4437" i="13"/>
  <c r="D4464" i="13" s="1"/>
  <c r="D4491" i="13" s="1"/>
  <c r="D4518" i="13" s="1"/>
  <c r="D4545" i="13" s="1"/>
  <c r="D4419" i="13"/>
  <c r="D4446" i="13" s="1"/>
  <c r="D4473" i="13" s="1"/>
  <c r="D4500" i="13" s="1"/>
  <c r="D4527" i="13" s="1"/>
  <c r="D4554" i="13" s="1"/>
  <c r="D2985" i="13"/>
  <c r="D3057" i="13"/>
  <c r="D2984" i="13"/>
  <c r="D3056" i="13"/>
  <c r="D4416" i="13"/>
  <c r="D4443" i="13" s="1"/>
  <c r="D4470" i="13" s="1"/>
  <c r="D4497" i="13" s="1"/>
  <c r="D4524" i="13" s="1"/>
  <c r="D4551" i="13" s="1"/>
  <c r="D4434" i="13"/>
  <c r="D4461" i="13" s="1"/>
  <c r="D4488" i="13" s="1"/>
  <c r="D4515" i="13" s="1"/>
  <c r="D4542" i="13" s="1"/>
  <c r="D2983" i="13"/>
  <c r="D3055" i="13"/>
  <c r="D3054" i="13"/>
  <c r="D2982" i="13"/>
  <c r="D4412" i="13"/>
  <c r="D4439" i="13" s="1"/>
  <c r="D4466" i="13" s="1"/>
  <c r="D4493" i="13" s="1"/>
  <c r="D4520" i="13" s="1"/>
  <c r="D4547" i="13" s="1"/>
  <c r="D4430" i="13"/>
  <c r="D4457" i="13" s="1"/>
  <c r="D4484" i="13" s="1"/>
  <c r="D4511" i="13" s="1"/>
  <c r="D4538" i="13" s="1"/>
  <c r="D4431" i="13"/>
  <c r="D4458" i="13" s="1"/>
  <c r="D4485" i="13" s="1"/>
  <c r="D4512" i="13" s="1"/>
  <c r="D4539" i="13" s="1"/>
  <c r="D4413" i="13"/>
  <c r="D4440" i="13" s="1"/>
  <c r="D4467" i="13" s="1"/>
  <c r="D4494" i="13" s="1"/>
  <c r="D4521" i="13" s="1"/>
  <c r="D4548" i="13" s="1"/>
  <c r="D2989" i="13"/>
  <c r="D3061" i="13"/>
  <c r="D4432" i="13"/>
  <c r="D4459" i="13" s="1"/>
  <c r="D4486" i="13" s="1"/>
  <c r="D4513" i="13" s="1"/>
  <c r="D4540" i="13" s="1"/>
  <c r="D4414" i="13"/>
  <c r="D4441" i="13" s="1"/>
  <c r="D4468" i="13" s="1"/>
  <c r="D4495" i="13" s="1"/>
  <c r="D4522" i="13" s="1"/>
  <c r="D4549" i="13" s="1"/>
  <c r="D4415" i="13"/>
  <c r="D4442" i="13" s="1"/>
  <c r="D4469" i="13" s="1"/>
  <c r="D4496" i="13" s="1"/>
  <c r="D4523" i="13" s="1"/>
  <c r="D4550" i="13" s="1"/>
  <c r="D4433" i="13"/>
  <c r="D4460" i="13" s="1"/>
  <c r="D4487" i="13" s="1"/>
  <c r="D4514" i="13" s="1"/>
  <c r="D4541" i="13" s="1"/>
  <c r="D3058" i="13"/>
  <c r="D2986" i="13"/>
  <c r="D2981" i="13"/>
  <c r="D3053" i="13"/>
  <c r="D1168" i="14" l="1"/>
  <c r="D1132" i="14"/>
  <c r="D1165" i="14"/>
  <c r="D1129" i="14"/>
  <c r="D1171" i="14"/>
  <c r="D1135" i="14"/>
  <c r="D1170" i="14"/>
  <c r="D1134" i="14"/>
  <c r="D1166" i="14"/>
  <c r="D1130" i="14"/>
  <c r="D1169" i="14"/>
  <c r="D1133" i="14"/>
  <c r="D1167" i="14"/>
  <c r="D1131" i="14"/>
  <c r="D1220" i="14"/>
  <c r="D1211" i="14"/>
  <c r="D1247" i="14" s="1"/>
  <c r="D1222" i="14"/>
  <c r="D1213" i="14"/>
  <c r="D1249" i="14" s="1"/>
  <c r="D1221" i="14"/>
  <c r="D1212" i="14"/>
  <c r="D1248" i="14" s="1"/>
  <c r="D1224" i="14"/>
  <c r="D1215" i="14"/>
  <c r="D1251" i="14" s="1"/>
  <c r="D1219" i="14"/>
  <c r="D1210" i="14"/>
  <c r="D1246" i="14" s="1"/>
  <c r="D1225" i="14"/>
  <c r="D1216" i="14"/>
  <c r="D1252" i="14" s="1"/>
  <c r="D1160" i="14"/>
  <c r="D1088" i="14"/>
  <c r="D1019" i="14"/>
  <c r="D1055" i="14"/>
  <c r="D1145" i="14" s="1"/>
  <c r="D1020" i="14"/>
  <c r="D1056" i="14"/>
  <c r="D1146" i="14" s="1"/>
  <c r="D1115" i="14"/>
  <c r="D1187" i="14" s="1"/>
  <c r="D1205" i="14"/>
  <c r="D1241" i="14" s="1"/>
  <c r="AB243" i="1"/>
  <c r="D1109" i="14"/>
  <c r="D1181" i="14" s="1"/>
  <c r="D1154" i="14"/>
  <c r="D1110" i="14"/>
  <c r="D1182" i="14" s="1"/>
  <c r="D1155" i="14"/>
  <c r="D1200" i="14"/>
  <c r="D1236" i="14" s="1"/>
  <c r="D1227" i="14"/>
  <c r="T102" i="15"/>
  <c r="T117" i="15"/>
  <c r="U117" i="15" s="1"/>
  <c r="AF222" i="1"/>
  <c r="AA213" i="1"/>
  <c r="AB213" i="1" s="1"/>
  <c r="AB214" i="1" s="1"/>
  <c r="AA228" i="1"/>
  <c r="AB228" i="1" s="1"/>
  <c r="Y111" i="15"/>
  <c r="D1199" i="14"/>
  <c r="D1235" i="14" s="1"/>
  <c r="D1226" i="14"/>
  <c r="D962" i="14"/>
  <c r="D971" i="14" s="1"/>
  <c r="D980" i="14" s="1"/>
  <c r="D1070" i="14"/>
  <c r="D1066" i="14"/>
  <c r="D958" i="14"/>
  <c r="D967" i="14" s="1"/>
  <c r="D976" i="14" s="1"/>
  <c r="D1037" i="14"/>
  <c r="D1028" i="14"/>
  <c r="D1118" i="14" s="1"/>
  <c r="D947" i="14"/>
  <c r="D1046" i="14" s="1"/>
  <c r="D1136" i="14" s="1"/>
  <c r="D1038" i="14"/>
  <c r="D948" i="14"/>
  <c r="D1047" i="14" s="1"/>
  <c r="D1137" i="14" s="1"/>
  <c r="D1029" i="14"/>
  <c r="D1119" i="14" s="1"/>
  <c r="D1071" i="14"/>
  <c r="D963" i="14"/>
  <c r="D972" i="14" s="1"/>
  <c r="D981" i="14" s="1"/>
  <c r="D960" i="14"/>
  <c r="D969" i="14" s="1"/>
  <c r="D978" i="14" s="1"/>
  <c r="D1068" i="14"/>
  <c r="D1072" i="14"/>
  <c r="D964" i="14"/>
  <c r="D973" i="14" s="1"/>
  <c r="D982" i="14" s="1"/>
  <c r="D1069" i="14"/>
  <c r="D961" i="14"/>
  <c r="D970" i="14" s="1"/>
  <c r="D979" i="14" s="1"/>
  <c r="D959" i="14"/>
  <c r="D968" i="14" s="1"/>
  <c r="D977" i="14" s="1"/>
  <c r="D1067" i="14"/>
  <c r="D3069" i="13"/>
  <c r="D2997" i="13"/>
  <c r="D3070" i="13"/>
  <c r="D2998" i="13"/>
  <c r="D3064" i="13"/>
  <c r="D2992" i="13"/>
  <c r="D3068" i="13"/>
  <c r="D2996" i="13"/>
  <c r="D2990" i="13"/>
  <c r="D3062" i="13"/>
  <c r="D3065" i="13"/>
  <c r="D2993" i="13"/>
  <c r="D2995" i="13"/>
  <c r="D3067" i="13"/>
  <c r="D3063" i="13"/>
  <c r="D2991" i="13"/>
  <c r="D3066" i="13"/>
  <c r="D2994" i="13"/>
  <c r="D1164" i="14" l="1"/>
  <c r="D1128" i="14"/>
  <c r="D1163" i="14"/>
  <c r="D1127" i="14"/>
  <c r="D1223" i="14"/>
  <c r="D1214" i="14"/>
  <c r="D1250" i="14" s="1"/>
  <c r="D1218" i="14"/>
  <c r="D1209" i="14"/>
  <c r="D1245" i="14" s="1"/>
  <c r="D1217" i="14"/>
  <c r="D1208" i="14"/>
  <c r="D1244" i="14" s="1"/>
  <c r="Y134" i="15"/>
  <c r="D3000" i="13"/>
  <c r="D3072" i="13"/>
  <c r="D3002" i="13"/>
  <c r="D3074" i="13"/>
  <c r="D3005" i="13"/>
  <c r="D3077" i="13"/>
  <c r="D1064" i="14"/>
  <c r="D956" i="14"/>
  <c r="D965" i="14" s="1"/>
  <c r="D974" i="14" s="1"/>
  <c r="AB233" i="1"/>
  <c r="AB236" i="1" s="1"/>
  <c r="U122" i="15"/>
  <c r="U128" i="15" s="1"/>
  <c r="D3003" i="13"/>
  <c r="D3075" i="13"/>
  <c r="D3001" i="13"/>
  <c r="D3073" i="13"/>
  <c r="U102" i="15"/>
  <c r="U103" i="15" s="1"/>
  <c r="U107" i="15" s="1"/>
  <c r="D3006" i="13"/>
  <c r="D3078" i="13"/>
  <c r="D3004" i="13"/>
  <c r="D3076" i="13"/>
  <c r="D2999" i="13"/>
  <c r="D3071" i="13"/>
  <c r="D1065" i="14"/>
  <c r="D957" i="14"/>
  <c r="D966" i="14" s="1"/>
  <c r="D975" i="14" s="1"/>
  <c r="D3007" i="13"/>
  <c r="D3079" i="13"/>
  <c r="AB218" i="1"/>
  <c r="D3013" i="13" l="1"/>
  <c r="D3031" i="13" s="1"/>
  <c r="D3085" i="13"/>
  <c r="D3012" i="13"/>
  <c r="D3021" i="13" s="1"/>
  <c r="D3102" i="13" s="1"/>
  <c r="D3084" i="13"/>
  <c r="D3011" i="13"/>
  <c r="D3029" i="13" s="1"/>
  <c r="D3083" i="13"/>
  <c r="D3016" i="13"/>
  <c r="D3088" i="13"/>
  <c r="D3008" i="13"/>
  <c r="D3026" i="13" s="1"/>
  <c r="D3080" i="13"/>
  <c r="D3015" i="13"/>
  <c r="D3033" i="13" s="1"/>
  <c r="D3087" i="13"/>
  <c r="D3010" i="13"/>
  <c r="D3019" i="13" s="1"/>
  <c r="D3100" i="13" s="1"/>
  <c r="D3082" i="13"/>
  <c r="D3014" i="13"/>
  <c r="D3023" i="13" s="1"/>
  <c r="D3104" i="13" s="1"/>
  <c r="D3086" i="13"/>
  <c r="D3009" i="13"/>
  <c r="D3027" i="13" s="1"/>
  <c r="D3081" i="13"/>
  <c r="AB219" i="1"/>
  <c r="AB242" i="1" s="1"/>
  <c r="AB241" i="1"/>
  <c r="U130" i="15"/>
  <c r="U108" i="15"/>
  <c r="U131" i="15" s="1"/>
  <c r="D3025" i="13" l="1"/>
  <c r="D3106" i="13" s="1"/>
  <c r="D3097" i="13"/>
  <c r="D3034" i="13"/>
  <c r="D3032" i="13"/>
  <c r="D3095" i="13"/>
  <c r="D3024" i="13"/>
  <c r="D3105" i="13" s="1"/>
  <c r="D3096" i="13"/>
  <c r="D3030" i="13"/>
  <c r="D3093" i="13"/>
  <c r="D3018" i="13"/>
  <c r="D3099" i="13" s="1"/>
  <c r="D3090" i="13"/>
  <c r="D3028" i="13"/>
  <c r="D3091" i="13"/>
  <c r="D3017" i="13"/>
  <c r="D3098" i="13" s="1"/>
  <c r="D3089" i="13"/>
  <c r="D3020" i="13"/>
  <c r="D3101" i="13" s="1"/>
  <c r="D3092" i="13"/>
  <c r="D3022" i="13"/>
  <c r="D3103" i="13" s="1"/>
  <c r="D3094" i="13"/>
  <c r="U134" i="15"/>
  <c r="U137" i="15" s="1"/>
  <c r="AB222" i="1"/>
  <c r="AB225" i="1" s="1"/>
  <c r="U111" i="15"/>
  <c r="U114" i="15" s="1"/>
  <c r="AB245" i="1"/>
  <c r="AB248" i="1" s="1"/>
</calcChain>
</file>

<file path=xl/sharedStrings.xml><?xml version="1.0" encoding="utf-8"?>
<sst xmlns="http://schemas.openxmlformats.org/spreadsheetml/2006/main" count="27666" uniqueCount="1763">
  <si>
    <t>TO</t>
  </si>
  <si>
    <t>FROM</t>
  </si>
  <si>
    <t>SHIP TO</t>
  </si>
  <si>
    <t>P.O.</t>
  </si>
  <si>
    <t>REP</t>
  </si>
  <si>
    <t>Name</t>
  </si>
  <si>
    <t>Phone #</t>
  </si>
  <si>
    <t>DATE</t>
  </si>
  <si>
    <t>DUE</t>
  </si>
  <si>
    <t>M/DD/YY</t>
  </si>
  <si>
    <t>Company</t>
  </si>
  <si>
    <t>Street</t>
  </si>
  <si>
    <t>NOTES</t>
  </si>
  <si>
    <t>City</t>
  </si>
  <si>
    <t>State</t>
  </si>
  <si>
    <t>Zip Code</t>
  </si>
  <si>
    <t xml:space="preserve"> </t>
  </si>
  <si>
    <t>Country</t>
  </si>
  <si>
    <t>Email</t>
  </si>
  <si>
    <t>Accounts Payable Contact:</t>
  </si>
  <si>
    <t>Billing Email:</t>
  </si>
  <si>
    <t>Weights</t>
  </si>
  <si>
    <t>Set Description</t>
  </si>
  <si>
    <t>Hold Type</t>
  </si>
  <si>
    <t>Qty of Grips</t>
  </si>
  <si>
    <t>SKU</t>
  </si>
  <si>
    <t>Total Sets</t>
  </si>
  <si>
    <t>Other Color</t>
  </si>
  <si>
    <t>Total Qty of Grips</t>
  </si>
  <si>
    <t>Total Cost</t>
  </si>
  <si>
    <t>Weight Per Set</t>
  </si>
  <si>
    <t>Weight Total</t>
  </si>
  <si>
    <t>KFB005</t>
  </si>
  <si>
    <t>KFB006</t>
  </si>
  <si>
    <t>KFB007</t>
  </si>
  <si>
    <t>KFB008</t>
  </si>
  <si>
    <t>KFB010</t>
  </si>
  <si>
    <t>KFB011</t>
  </si>
  <si>
    <t>KFB002</t>
  </si>
  <si>
    <t>KFB003</t>
  </si>
  <si>
    <t>KFB014</t>
  </si>
  <si>
    <t>KFB001</t>
  </si>
  <si>
    <t>KFB009</t>
  </si>
  <si>
    <t>KFB012</t>
  </si>
  <si>
    <t>KFB013</t>
  </si>
  <si>
    <t>KFB004</t>
  </si>
  <si>
    <t>KHIP005</t>
  </si>
  <si>
    <t>KHIP010</t>
  </si>
  <si>
    <t>KHIP004</t>
  </si>
  <si>
    <t>KHIP002</t>
  </si>
  <si>
    <t>KHIP003</t>
  </si>
  <si>
    <t>KHIP001</t>
  </si>
  <si>
    <t>KHWA015-1</t>
  </si>
  <si>
    <t>KHWA015-2</t>
  </si>
  <si>
    <t>KHWA015-3</t>
  </si>
  <si>
    <t>KHIP012-2</t>
  </si>
  <si>
    <t>KHIP012-3</t>
  </si>
  <si>
    <t>KHWA014</t>
  </si>
  <si>
    <t>KHWA016</t>
  </si>
  <si>
    <t>KHWA013</t>
  </si>
  <si>
    <t>KHWA018</t>
  </si>
  <si>
    <t>KHWA020</t>
  </si>
  <si>
    <t>KHWA002</t>
  </si>
  <si>
    <t>KHWA008</t>
  </si>
  <si>
    <t>KHWA009</t>
  </si>
  <si>
    <t>KHWA011</t>
  </si>
  <si>
    <t>KHWA012</t>
  </si>
  <si>
    <t>Total</t>
  </si>
  <si>
    <t>KHWA017</t>
  </si>
  <si>
    <t>KHIP018</t>
  </si>
  <si>
    <t>KHIP019</t>
  </si>
  <si>
    <t>KHWA003</t>
  </si>
  <si>
    <t>KHWA006</t>
  </si>
  <si>
    <t>KHWA007</t>
  </si>
  <si>
    <t>KHWA022</t>
  </si>
  <si>
    <t>KHIP017</t>
  </si>
  <si>
    <t>KHIP021</t>
  </si>
  <si>
    <t>KHWA005</t>
  </si>
  <si>
    <t>KHWA010</t>
  </si>
  <si>
    <t>KHWA004</t>
  </si>
  <si>
    <t>KHIP013</t>
  </si>
  <si>
    <t>KHIP014</t>
  </si>
  <si>
    <t>KHIP015</t>
  </si>
  <si>
    <t>KHIP007</t>
  </si>
  <si>
    <t>KHIP009</t>
  </si>
  <si>
    <t>KHIP016</t>
  </si>
  <si>
    <t>KHWA001</t>
  </si>
  <si>
    <t>KHPJ001</t>
  </si>
  <si>
    <t>KHRQ001</t>
  </si>
  <si>
    <t>KHAP001</t>
  </si>
  <si>
    <t>KHAP002</t>
  </si>
  <si>
    <t>KHJH001</t>
  </si>
  <si>
    <t>KHJH003</t>
  </si>
  <si>
    <t>KHJH004</t>
  </si>
  <si>
    <t>KHJH005</t>
  </si>
  <si>
    <t>KHUW005</t>
  </si>
  <si>
    <t>KHUW006</t>
  </si>
  <si>
    <t>KHUW004</t>
  </si>
  <si>
    <t>KHUW003</t>
  </si>
  <si>
    <t>KHUW002</t>
  </si>
  <si>
    <t>KHUW001</t>
  </si>
  <si>
    <t>KHJW002-1</t>
  </si>
  <si>
    <t>KHJW002-2</t>
  </si>
  <si>
    <t>KHJW002-3</t>
  </si>
  <si>
    <t>KHJW004</t>
  </si>
  <si>
    <t>KHJW005</t>
  </si>
  <si>
    <t>KHJW003</t>
  </si>
  <si>
    <t>KHJW008</t>
  </si>
  <si>
    <t>KHJW001</t>
  </si>
  <si>
    <t>KHJW011</t>
  </si>
  <si>
    <t>KHJW010</t>
  </si>
  <si>
    <t>KHJW006</t>
  </si>
  <si>
    <t>KHJW007</t>
  </si>
  <si>
    <t>KHKD007-1</t>
  </si>
  <si>
    <t>KHKD007-2</t>
  </si>
  <si>
    <t>KHKD007-3</t>
  </si>
  <si>
    <t>KHKD006</t>
  </si>
  <si>
    <t>KHKD013</t>
  </si>
  <si>
    <t>KHKD012</t>
  </si>
  <si>
    <t>KHKD005</t>
  </si>
  <si>
    <t>KHKD008</t>
  </si>
  <si>
    <t>KHKD010</t>
  </si>
  <si>
    <t>KHKD011</t>
  </si>
  <si>
    <t>KHKD001</t>
  </si>
  <si>
    <t>KHKD002</t>
  </si>
  <si>
    <t>KHKD003</t>
  </si>
  <si>
    <t>KHKD004</t>
  </si>
  <si>
    <t>KHKD009</t>
  </si>
  <si>
    <t>KHKD014</t>
  </si>
  <si>
    <t>KHKD017</t>
  </si>
  <si>
    <t>KHKD018</t>
  </si>
  <si>
    <t>KHKD016</t>
  </si>
  <si>
    <t>KHKD019</t>
  </si>
  <si>
    <t>KHKD015</t>
  </si>
  <si>
    <t>K049-1</t>
  </si>
  <si>
    <t>K049-2</t>
  </si>
  <si>
    <t>K049-3</t>
  </si>
  <si>
    <t>K066-1</t>
  </si>
  <si>
    <t>K066-2</t>
  </si>
  <si>
    <t>K066-3</t>
  </si>
  <si>
    <t>K063-1</t>
  </si>
  <si>
    <t>K063-2</t>
  </si>
  <si>
    <t>K063-3</t>
  </si>
  <si>
    <t>K065-1</t>
  </si>
  <si>
    <t>K065-2</t>
  </si>
  <si>
    <t>K065-3</t>
  </si>
  <si>
    <t>K069-1</t>
  </si>
  <si>
    <t>K069-2</t>
  </si>
  <si>
    <t>K069-3</t>
  </si>
  <si>
    <t>K053-1</t>
  </si>
  <si>
    <t>K053-2</t>
  </si>
  <si>
    <t>K053-3</t>
  </si>
  <si>
    <t>K072</t>
  </si>
  <si>
    <t>K073</t>
  </si>
  <si>
    <t>K121</t>
  </si>
  <si>
    <t>K164</t>
  </si>
  <si>
    <t>K001</t>
  </si>
  <si>
    <t>K007</t>
  </si>
  <si>
    <t>K008</t>
  </si>
  <si>
    <t>K011</t>
  </si>
  <si>
    <t>K054</t>
  </si>
  <si>
    <t>K060</t>
  </si>
  <si>
    <t>K109</t>
  </si>
  <si>
    <t>K111</t>
  </si>
  <si>
    <t>K116</t>
  </si>
  <si>
    <t>K003</t>
  </si>
  <si>
    <t>K009</t>
  </si>
  <si>
    <t>K012</t>
  </si>
  <si>
    <t>K014</t>
  </si>
  <si>
    <t>K037</t>
  </si>
  <si>
    <t>K038</t>
  </si>
  <si>
    <t>K042</t>
  </si>
  <si>
    <t>K044</t>
  </si>
  <si>
    <t>K052</t>
  </si>
  <si>
    <t>K059</t>
  </si>
  <si>
    <t>K080</t>
  </si>
  <si>
    <t>K081</t>
  </si>
  <si>
    <t>K084</t>
  </si>
  <si>
    <t>K085</t>
  </si>
  <si>
    <t>K086</t>
  </si>
  <si>
    <t>K087</t>
  </si>
  <si>
    <t>K095</t>
  </si>
  <si>
    <t>K113</t>
  </si>
  <si>
    <t>K114</t>
  </si>
  <si>
    <t>K119</t>
  </si>
  <si>
    <t>K120</t>
  </si>
  <si>
    <t>K154</t>
  </si>
  <si>
    <t>K155</t>
  </si>
  <si>
    <t>K156</t>
  </si>
  <si>
    <t>K159</t>
  </si>
  <si>
    <t>K174</t>
  </si>
  <si>
    <t>K024</t>
  </si>
  <si>
    <t>K025</t>
  </si>
  <si>
    <t>K090</t>
  </si>
  <si>
    <t>K092</t>
  </si>
  <si>
    <t>K099</t>
  </si>
  <si>
    <t>K103</t>
  </si>
  <si>
    <t>K106</t>
  </si>
  <si>
    <t>K175</t>
  </si>
  <si>
    <t>K020</t>
  </si>
  <si>
    <t>K021</t>
  </si>
  <si>
    <t>K040</t>
  </si>
  <si>
    <t>K126-1</t>
  </si>
  <si>
    <t>K126-2</t>
  </si>
  <si>
    <t>K126-3</t>
  </si>
  <si>
    <t>K133-2</t>
  </si>
  <si>
    <t>K133-3</t>
  </si>
  <si>
    <t>K161-2</t>
  </si>
  <si>
    <t>K161-3</t>
  </si>
  <si>
    <t>K128</t>
  </si>
  <si>
    <t>K124</t>
  </si>
  <si>
    <t>K123</t>
  </si>
  <si>
    <t>K127</t>
  </si>
  <si>
    <t>K061</t>
  </si>
  <si>
    <t>K122</t>
  </si>
  <si>
    <t>K130</t>
  </si>
  <si>
    <t>Sandstone XL 4 - Jugs</t>
  </si>
  <si>
    <t>K139</t>
  </si>
  <si>
    <t>Sandstone XL 5 - Jugs</t>
  </si>
  <si>
    <t>K140</t>
  </si>
  <si>
    <t>K160</t>
  </si>
  <si>
    <t>K033</t>
  </si>
  <si>
    <t>K035</t>
  </si>
  <si>
    <t>K107</t>
  </si>
  <si>
    <t>K108</t>
  </si>
  <si>
    <t>K134</t>
  </si>
  <si>
    <t>K135</t>
  </si>
  <si>
    <t>K137</t>
  </si>
  <si>
    <t>K148</t>
  </si>
  <si>
    <t>K152</t>
  </si>
  <si>
    <t>K169</t>
  </si>
  <si>
    <t>K171</t>
  </si>
  <si>
    <t>K173</t>
  </si>
  <si>
    <t>K002</t>
  </si>
  <si>
    <t>K032</t>
  </si>
  <si>
    <t>K104</t>
  </si>
  <si>
    <t>K115</t>
  </si>
  <si>
    <t>K136</t>
  </si>
  <si>
    <t>K138</t>
  </si>
  <si>
    <t>K141</t>
  </si>
  <si>
    <t>K142</t>
  </si>
  <si>
    <t>K143</t>
  </si>
  <si>
    <t>K144</t>
  </si>
  <si>
    <t>K146</t>
  </si>
  <si>
    <t>K150</t>
  </si>
  <si>
    <t>K151</t>
  </si>
  <si>
    <t>K153</t>
  </si>
  <si>
    <t>K145</t>
  </si>
  <si>
    <t>K157</t>
  </si>
  <si>
    <t>K158</t>
  </si>
  <si>
    <t>K176</t>
  </si>
  <si>
    <t>K177</t>
  </si>
  <si>
    <t>K178</t>
  </si>
  <si>
    <t>K147</t>
  </si>
  <si>
    <t>K149</t>
  </si>
  <si>
    <t>K172</t>
  </si>
  <si>
    <t>KHIP006</t>
  </si>
  <si>
    <t>KHIP008</t>
  </si>
  <si>
    <t>K047-1</t>
  </si>
  <si>
    <t>K047-2</t>
  </si>
  <si>
    <t>K047-3</t>
  </si>
  <si>
    <t>K074</t>
  </si>
  <si>
    <t>K034</t>
  </si>
  <si>
    <t>K036</t>
  </si>
  <si>
    <t>K118</t>
  </si>
  <si>
    <t>K013</t>
  </si>
  <si>
    <t>K022</t>
  </si>
  <si>
    <t>K026</t>
  </si>
  <si>
    <t>K041</t>
  </si>
  <si>
    <t>K043</t>
  </si>
  <si>
    <t>K045</t>
  </si>
  <si>
    <t>K018</t>
  </si>
  <si>
    <t>K019</t>
  </si>
  <si>
    <t>K048-1</t>
  </si>
  <si>
    <t>K048-2</t>
  </si>
  <si>
    <t>K048-3</t>
  </si>
  <si>
    <t>K068-1</t>
  </si>
  <si>
    <t>K068-2</t>
  </si>
  <si>
    <t>K068-3</t>
  </si>
  <si>
    <t>K067-1</t>
  </si>
  <si>
    <t>K067-2</t>
  </si>
  <si>
    <t>K067-3</t>
  </si>
  <si>
    <t>K125</t>
  </si>
  <si>
    <t>K076</t>
  </si>
  <si>
    <t>K005</t>
  </si>
  <si>
    <t>K006</t>
  </si>
  <si>
    <t>K030</t>
  </si>
  <si>
    <t>K031</t>
  </si>
  <si>
    <t>K051</t>
  </si>
  <si>
    <t>K058</t>
  </si>
  <si>
    <t>K088</t>
  </si>
  <si>
    <t>K096</t>
  </si>
  <si>
    <t>K097</t>
  </si>
  <si>
    <t>K098</t>
  </si>
  <si>
    <t>K110</t>
  </si>
  <si>
    <t>K010</t>
  </si>
  <si>
    <t>K015</t>
  </si>
  <si>
    <t>K023</t>
  </si>
  <si>
    <t>K050</t>
  </si>
  <si>
    <t>K055</t>
  </si>
  <si>
    <t>K056</t>
  </si>
  <si>
    <t>K057</t>
  </si>
  <si>
    <t>K077</t>
  </si>
  <si>
    <t>K082</t>
  </si>
  <si>
    <t>K083</t>
  </si>
  <si>
    <t>K094</t>
  </si>
  <si>
    <t>K100</t>
  </si>
  <si>
    <t>K105</t>
  </si>
  <si>
    <t>K112</t>
  </si>
  <si>
    <t>K117</t>
  </si>
  <si>
    <t>K166</t>
  </si>
  <si>
    <t>K167</t>
  </si>
  <si>
    <t>K168</t>
  </si>
  <si>
    <t>K170</t>
  </si>
  <si>
    <t>K004</t>
  </si>
  <si>
    <t>K016</t>
  </si>
  <si>
    <t>K017</t>
  </si>
  <si>
    <t>K039</t>
  </si>
  <si>
    <t>K046</t>
  </si>
  <si>
    <t>K079</t>
  </si>
  <si>
    <t>K091</t>
  </si>
  <si>
    <t>K093</t>
  </si>
  <si>
    <t>K102</t>
  </si>
  <si>
    <t>K027</t>
  </si>
  <si>
    <t>K028</t>
  </si>
  <si>
    <t>K101</t>
  </si>
  <si>
    <t>Hold Weight:</t>
  </si>
  <si>
    <t>Totals:</t>
  </si>
  <si>
    <t>Total Grips:</t>
  </si>
  <si>
    <t>Hardware Total:</t>
  </si>
  <si>
    <t>Shirts Total</t>
  </si>
  <si>
    <t>PRODUCT TOTAL:</t>
  </si>
  <si>
    <t>Manufacturer Handling Fee (based on order size):</t>
  </si>
  <si>
    <t>ORDER TOTAL:</t>
  </si>
  <si>
    <t>Payment:</t>
  </si>
  <si>
    <t>TOTAL DUE:</t>
  </si>
  <si>
    <t>Discount</t>
  </si>
  <si>
    <t>KHJW012</t>
  </si>
  <si>
    <t>Brushed Sandstone Jibs Set 1</t>
  </si>
  <si>
    <t>Brushed Sandstone Jibs Set 3</t>
  </si>
  <si>
    <t>Brushed Sandstone Jibs Set 6</t>
  </si>
  <si>
    <t>Brushed Sandstone Jibs Set 7</t>
  </si>
  <si>
    <t>Brushed Sandstone Jibs Set 8</t>
  </si>
  <si>
    <t>Brushed Sandstone Jibs Set 9 - Rails</t>
  </si>
  <si>
    <t>Brushed Sandstone Jibs Set 10 - Slopers</t>
  </si>
  <si>
    <t>Noah 2XL 1 - Rails</t>
  </si>
  <si>
    <t>Noah 2XL 2 - Rails</t>
  </si>
  <si>
    <t>Noah 2XL 3 - Rails</t>
  </si>
  <si>
    <t>Noah XL 1 - Rails</t>
  </si>
  <si>
    <t>Noah XL 2 - Rails</t>
  </si>
  <si>
    <t>Noah XL 3 - Rails</t>
  </si>
  <si>
    <t>Noah XL 4 - Over Jugs</t>
  </si>
  <si>
    <t>Noah XL 5 - Over Jugs</t>
  </si>
  <si>
    <t>Noah XL 6 - Over Jugs</t>
  </si>
  <si>
    <t>Noah XL 7 - Over Jugs</t>
  </si>
  <si>
    <t>Noah XL 9 - Over Jugs</t>
  </si>
  <si>
    <t>Sandstone Kaiju 1-2 - Ledges</t>
  </si>
  <si>
    <t>Sandstone Kaiju 4-5 - Huecos</t>
  </si>
  <si>
    <t>Sandstone 2XL Set 1 - Super Jugs</t>
  </si>
  <si>
    <t>Sandstone 2XL Set 2 - Jugs</t>
  </si>
  <si>
    <t>Sandstone 2XL Set 3 - Jugs</t>
  </si>
  <si>
    <t>Sandstone 2XL Set 4 - Jugs</t>
  </si>
  <si>
    <t>Sandstone 2XL Set 5 - Super Jugs</t>
  </si>
  <si>
    <t>Sandstone 2XL Set 6 - Mixed Set</t>
  </si>
  <si>
    <t>Sandstone XL 1 - Fins</t>
  </si>
  <si>
    <t>Sandstone XL 2 - Jugs</t>
  </si>
  <si>
    <t>Sandstone Large 1 - Jugs</t>
  </si>
  <si>
    <t>Sandstone Large 2 - Mini Jugs and Incuts</t>
  </si>
  <si>
    <t>Sandstone Mega Jibs Set 1 - Big Hueco</t>
  </si>
  <si>
    <t>Sandstone Jibs Set 1 - Edges and Incuts</t>
  </si>
  <si>
    <t>Granite Kaiju 1-3 Roof Slopers</t>
  </si>
  <si>
    <t>Granite 2XL Set 1 - Super Jugs</t>
  </si>
  <si>
    <t>Granite Teagan 2XL Set 1 - Mixed Set</t>
  </si>
  <si>
    <t>Granite Teagan XL Set 1 - Pinches</t>
  </si>
  <si>
    <t>Jeremy Ho Lo Riders Kaiju 4-6 - Crescents</t>
  </si>
  <si>
    <t>Jeremy Ho Lo Riders Kaiju 7-8 - Crescents</t>
  </si>
  <si>
    <t>Jeremy Ho Lo Riders XL 1 - Crescents</t>
  </si>
  <si>
    <t>Jeremy Ho Lo Riders XL 2 - Crescents</t>
  </si>
  <si>
    <t>Jeremy Ho Lo Riders XL 3 - Pinches</t>
  </si>
  <si>
    <t>Jeremy Ho Lo Riders XL 4 - Pinches</t>
  </si>
  <si>
    <t>KX001</t>
  </si>
  <si>
    <t>KX003</t>
  </si>
  <si>
    <t>KX009</t>
  </si>
  <si>
    <t>KX010</t>
  </si>
  <si>
    <t>KX028</t>
  </si>
  <si>
    <t>KX032</t>
  </si>
  <si>
    <t>KX033</t>
  </si>
  <si>
    <t>KX034</t>
  </si>
  <si>
    <t>KX035</t>
  </si>
  <si>
    <t>KX036</t>
  </si>
  <si>
    <t>KX037</t>
  </si>
  <si>
    <t>KX038</t>
  </si>
  <si>
    <t>KX039</t>
  </si>
  <si>
    <t>KX042</t>
  </si>
  <si>
    <t>KX043</t>
  </si>
  <si>
    <t>KX046</t>
  </si>
  <si>
    <t>KX047</t>
  </si>
  <si>
    <t>KX048</t>
  </si>
  <si>
    <t>KX040</t>
  </si>
  <si>
    <t>KX041</t>
  </si>
  <si>
    <t>KX018</t>
  </si>
  <si>
    <t>KX049</t>
  </si>
  <si>
    <t>KX011</t>
  </si>
  <si>
    <t>KX012</t>
  </si>
  <si>
    <t>KX013</t>
  </si>
  <si>
    <t>KX014</t>
  </si>
  <si>
    <t>KX017</t>
  </si>
  <si>
    <t>KX030</t>
  </si>
  <si>
    <t>KX007</t>
  </si>
  <si>
    <t>KX016</t>
  </si>
  <si>
    <t>KX025</t>
  </si>
  <si>
    <t>KX044</t>
  </si>
  <si>
    <t>KX015</t>
  </si>
  <si>
    <t>KX045</t>
  </si>
  <si>
    <t>KX026</t>
  </si>
  <si>
    <t>KX027</t>
  </si>
  <si>
    <t>KX022</t>
  </si>
  <si>
    <t>KX019</t>
  </si>
  <si>
    <t>KX029</t>
  </si>
  <si>
    <t>KX021</t>
  </si>
  <si>
    <t>KX020</t>
  </si>
  <si>
    <t>KXJH002</t>
  </si>
  <si>
    <t>KXJH003</t>
  </si>
  <si>
    <t>KXJH004</t>
  </si>
  <si>
    <t>KXJH005</t>
  </si>
  <si>
    <t>KXJH006</t>
  </si>
  <si>
    <t>KXJH007</t>
  </si>
  <si>
    <t>KXJH008</t>
  </si>
  <si>
    <t>KXJH009</t>
  </si>
  <si>
    <t>KFB019</t>
  </si>
  <si>
    <t>Composite X</t>
  </si>
  <si>
    <t>Sales Tax?</t>
  </si>
  <si>
    <t>Color Charge</t>
  </si>
  <si>
    <t>Difficulty</t>
  </si>
  <si>
    <t>easy</t>
  </si>
  <si>
    <t>crimps</t>
  </si>
  <si>
    <t>hard</t>
  </si>
  <si>
    <t>medium</t>
  </si>
  <si>
    <t>edges</t>
  </si>
  <si>
    <t>feet</t>
  </si>
  <si>
    <t>incuts</t>
  </si>
  <si>
    <t>jibs</t>
  </si>
  <si>
    <t>jugs</t>
  </si>
  <si>
    <t>pinches</t>
  </si>
  <si>
    <t>slopers</t>
  </si>
  <si>
    <t>mini jugs</t>
  </si>
  <si>
    <t>KHUW007</t>
  </si>
  <si>
    <t>KHUW008</t>
  </si>
  <si>
    <t>KHUW009</t>
  </si>
  <si>
    <t>KHUW010</t>
  </si>
  <si>
    <t>KHUW011</t>
  </si>
  <si>
    <t>Red</t>
  </si>
  <si>
    <t>Orange</t>
  </si>
  <si>
    <t>Yellow</t>
  </si>
  <si>
    <t>Blue</t>
  </si>
  <si>
    <t>Purple</t>
  </si>
  <si>
    <t>Hot Pink</t>
  </si>
  <si>
    <t>Black</t>
  </si>
  <si>
    <t>11-12</t>
  </si>
  <si>
    <t>14-01</t>
  </si>
  <si>
    <t>15-12</t>
  </si>
  <si>
    <t>16-16</t>
  </si>
  <si>
    <t>13-01</t>
  </si>
  <si>
    <t>07-13</t>
  </si>
  <si>
    <t>11-26</t>
  </si>
  <si>
    <t>18-01</t>
  </si>
  <si>
    <t>Green</t>
  </si>
  <si>
    <t>Color</t>
  </si>
  <si>
    <t>Quantity</t>
  </si>
  <si>
    <t>Handling</t>
  </si>
  <si>
    <t>K149 DT</t>
  </si>
  <si>
    <t>K161-1 DT</t>
  </si>
  <si>
    <t>K161-2 DT</t>
  </si>
  <si>
    <t>K161-3 DT</t>
  </si>
  <si>
    <t>K162-1 DT</t>
  </si>
  <si>
    <t>K162-2 DT</t>
  </si>
  <si>
    <t>K162-3 DT</t>
  </si>
  <si>
    <t>feature</t>
  </si>
  <si>
    <t>KFB015</t>
  </si>
  <si>
    <t>KFB016</t>
  </si>
  <si>
    <t>KFB017</t>
  </si>
  <si>
    <t>KFB018</t>
  </si>
  <si>
    <t>KFB020</t>
  </si>
  <si>
    <t>KFB021</t>
  </si>
  <si>
    <t>KFB022</t>
  </si>
  <si>
    <t>KFB023</t>
  </si>
  <si>
    <t>KFB024</t>
  </si>
  <si>
    <t>KHIP013 DT</t>
  </si>
  <si>
    <t>KU001</t>
  </si>
  <si>
    <t>Product/Service</t>
  </si>
  <si>
    <t>Rate</t>
  </si>
  <si>
    <t>Amount</t>
  </si>
  <si>
    <t>Customer</t>
  </si>
  <si>
    <t>Vendor</t>
  </si>
  <si>
    <t>Legend</t>
  </si>
  <si>
    <t>UV Stabilize</t>
  </si>
  <si>
    <t>UV Stabilizer</t>
  </si>
  <si>
    <t>Y</t>
  </si>
  <si>
    <t>N</t>
  </si>
  <si>
    <t>Product</t>
  </si>
  <si>
    <t>Shipping</t>
  </si>
  <si>
    <t>Hardware</t>
  </si>
  <si>
    <t>KXJH001</t>
  </si>
  <si>
    <t>Jeremy Ho Lo Riders Kaiju 1-3 - Crescents</t>
  </si>
  <si>
    <t>Brushed Sandstone Jibs Set 2</t>
  </si>
  <si>
    <t>KX002</t>
  </si>
  <si>
    <t>Brushed Sandstone Jibs Set 4</t>
  </si>
  <si>
    <t>KX004</t>
  </si>
  <si>
    <t>KX005</t>
  </si>
  <si>
    <t>KX006</t>
  </si>
  <si>
    <t>KX008</t>
  </si>
  <si>
    <t>KX031</t>
  </si>
  <si>
    <t>Font Jib Plates Large Set 1</t>
  </si>
  <si>
    <t>Font Jib Plates Large Set 2</t>
  </si>
  <si>
    <t>Brushed Sandstone Jibs Set 5</t>
  </si>
  <si>
    <t>Granite Jibs Set 1</t>
  </si>
  <si>
    <t>Holds - Kilter:K001</t>
  </si>
  <si>
    <t>Holds - Kilter:K002</t>
  </si>
  <si>
    <t>Holds - Kilter:K003</t>
  </si>
  <si>
    <t>Holds - Kilter:K004</t>
  </si>
  <si>
    <t>Holds - Kilter:K005</t>
  </si>
  <si>
    <t>Holds - Kilter:K006</t>
  </si>
  <si>
    <t>Holds - Kilter:K007</t>
  </si>
  <si>
    <t>Holds - Kilter:K008</t>
  </si>
  <si>
    <t>Holds - Kilter:K009</t>
  </si>
  <si>
    <t>Holds - Kilter:K010</t>
  </si>
  <si>
    <t>Holds - Kilter:K011</t>
  </si>
  <si>
    <t>Holds - Kilter:K012</t>
  </si>
  <si>
    <t>Holds - Kilter:K013</t>
  </si>
  <si>
    <t>Holds - Kilter:K014</t>
  </si>
  <si>
    <t>Holds - Kilter:K015</t>
  </si>
  <si>
    <t>Holds - Kilter:K016</t>
  </si>
  <si>
    <t>Holds - Kilter:K017</t>
  </si>
  <si>
    <t>Holds - Kilter:K018</t>
  </si>
  <si>
    <t>Holds - Kilter:K019</t>
  </si>
  <si>
    <t>Holds - Kilter:K020</t>
  </si>
  <si>
    <t>Holds - Kilter:K021</t>
  </si>
  <si>
    <t>Holds - Kilter:K022</t>
  </si>
  <si>
    <t>Holds - Kilter:K023</t>
  </si>
  <si>
    <t>Holds - Kilter:K024</t>
  </si>
  <si>
    <t>Holds - Kilter:K025</t>
  </si>
  <si>
    <t>Holds - Kilter:K026</t>
  </si>
  <si>
    <t>Holds - Kilter:K027</t>
  </si>
  <si>
    <t>Holds - Kilter:K028</t>
  </si>
  <si>
    <t>Holds - Kilter:K030</t>
  </si>
  <si>
    <t>Holds - Kilter:K031</t>
  </si>
  <si>
    <t>Holds - Kilter:K032</t>
  </si>
  <si>
    <t>Holds - Kilter:K033</t>
  </si>
  <si>
    <t>Holds - Kilter:K034</t>
  </si>
  <si>
    <t>Holds - Kilter:K035</t>
  </si>
  <si>
    <t>Holds - Kilter:K036</t>
  </si>
  <si>
    <t>Holds - Kilter:K037</t>
  </si>
  <si>
    <t>Holds - Kilter:K038</t>
  </si>
  <si>
    <t>Holds - Kilter:K039</t>
  </si>
  <si>
    <t>Holds - Kilter:K040</t>
  </si>
  <si>
    <t>Holds - Kilter:K041</t>
  </si>
  <si>
    <t>Holds - Kilter:K042</t>
  </si>
  <si>
    <t>Holds - Kilter:K043</t>
  </si>
  <si>
    <t>Holds - Kilter:K044</t>
  </si>
  <si>
    <t>Holds - Kilter:K045</t>
  </si>
  <si>
    <t>Holds - Kilter:K046</t>
  </si>
  <si>
    <t>Holds - Kilter:K047-1</t>
  </si>
  <si>
    <t>Holds - Kilter:K047-2</t>
  </si>
  <si>
    <t>Holds - Kilter:K047-3</t>
  </si>
  <si>
    <t>Holds - Kilter:K048-1</t>
  </si>
  <si>
    <t>Holds - Kilter:K048-2</t>
  </si>
  <si>
    <t>Holds - Kilter:K048-3</t>
  </si>
  <si>
    <t>Holds - Kilter:K049-1</t>
  </si>
  <si>
    <t>Holds - Kilter:K049-2</t>
  </si>
  <si>
    <t>Holds - Kilter:K049-3</t>
  </si>
  <si>
    <t>Holds - Kilter:K050</t>
  </si>
  <si>
    <t>Holds - Kilter:K051</t>
  </si>
  <si>
    <t>Holds - Kilter:K052</t>
  </si>
  <si>
    <t>Holds - Kilter:K053-1</t>
  </si>
  <si>
    <t>Holds - Kilter:K053-2</t>
  </si>
  <si>
    <t>Holds - Kilter:K053-3</t>
  </si>
  <si>
    <t>Holds - Kilter:K054</t>
  </si>
  <si>
    <t>Holds - Kilter:K055</t>
  </si>
  <si>
    <t>Holds - Kilter:K056</t>
  </si>
  <si>
    <t>Holds - Kilter:K057</t>
  </si>
  <si>
    <t>Holds - Kilter:K058</t>
  </si>
  <si>
    <t>Holds - Kilter:K059</t>
  </si>
  <si>
    <t>Holds - Kilter:K060</t>
  </si>
  <si>
    <t>Holds - Kilter:K061</t>
  </si>
  <si>
    <t>Holds - Kilter:K063-1</t>
  </si>
  <si>
    <t>Holds - Kilter:K063-2</t>
  </si>
  <si>
    <t>Holds - Kilter:K063-3</t>
  </si>
  <si>
    <t>Holds - Kilter:K065-1</t>
  </si>
  <si>
    <t>Holds - Kilter:K065-2</t>
  </si>
  <si>
    <t>Holds - Kilter:K065-3</t>
  </si>
  <si>
    <t>Holds - Kilter:K066-1</t>
  </si>
  <si>
    <t>Holds - Kilter:K066-2</t>
  </si>
  <si>
    <t>Holds - Kilter:K066-3</t>
  </si>
  <si>
    <t>Holds - Kilter:K067-1</t>
  </si>
  <si>
    <t>Holds - Kilter:K067-2</t>
  </si>
  <si>
    <t>Holds - Kilter:K067-3</t>
  </si>
  <si>
    <t>Holds - Kilter:K068-1</t>
  </si>
  <si>
    <t>Holds - Kilter:K068-2</t>
  </si>
  <si>
    <t>Holds - Kilter:K068-3</t>
  </si>
  <si>
    <t>Holds - Kilter:K069-1</t>
  </si>
  <si>
    <t>Holds - Kilter:K069-2</t>
  </si>
  <si>
    <t>Holds - Kilter:K069-3</t>
  </si>
  <si>
    <t>Holds - Kilter:K072</t>
  </si>
  <si>
    <t>Holds - Kilter:K073</t>
  </si>
  <si>
    <t>Holds - Kilter:K074</t>
  </si>
  <si>
    <t>Holds - Kilter:K076</t>
  </si>
  <si>
    <t>Holds - Kilter:K077</t>
  </si>
  <si>
    <t>Holds - Kilter:K079</t>
  </si>
  <si>
    <t>Holds - Kilter:K080</t>
  </si>
  <si>
    <t>Holds - Kilter:K081</t>
  </si>
  <si>
    <t>Holds - Kilter:K082</t>
  </si>
  <si>
    <t>Holds - Kilter:K083</t>
  </si>
  <si>
    <t>Holds - Kilter:K084</t>
  </si>
  <si>
    <t>Holds - Kilter:K085</t>
  </si>
  <si>
    <t>Holds - Kilter:K086</t>
  </si>
  <si>
    <t>Holds - Kilter:K087</t>
  </si>
  <si>
    <t>Holds - Kilter:K088</t>
  </si>
  <si>
    <t>Holds - Kilter:K090</t>
  </si>
  <si>
    <t>Holds - Kilter:K091</t>
  </si>
  <si>
    <t>Holds - Kilter:K092</t>
  </si>
  <si>
    <t>Holds - Kilter:K093</t>
  </si>
  <si>
    <t>Holds - Kilter:K094</t>
  </si>
  <si>
    <t>Holds - Kilter:K095</t>
  </si>
  <si>
    <t>Holds - Kilter:K096</t>
  </si>
  <si>
    <t>Holds - Kilter:K097</t>
  </si>
  <si>
    <t>Holds - Kilter:K098</t>
  </si>
  <si>
    <t>Holds - Kilter:K099</t>
  </si>
  <si>
    <t>Holds - Kilter:K100</t>
  </si>
  <si>
    <t>Holds - Kilter:K101</t>
  </si>
  <si>
    <t>Holds - Kilter:K102</t>
  </si>
  <si>
    <t>Holds - Kilter:K103</t>
  </si>
  <si>
    <t>Holds - Kilter:K104</t>
  </si>
  <si>
    <t>Holds - Kilter:K105</t>
  </si>
  <si>
    <t>Holds - Kilter:K106</t>
  </si>
  <si>
    <t>Holds - Kilter:K107</t>
  </si>
  <si>
    <t>Holds - Kilter:K108</t>
  </si>
  <si>
    <t>Holds - Kilter:K109</t>
  </si>
  <si>
    <t>Holds - Kilter:K110</t>
  </si>
  <si>
    <t>Holds - Kilter:K111</t>
  </si>
  <si>
    <t>Holds - Kilter:K112</t>
  </si>
  <si>
    <t>Holds - Kilter:K113</t>
  </si>
  <si>
    <t>Holds - Kilter:K114</t>
  </si>
  <si>
    <t>Holds - Kilter:K115</t>
  </si>
  <si>
    <t>Holds - Kilter:K116</t>
  </si>
  <si>
    <t>Holds - Kilter:K117</t>
  </si>
  <si>
    <t>Holds - Kilter:K118</t>
  </si>
  <si>
    <t>Holds - Kilter:K119</t>
  </si>
  <si>
    <t>Holds - Kilter:K120</t>
  </si>
  <si>
    <t>Holds - Kilter:K121</t>
  </si>
  <si>
    <t>Holds - Kilter:K122</t>
  </si>
  <si>
    <t>Holds - Kilter:K123</t>
  </si>
  <si>
    <t>Holds - Kilter:K124</t>
  </si>
  <si>
    <t>Holds - Kilter:K125</t>
  </si>
  <si>
    <t>Holds - Kilter:K126-1</t>
  </si>
  <si>
    <t>Holds - Kilter:K126-2</t>
  </si>
  <si>
    <t>Holds - Kilter:K126-3</t>
  </si>
  <si>
    <t>Holds - Kilter:K127</t>
  </si>
  <si>
    <t>Holds - Kilter:K128</t>
  </si>
  <si>
    <t>Holds - Kilter:K130</t>
  </si>
  <si>
    <t>Holds - Kilter:K133-2</t>
  </si>
  <si>
    <t>Holds - Kilter:K133-3</t>
  </si>
  <si>
    <t>Holds - Kilter:K134</t>
  </si>
  <si>
    <t>Holds - Kilter:K135</t>
  </si>
  <si>
    <t>Holds - Kilter:K136</t>
  </si>
  <si>
    <t>Holds - Kilter:K137</t>
  </si>
  <si>
    <t>Holds - Kilter:K138</t>
  </si>
  <si>
    <t>Holds - Kilter:K139</t>
  </si>
  <si>
    <t>Holds - Kilter:K140</t>
  </si>
  <si>
    <t>Holds - Kilter:K141</t>
  </si>
  <si>
    <t>Holds - Kilter:K142</t>
  </si>
  <si>
    <t>Holds - Kilter:K143</t>
  </si>
  <si>
    <t>Holds - Kilter:K144</t>
  </si>
  <si>
    <t>Holds - Kilter:K145</t>
  </si>
  <si>
    <t>Holds - Kilter:K146</t>
  </si>
  <si>
    <t>Holds - Kilter:K147</t>
  </si>
  <si>
    <t>Holds - Kilter:K148</t>
  </si>
  <si>
    <t>Holds - Kilter:K149</t>
  </si>
  <si>
    <t>Holds - Kilter:K149 DT</t>
  </si>
  <si>
    <t>Holds - Kilter:K150</t>
  </si>
  <si>
    <t>Holds - Kilter:K151</t>
  </si>
  <si>
    <t>Holds - Kilter:K152</t>
  </si>
  <si>
    <t>Holds - Kilter:K153</t>
  </si>
  <si>
    <t>Holds - Kilter:K154</t>
  </si>
  <si>
    <t>Holds - Kilter:K155</t>
  </si>
  <si>
    <t>Holds - Kilter:K156</t>
  </si>
  <si>
    <t>Holds - Kilter:K157</t>
  </si>
  <si>
    <t>Holds - Kilter:K158</t>
  </si>
  <si>
    <t>Holds - Kilter:K159</t>
  </si>
  <si>
    <t>Holds - Kilter:K160</t>
  </si>
  <si>
    <t>Holds - Kilter:K161-1 DT</t>
  </si>
  <si>
    <t>Holds - Kilter:K161-2</t>
  </si>
  <si>
    <t>Holds - Kilter:K161-2 DT</t>
  </si>
  <si>
    <t>Holds - Kilter:K161-3</t>
  </si>
  <si>
    <t>Holds - Kilter:K161-3 DT</t>
  </si>
  <si>
    <t>Holds - Kilter:K162-1 DT</t>
  </si>
  <si>
    <t>Holds - Kilter:K162-2 DT</t>
  </si>
  <si>
    <t>Holds - Kilter:K162-3 DT</t>
  </si>
  <si>
    <t>Holds - Kilter:K164</t>
  </si>
  <si>
    <t>Holds - Kilter:K166</t>
  </si>
  <si>
    <t>Holds - Kilter:K167</t>
  </si>
  <si>
    <t>Holds - Kilter:K168</t>
  </si>
  <si>
    <t>Holds - Kilter:K169</t>
  </si>
  <si>
    <t>Holds - Kilter:K170</t>
  </si>
  <si>
    <t>Holds - Kilter:K171</t>
  </si>
  <si>
    <t>Holds - Kilter:K172</t>
  </si>
  <si>
    <t>Holds - Kilter:K173</t>
  </si>
  <si>
    <t>Holds - Kilter:K174</t>
  </si>
  <si>
    <t>Holds - Kilter:K175</t>
  </si>
  <si>
    <t>Holds - Kilter:K176</t>
  </si>
  <si>
    <t>Holds - Kilter:K177</t>
  </si>
  <si>
    <t>Holds - Kilter:K178</t>
  </si>
  <si>
    <t>Holds - F-Block:Dan Yagmin:KFB001</t>
  </si>
  <si>
    <t>Holds - F-Block:Dan Yagmin:KFB002</t>
  </si>
  <si>
    <t>Holds - F-Block:Dan Yagmin:KFB003</t>
  </si>
  <si>
    <t>Holds - F-Block:Dan Yagmin:KFB004</t>
  </si>
  <si>
    <t>Holds - F-Block:Dan Yagmin:KFB005</t>
  </si>
  <si>
    <t>Holds - F-Block:Dan Yagmin:KFB006</t>
  </si>
  <si>
    <t>Holds - F-Block:Dan Yagmin:KFB007</t>
  </si>
  <si>
    <t>Holds - F-Block:Dan Yagmin:KFB008</t>
  </si>
  <si>
    <t>Holds - F-Block:Dan Yagmin:KFB009</t>
  </si>
  <si>
    <t>Holds - F-Block:Dan Yagmin:KFB010</t>
  </si>
  <si>
    <t>Holds - F-Block:Dan Yagmin:KFB011</t>
  </si>
  <si>
    <t>Holds - F-Block:Dan Yagmin:KFB012</t>
  </si>
  <si>
    <t>Holds - F-Block:Dan Yagmin:KFB013</t>
  </si>
  <si>
    <t>Holds - F-Block:Dan Yagmin:KFB014</t>
  </si>
  <si>
    <t>Holds - F-Block:Dan Yagmin:KFB015</t>
  </si>
  <si>
    <t>Holds - F-Block:Dan Yagmin:KFB016</t>
  </si>
  <si>
    <t>Holds - F-Block:Dan Yagmin:KFB017</t>
  </si>
  <si>
    <t>Holds - F-Block:Dan Yagmin:KFB018</t>
  </si>
  <si>
    <t>Holds - F-Block:Dan Yagmin:KFB019</t>
  </si>
  <si>
    <t>Holds - F-Block:Dan Yagmin:KFB020</t>
  </si>
  <si>
    <t>Holds - F-Block:Dan Yagmin:KFB021</t>
  </si>
  <si>
    <t>Holds - F-Block:Dan Yagmin:KFB022</t>
  </si>
  <si>
    <t>Holds - F-Block:Dan Yagmin:KFB023</t>
  </si>
  <si>
    <t>Holds - F-Block:Dan Yagmin:KFB024</t>
  </si>
  <si>
    <t>Holds - Haptic:Alex:KHAP001</t>
  </si>
  <si>
    <t>Holds - Haptic:Alex:KHAP002</t>
  </si>
  <si>
    <t>Holds - Haptic:Ian:KHIP001</t>
  </si>
  <si>
    <t>Holds - Haptic:Ian:KHIP002</t>
  </si>
  <si>
    <t>Holds - Haptic:Ian:KHIP003</t>
  </si>
  <si>
    <t>Holds - Haptic:Ian:KHIP004</t>
  </si>
  <si>
    <t>Holds - Haptic:Ian:KHIP005</t>
  </si>
  <si>
    <t>Holds - Haptic:Ian:KHIP006</t>
  </si>
  <si>
    <t>Holds - Haptic:Ian:KHIP007</t>
  </si>
  <si>
    <t>Holds - Haptic:Ian:KHIP008</t>
  </si>
  <si>
    <t>Holds - Haptic:Ian:KHIP009</t>
  </si>
  <si>
    <t>Holds - Haptic:Ian:KHIP010</t>
  </si>
  <si>
    <t>Holds - Haptic:Ian:KHIP012-2</t>
  </si>
  <si>
    <t>Holds - Haptic:Ian:KHIP012-3</t>
  </si>
  <si>
    <t>Holds - Haptic:Ian:KHIP013</t>
  </si>
  <si>
    <t>Holds - Haptic:Ian:KHIP013 DT</t>
  </si>
  <si>
    <t>Holds - Haptic:Ian:KHIP014</t>
  </si>
  <si>
    <t>Holds - Haptic:Ian:KHIP015</t>
  </si>
  <si>
    <t>Holds - Haptic:Ian:KHIP016</t>
  </si>
  <si>
    <t>Holds - Haptic:Ian:KHIP017</t>
  </si>
  <si>
    <t>Holds - Haptic:Ian:KHIP018</t>
  </si>
  <si>
    <t>Holds - Haptic:Ian:KHIP019</t>
  </si>
  <si>
    <t>Holds - Haptic:Ian:KHIP021</t>
  </si>
  <si>
    <t>Holds - Haptic:Jeremy:KHJH001</t>
  </si>
  <si>
    <t>Holds - Haptic:Jeremy:KHJH003</t>
  </si>
  <si>
    <t>Holds - Haptic:Jeremy:KHJH004</t>
  </si>
  <si>
    <t>Holds - Haptic:Jeremy:KHJH005</t>
  </si>
  <si>
    <t>Holds - Haptic:Jimmy:KHJW001</t>
  </si>
  <si>
    <t>Holds - Haptic:Jimmy:KHJW002-1</t>
  </si>
  <si>
    <t>Holds - Haptic:Jimmy:KHJW002-2</t>
  </si>
  <si>
    <t>Holds - Haptic:Jimmy:KHJW002-3</t>
  </si>
  <si>
    <t>Holds - Haptic:Jimmy:KHJW003</t>
  </si>
  <si>
    <t>Holds - Haptic:Jimmy:KHJW004</t>
  </si>
  <si>
    <t>Holds - Haptic:Jimmy:KHJW005</t>
  </si>
  <si>
    <t>Holds - Haptic:Jimmy:KHJW006</t>
  </si>
  <si>
    <t>Holds - Haptic:Jimmy:KHJW007</t>
  </si>
  <si>
    <t>Holds - Haptic:Jimmy:KHJW008</t>
  </si>
  <si>
    <t>Holds - Haptic:Jimmy:KHJW010</t>
  </si>
  <si>
    <t>Holds - Haptic:Jimmy:KHJW011</t>
  </si>
  <si>
    <t>Holds - Haptic:Jimmy:KHJW012</t>
  </si>
  <si>
    <t>Holds - Haptic:Keith:KHKD001</t>
  </si>
  <si>
    <t>Holds - Haptic:Keith:KHKD002</t>
  </si>
  <si>
    <t>Holds - Haptic:Keith:KHKD003</t>
  </si>
  <si>
    <t>Holds - Haptic:Keith:KHKD004</t>
  </si>
  <si>
    <t>Holds - Haptic:Keith:KHKD005</t>
  </si>
  <si>
    <t>Holds - Haptic:Keith:KHKD006</t>
  </si>
  <si>
    <t>Holds - Haptic:Keith:KHKD007-1</t>
  </si>
  <si>
    <t>Holds - Haptic:Keith:KHKD007-2</t>
  </si>
  <si>
    <t>Holds - Haptic:Keith:KHKD007-3</t>
  </si>
  <si>
    <t>Holds - Haptic:Keith:KHKD008</t>
  </si>
  <si>
    <t>Holds - Haptic:Keith:KHKD009</t>
  </si>
  <si>
    <t>Holds - Haptic:Keith:KHKD010</t>
  </si>
  <si>
    <t>Holds - Haptic:Keith:KHKD011</t>
  </si>
  <si>
    <t>Holds - Haptic:Keith:KHKD012</t>
  </si>
  <si>
    <t>Holds - Haptic:Keith:KHKD013</t>
  </si>
  <si>
    <t>Holds - Haptic:Keith:KHKD014</t>
  </si>
  <si>
    <t>Holds - Haptic:Keith:KHKD015</t>
  </si>
  <si>
    <t>Holds - Haptic:Keith:KHKD016</t>
  </si>
  <si>
    <t>Holds - Haptic:Keith:KHKD017</t>
  </si>
  <si>
    <t>Holds - Haptic:Keith:KHKD018</t>
  </si>
  <si>
    <t>Holds - Haptic:Keith:KHKD019</t>
  </si>
  <si>
    <t>Holds - Haptic:Pete:KHPJ001</t>
  </si>
  <si>
    <t>Holds - Haptic:Roy:KHRQ001</t>
  </si>
  <si>
    <t>Holds - Haptic:Unleashed Will:KHUW001</t>
  </si>
  <si>
    <t>Holds - Haptic:Unleashed Will:KHUW002</t>
  </si>
  <si>
    <t>Holds - Haptic:Unleashed Will:KHUW003</t>
  </si>
  <si>
    <t>Holds - Haptic:Unleashed Will:KHUW004</t>
  </si>
  <si>
    <t>Holds - Haptic:Unleashed Will:KHUW005</t>
  </si>
  <si>
    <t>Holds - Haptic:Unleashed Will:KHUW006</t>
  </si>
  <si>
    <t>Holds - Haptic:Unleashed Will:KHUW007</t>
  </si>
  <si>
    <t>Holds - Haptic:Unleashed Will:KHUW008</t>
  </si>
  <si>
    <t>Holds - Haptic:Unleashed Will:KHUW009</t>
  </si>
  <si>
    <t>Holds - Haptic:Unleashed Will:KHUW010</t>
  </si>
  <si>
    <t>Holds - Haptic:Unleashed Will:KHUW011</t>
  </si>
  <si>
    <t>Holds - Haptic:Will:KHWA001</t>
  </si>
  <si>
    <t>Holds - Haptic:Will:KHWA002</t>
  </si>
  <si>
    <t>Holds - Haptic:Will:KHWA003</t>
  </si>
  <si>
    <t>Holds - Haptic:Will:KHWA004</t>
  </si>
  <si>
    <t>Holds - Haptic:Will:KHWA005</t>
  </si>
  <si>
    <t>Holds - Haptic:Will:KHWA006</t>
  </si>
  <si>
    <t>Holds - Haptic:Will:KHWA007</t>
  </si>
  <si>
    <t>Holds - Haptic:Will:KHWA008</t>
  </si>
  <si>
    <t>Holds - Haptic:Will:KHWA009</t>
  </si>
  <si>
    <t>Holds - Haptic:Will:KHWA010</t>
  </si>
  <si>
    <t>Holds - Haptic:Will:KHWA011</t>
  </si>
  <si>
    <t>Holds - Haptic:Will:KHWA012</t>
  </si>
  <si>
    <t>Holds - Haptic:Will:KHWA013</t>
  </si>
  <si>
    <t>Holds - Haptic:Will:KHWA014</t>
  </si>
  <si>
    <t>Holds - Haptic:Will:KHWA015-1</t>
  </si>
  <si>
    <t>Holds - Haptic:Will:KHWA015-2</t>
  </si>
  <si>
    <t>Holds - Haptic:Will:KHWA015-3</t>
  </si>
  <si>
    <t>Holds - Haptic:Will:KHWA016</t>
  </si>
  <si>
    <t>Holds - Haptic:Will:KHWA017</t>
  </si>
  <si>
    <t>Holds - Haptic:Will:KHWA018</t>
  </si>
  <si>
    <t>Holds - Haptic:Will:KHWA020</t>
  </si>
  <si>
    <t>Holds - Haptic:Will:KHWA022</t>
  </si>
  <si>
    <t>Holds - Union:KU001</t>
  </si>
  <si>
    <t>Manufacturer</t>
  </si>
  <si>
    <t>Style</t>
  </si>
  <si>
    <t>Size</t>
  </si>
  <si>
    <t>Haptic - Keith Dickey - Moses Sandstone</t>
  </si>
  <si>
    <t>Kilter - Noah</t>
  </si>
  <si>
    <t>Kilter - Sandstone</t>
  </si>
  <si>
    <t>Kilter - Winter</t>
  </si>
  <si>
    <t>KHJW013</t>
  </si>
  <si>
    <t>KHJW014</t>
  </si>
  <si>
    <t>KHJW015</t>
  </si>
  <si>
    <t>Holds - Haptic:Jimmy:KHJW013</t>
  </si>
  <si>
    <t>Holds - Haptic:Jimmy:KHJW014</t>
  </si>
  <si>
    <t>Holds - Haptic:Jimmy:KHJW015</t>
  </si>
  <si>
    <t>Haptic - Jeremy Ho - Lo Rider</t>
  </si>
  <si>
    <t>Kilter - Brushed Sandstone</t>
  </si>
  <si>
    <t>Kilter - Font</t>
  </si>
  <si>
    <t>Kilter - Granite</t>
  </si>
  <si>
    <t>Kilter - Junction - Granite Teagan</t>
  </si>
  <si>
    <t>KHWA015 (Kit)</t>
  </si>
  <si>
    <t>KHJW002 (Kit)</t>
  </si>
  <si>
    <t>KHKD007 (Kit)</t>
  </si>
  <si>
    <t>K066 (Kit)</t>
  </si>
  <si>
    <t>K049 (Kit)</t>
  </si>
  <si>
    <t>K063 (Kit)</t>
  </si>
  <si>
    <t>K065 (Kit)</t>
  </si>
  <si>
    <t>K069 (Kit)</t>
  </si>
  <si>
    <t>K053 (Kit)</t>
  </si>
  <si>
    <t>K126 (Kit)</t>
  </si>
  <si>
    <t>K047 (Kit)</t>
  </si>
  <si>
    <t>K048 (Kit)</t>
  </si>
  <si>
    <t>K068 (Kit)</t>
  </si>
  <si>
    <t>K067 (Kit)</t>
  </si>
  <si>
    <t>KHIP012 (Kit)</t>
  </si>
  <si>
    <t>K133 (Kit)</t>
  </si>
  <si>
    <t>K161 (Kit)</t>
  </si>
  <si>
    <t>K078 (Kit)</t>
  </si>
  <si>
    <t>K161 DT (Kit)</t>
  </si>
  <si>
    <t>K162 DT (Kit)</t>
  </si>
  <si>
    <t>Holds - Kilter:K047 (Kit)</t>
  </si>
  <si>
    <t>Holds - Kilter:K048 (Kit)</t>
  </si>
  <si>
    <t>Holds - Kilter:K049 (Kit)</t>
  </si>
  <si>
    <t>Holds - Kilter:K053 (Kit)</t>
  </si>
  <si>
    <t>Holds - Kilter:K063 (Kit)</t>
  </si>
  <si>
    <t>Holds - Kilter:K065 (Kit)</t>
  </si>
  <si>
    <t>Holds - Kilter:K066 (Kit)</t>
  </si>
  <si>
    <t>Holds - Kilter:K067 (Kit)</t>
  </si>
  <si>
    <t>Holds - Kilter:K068 (Kit)</t>
  </si>
  <si>
    <t>Holds - Kilter:K069 (Kit)</t>
  </si>
  <si>
    <t>Holds - Kilter:K078 (Kit)</t>
  </si>
  <si>
    <t>Holds - Kilter:K126 (Kit)</t>
  </si>
  <si>
    <t>Holds - Kilter:K133 (Kit)</t>
  </si>
  <si>
    <t>Holds - Kilter:K161 (Kit)</t>
  </si>
  <si>
    <t>Holds - Haptic:Ian:KHIP012 (Kit)</t>
  </si>
  <si>
    <t>Holds - Haptic:Jimmy:KHJW002 (Kit)</t>
  </si>
  <si>
    <t>Holds - Haptic:Keith:KHKD007 (Kit)</t>
  </si>
  <si>
    <t>Holds - Haptic:Will:KHWA015 (Kit)</t>
  </si>
  <si>
    <t>Holds - Kilter:K161 DT (Kit)</t>
  </si>
  <si>
    <t>Holds - Kilter:K162 DT (Kit)</t>
  </si>
  <si>
    <t>Retail Price</t>
  </si>
  <si>
    <t>DISCOUNTED HOLD COST:</t>
  </si>
  <si>
    <t>RETAIL HOLD COST:</t>
  </si>
  <si>
    <t>Sets:</t>
  </si>
  <si>
    <t>Holds:</t>
  </si>
  <si>
    <t>ARAGON</t>
  </si>
  <si>
    <t>COMPOSITE X</t>
  </si>
  <si>
    <t>SUMMARY</t>
  </si>
  <si>
    <t>www.settercloset.com for photos &amp; color charts</t>
  </si>
  <si>
    <t>KHIP011</t>
  </si>
  <si>
    <t>Holds - Haptic:Ian:KHIP011</t>
  </si>
  <si>
    <t>Discount Value:</t>
  </si>
  <si>
    <t>Retail Value:</t>
  </si>
  <si>
    <t>K179 (Kit)</t>
  </si>
  <si>
    <t>K179-1</t>
  </si>
  <si>
    <t>K179-2</t>
  </si>
  <si>
    <t>K179-3</t>
  </si>
  <si>
    <t>KHPJ002</t>
  </si>
  <si>
    <t>Holds - Haptic:Pete:KHPJ002</t>
  </si>
  <si>
    <t>Holds - Kilter:K179 (Kit)</t>
  </si>
  <si>
    <t>Holds - Kilter:K179-1</t>
  </si>
  <si>
    <t>Holds - Kilter:K179-2</t>
  </si>
  <si>
    <t>Holds - Kilter:K179-3</t>
  </si>
  <si>
    <t>KHPJ003</t>
  </si>
  <si>
    <t>K181</t>
  </si>
  <si>
    <t>K182</t>
  </si>
  <si>
    <t>K183</t>
  </si>
  <si>
    <t>K184</t>
  </si>
  <si>
    <t>K185</t>
  </si>
  <si>
    <t>Holds - Kilter:K181</t>
  </si>
  <si>
    <t>Holds - Kilter:K182</t>
  </si>
  <si>
    <t>Holds - Kilter:K183</t>
  </si>
  <si>
    <t>Holds - Kilter:K184</t>
  </si>
  <si>
    <t>Holds - Kilter:K185</t>
  </si>
  <si>
    <t>Holds - Haptic:Pete:KHPJ003</t>
  </si>
  <si>
    <t>Standard Colors</t>
  </si>
  <si>
    <t>To see color options scroll right and up</t>
  </si>
  <si>
    <t>KX050</t>
  </si>
  <si>
    <t>KX051</t>
  </si>
  <si>
    <t>Brushed Sandstone Medium 1 - Slopey Edges</t>
  </si>
  <si>
    <t>KX054</t>
  </si>
  <si>
    <t>Noah Small 2 - Incut Ears</t>
  </si>
  <si>
    <t>Noah Small 3 - Incut Ears</t>
  </si>
  <si>
    <t>Noah Small 4 - Slopey Dishes</t>
  </si>
  <si>
    <t>KX055</t>
  </si>
  <si>
    <t>KX056</t>
  </si>
  <si>
    <t>KX057</t>
  </si>
  <si>
    <t>Color Code</t>
  </si>
  <si>
    <t>Sandstone Large 3 - Jugs</t>
  </si>
  <si>
    <t>KX061</t>
  </si>
  <si>
    <t>Haptic - Keith Dickey - Junction- Stella Granite</t>
  </si>
  <si>
    <t>Jeremy Ho Lo Riders Large 1 - Crescents</t>
  </si>
  <si>
    <t>Jeremy Ho Lo Riders Large 2 - Crescents</t>
  </si>
  <si>
    <t>Keith Dickey Stella Granite Large 1 - Puffy Junction Balls</t>
  </si>
  <si>
    <t>Noah Large 1 - Rails</t>
  </si>
  <si>
    <t>Noah Large 2 - Rails</t>
  </si>
  <si>
    <t>KXKD002</t>
  </si>
  <si>
    <t>Sandstone Medium 1 - Crimps</t>
  </si>
  <si>
    <t>Sandstone Medium 2 - Crimps</t>
  </si>
  <si>
    <t>KHIP022</t>
  </si>
  <si>
    <t>Holds - Haptic:Ian:KHIP022</t>
  </si>
  <si>
    <t>Sandstone XL 6 - Over Jugs</t>
  </si>
  <si>
    <t>Sandstone XL 7 - Over Jugs</t>
  </si>
  <si>
    <t>KX059</t>
  </si>
  <si>
    <t>KX065</t>
  </si>
  <si>
    <t>Granite Mega Jibs Set 2 - Granite Plates</t>
  </si>
  <si>
    <t>Granite Mega Jibs Set 1 - Granite Plates</t>
  </si>
  <si>
    <t>KX062</t>
  </si>
  <si>
    <t>Keith Dickey Moses Sandstone XL 1 - Huecos</t>
  </si>
  <si>
    <t>KXKD001</t>
  </si>
  <si>
    <t>Brushed Sandstone XL 1 - Ledges</t>
  </si>
  <si>
    <t>KX064</t>
  </si>
  <si>
    <t>Granite XL 1 - Over Jugs</t>
  </si>
  <si>
    <t>KX058</t>
  </si>
  <si>
    <t>K187</t>
  </si>
  <si>
    <t>K188</t>
  </si>
  <si>
    <t>K187/188 (Kit)</t>
  </si>
  <si>
    <t>Holds - Kilter:K187</t>
  </si>
  <si>
    <t>Holds - Kilter:K188</t>
  </si>
  <si>
    <t>K189</t>
  </si>
  <si>
    <t>Holds - Kilter:K189</t>
  </si>
  <si>
    <t>KHIP023</t>
  </si>
  <si>
    <t>KHIP024</t>
  </si>
  <si>
    <t>KHIP026</t>
  </si>
  <si>
    <t>Holds - Haptic:Ian:KHIP023</t>
  </si>
  <si>
    <t>Holds - Haptic:Ian:KHIP024</t>
  </si>
  <si>
    <t>Holds - Haptic:Ian:KHIP026</t>
  </si>
  <si>
    <t>KHPJ012</t>
  </si>
  <si>
    <t>Holds - Haptic:Pete:KHPJ012</t>
  </si>
  <si>
    <t>sandstone</t>
  </si>
  <si>
    <t>granite</t>
  </si>
  <si>
    <t>angular</t>
  </si>
  <si>
    <t>simple</t>
  </si>
  <si>
    <t>KX060</t>
  </si>
  <si>
    <t>Holds - Europe:Holds - Europe - Kilter:KX001</t>
  </si>
  <si>
    <t>Holds - Europe:Holds - Europe - Kilter:KX002</t>
  </si>
  <si>
    <t>Holds - Europe:Holds - Europe - Kilter:KX003</t>
  </si>
  <si>
    <t>Holds - Europe:Holds - Europe - Kilter:KX004</t>
  </si>
  <si>
    <t>Holds - Europe:Holds - Europe - Kilter:KX005</t>
  </si>
  <si>
    <t>Holds - Europe:Holds - Europe - Kilter:KX006</t>
  </si>
  <si>
    <t>Holds - Europe:Holds - Europe - Kilter:KX007</t>
  </si>
  <si>
    <t>Holds - Europe:Holds - Europe - Kilter:KX008</t>
  </si>
  <si>
    <t>Holds - Europe:Holds - Europe - Kilter:KX009</t>
  </si>
  <si>
    <t>Holds - Europe:Holds - Europe - Kilter:KX010</t>
  </si>
  <si>
    <t>Holds - Europe:Holds - Europe - Kilter:KX011</t>
  </si>
  <si>
    <t>Holds - Europe:Holds - Europe - Kilter:KX012</t>
  </si>
  <si>
    <t>Holds - Europe:Holds - Europe - Kilter:KX013</t>
  </si>
  <si>
    <t>Holds - Europe:Holds - Europe - Kilter:KX014</t>
  </si>
  <si>
    <t>Holds - Europe:Holds - Europe - Kilter:KX015</t>
  </si>
  <si>
    <t>Holds - Europe:Holds - Europe - Kilter:KX016</t>
  </si>
  <si>
    <t>Holds - Europe:Holds - Europe - Kilter:KX017</t>
  </si>
  <si>
    <t>Holds - Europe:Holds - Europe - Kilter:KX018</t>
  </si>
  <si>
    <t>Holds - Europe:Holds - Europe - Kilter:KX019</t>
  </si>
  <si>
    <t>Holds - Europe:Holds - Europe - Kilter:KX020</t>
  </si>
  <si>
    <t>Holds - Europe:Holds - Europe - Kilter:KX021</t>
  </si>
  <si>
    <t>Holds - Europe:Holds - Europe - Kilter:KX022</t>
  </si>
  <si>
    <t>Holds - Europe:Holds - Europe - Kilter:KX025</t>
  </si>
  <si>
    <t>Holds - Europe:Holds - Europe - Kilter:KX026</t>
  </si>
  <si>
    <t>Holds - Europe:Holds - Europe - Kilter:KX027</t>
  </si>
  <si>
    <t>Holds - Europe:Holds - Europe - Kilter:KX028</t>
  </si>
  <si>
    <t>Holds - Europe:Holds - Europe - Kilter:KX029</t>
  </si>
  <si>
    <t>Holds - Europe:Holds - Europe - Kilter:KX030</t>
  </si>
  <si>
    <t>Holds - Europe:Holds - Europe - Kilter:KX031</t>
  </si>
  <si>
    <t>Holds - Europe:Holds - Europe - Kilter:KX032</t>
  </si>
  <si>
    <t>Holds - Europe:Holds - Europe - Kilter:KX033</t>
  </si>
  <si>
    <t>Holds - Europe:Holds - Europe - Kilter:KX034</t>
  </si>
  <si>
    <t>Holds - Europe:Holds - Europe - Kilter:KX035</t>
  </si>
  <si>
    <t>Holds - Europe:Holds - Europe - Kilter:KX036</t>
  </si>
  <si>
    <t>Holds - Europe:Holds - Europe - Kilter:KX037</t>
  </si>
  <si>
    <t>Holds - Europe:Holds - Europe - Kilter:KX038</t>
  </si>
  <si>
    <t>Holds - Europe:Holds - Europe - Kilter:KX039</t>
  </si>
  <si>
    <t>Holds - Europe:Holds - Europe - Kilter:KX040</t>
  </si>
  <si>
    <t>Holds - Europe:Holds - Europe - Kilter:KX041</t>
  </si>
  <si>
    <t>Holds - Europe:Holds - Europe - Kilter:KX042</t>
  </si>
  <si>
    <t>Holds - Europe:Holds - Europe - Kilter:KX043</t>
  </si>
  <si>
    <t>Holds - Europe:Holds - Europe - Kilter:KX044</t>
  </si>
  <si>
    <t>Holds - Europe:Holds - Europe - Kilter:KX045</t>
  </si>
  <si>
    <t>Holds - Europe:Holds - Europe - Kilter:KX046</t>
  </si>
  <si>
    <t>Holds - Europe:Holds - Europe - Kilter:KX047</t>
  </si>
  <si>
    <t>Holds - Europe:Holds - Europe - Kilter:KX048</t>
  </si>
  <si>
    <t>Holds - Europe:Holds - Europe - Kilter:KX049</t>
  </si>
  <si>
    <t>Holds - Europe:Holds - Europe - Kilter:KX050</t>
  </si>
  <si>
    <t>Holds - Europe:Holds - Europe - Kilter:KX051</t>
  </si>
  <si>
    <t>Holds - Europe:Holds - Europe - Kilter:KX054</t>
  </si>
  <si>
    <t>Holds - Europe:Holds - Europe - Kilter:KX055</t>
  </si>
  <si>
    <t>Holds - Europe:Holds - Europe - Kilter:KX056</t>
  </si>
  <si>
    <t>Holds - Europe:Holds - Europe - Kilter:KX057</t>
  </si>
  <si>
    <t>Holds - Europe:Holds - Europe - Kilter:KX058</t>
  </si>
  <si>
    <t>Holds - Europe:Holds - Europe - Kilter:KX059</t>
  </si>
  <si>
    <t>Holds - Europe:Holds - Europe - Kilter:KX060</t>
  </si>
  <si>
    <t>Holds - Europe:Holds - Europe - Kilter:KX061</t>
  </si>
  <si>
    <t>Holds - Europe:Holds - Europe - Kilter:KX062</t>
  </si>
  <si>
    <t>Holds - Europe:Holds - Europe - Kilter:KX064</t>
  </si>
  <si>
    <t>Holds - Europe:Holds - Europe - Kilter:KX065</t>
  </si>
  <si>
    <t>Holds - Europe:Holds - Europe - Kilter:KXJH001</t>
  </si>
  <si>
    <t>Holds - Europe:Holds - Europe - Kilter:KXJH002</t>
  </si>
  <si>
    <t>Holds - Europe:Holds - Europe - Kilter:KXJH003</t>
  </si>
  <si>
    <t>Holds - Europe:Holds - Europe - Kilter:KXJH004</t>
  </si>
  <si>
    <t>Holds - Europe:Holds - Europe - Kilter:KXJH005</t>
  </si>
  <si>
    <t>Holds - Europe:Holds - Europe - Kilter:KXJH006</t>
  </si>
  <si>
    <t>Holds - Europe:Holds - Europe - Kilter:KXJH007</t>
  </si>
  <si>
    <t>Holds - Europe:Holds - Europe - Kilter:KXJH008</t>
  </si>
  <si>
    <t>Holds - Europe:Holds - Europe - Kilter:KXJH009</t>
  </si>
  <si>
    <t>Holds - Europe:Holds - Europe - Kilter:KXKD001</t>
  </si>
  <si>
    <t>Holds - Europe:Holds - Europe - Kilter:KXKD002</t>
  </si>
  <si>
    <t>Hardening</t>
  </si>
  <si>
    <t>kaiju</t>
  </si>
  <si>
    <t>large</t>
  </si>
  <si>
    <t>small</t>
  </si>
  <si>
    <t>2xl</t>
  </si>
  <si>
    <t>xl</t>
  </si>
  <si>
    <t>xs</t>
  </si>
  <si>
    <t>KHIP025</t>
  </si>
  <si>
    <t>K191</t>
  </si>
  <si>
    <t>KHPJ005</t>
  </si>
  <si>
    <t>KHPJ007</t>
  </si>
  <si>
    <t>KHPJ008</t>
  </si>
  <si>
    <t>KHPJ009</t>
  </si>
  <si>
    <t>KHPJ010</t>
  </si>
  <si>
    <t>KHPJ011</t>
  </si>
  <si>
    <t>KHPJ013</t>
  </si>
  <si>
    <t>KHPJ014</t>
  </si>
  <si>
    <t>Holds - Kilter:K191</t>
  </si>
  <si>
    <t>Holds - Haptic:Ian:KHIP025</t>
  </si>
  <si>
    <t>KHPJ004</t>
  </si>
  <si>
    <t>Holds - Haptic:Pete:KHPJ004</t>
  </si>
  <si>
    <t>Holds - Haptic:Pete:KHPJ005</t>
  </si>
  <si>
    <t>KHPJ006 DT</t>
  </si>
  <si>
    <t>Holds - Haptic:Pete:KHPJ006 DT</t>
  </si>
  <si>
    <t>Holds - Haptic:Pete:KHPJ007</t>
  </si>
  <si>
    <t>Holds - Haptic:Pete:KHPJ008</t>
  </si>
  <si>
    <t>Holds - Haptic:Pete:KHPJ009</t>
  </si>
  <si>
    <t>Holds - Haptic:Pete:KHPJ010</t>
  </si>
  <si>
    <t>Holds - Haptic:Pete:KHPJ011</t>
  </si>
  <si>
    <t>Holds - Haptic:Pete:KHPJ013</t>
  </si>
  <si>
    <t>Holds - Haptic:Pete:KHPJ014</t>
  </si>
  <si>
    <t>UP064</t>
  </si>
  <si>
    <t>UP004</t>
  </si>
  <si>
    <t>UP005</t>
  </si>
  <si>
    <t>UP006</t>
  </si>
  <si>
    <t>UP060</t>
  </si>
  <si>
    <t>UP067</t>
  </si>
  <si>
    <t>UP065</t>
  </si>
  <si>
    <t>UP039</t>
  </si>
  <si>
    <t>UP056</t>
  </si>
  <si>
    <t>UP100</t>
  </si>
  <si>
    <t>UP058</t>
  </si>
  <si>
    <t>UP046</t>
  </si>
  <si>
    <t>UP019</t>
  </si>
  <si>
    <t>UP101</t>
  </si>
  <si>
    <t>UP038</t>
  </si>
  <si>
    <t>UP066</t>
  </si>
  <si>
    <t>UP103</t>
  </si>
  <si>
    <t>UP102</t>
  </si>
  <si>
    <t>UP041</t>
  </si>
  <si>
    <t>UP029</t>
  </si>
  <si>
    <t>UP028</t>
  </si>
  <si>
    <t>UP048</t>
  </si>
  <si>
    <t>UP062</t>
  </si>
  <si>
    <t>UP010</t>
  </si>
  <si>
    <t>UP026</t>
  </si>
  <si>
    <t>UP051</t>
  </si>
  <si>
    <t>UP057</t>
  </si>
  <si>
    <t>UP090</t>
  </si>
  <si>
    <t>UP055</t>
  </si>
  <si>
    <t>UP052</t>
  </si>
  <si>
    <t>UP072</t>
  </si>
  <si>
    <t>UP020</t>
  </si>
  <si>
    <t>UP021</t>
  </si>
  <si>
    <t>UP022</t>
  </si>
  <si>
    <t>UP017</t>
  </si>
  <si>
    <t>UP091</t>
  </si>
  <si>
    <t>UP001</t>
  </si>
  <si>
    <t>UP073</t>
  </si>
  <si>
    <t>UP015</t>
  </si>
  <si>
    <t>UP049</t>
  </si>
  <si>
    <t>UP012</t>
  </si>
  <si>
    <t>UP075</t>
  </si>
  <si>
    <t>UP089</t>
  </si>
  <si>
    <t>UP043</t>
  </si>
  <si>
    <t>UP094</t>
  </si>
  <si>
    <t>UP078</t>
  </si>
  <si>
    <t>UP071</t>
  </si>
  <si>
    <t>UP096</t>
  </si>
  <si>
    <t>UP099</t>
  </si>
  <si>
    <t>UP083</t>
  </si>
  <si>
    <t>UP080</t>
  </si>
  <si>
    <t>UP081</t>
  </si>
  <si>
    <t>UP085</t>
  </si>
  <si>
    <t>UP097</t>
  </si>
  <si>
    <t>UP092</t>
  </si>
  <si>
    <t>UP024</t>
  </si>
  <si>
    <t>UP007</t>
  </si>
  <si>
    <t>UP061</t>
  </si>
  <si>
    <t>UP027</t>
  </si>
  <si>
    <t>UP011</t>
  </si>
  <si>
    <t>UP053</t>
  </si>
  <si>
    <t>UP084</t>
  </si>
  <si>
    <t>UP070</t>
  </si>
  <si>
    <t>UP068</t>
  </si>
  <si>
    <t>UP054</t>
  </si>
  <si>
    <t>UP023</t>
  </si>
  <si>
    <t>UP018</t>
  </si>
  <si>
    <t>UP003</t>
  </si>
  <si>
    <t>UP002</t>
  </si>
  <si>
    <t>UP047</t>
  </si>
  <si>
    <t>UP042</t>
  </si>
  <si>
    <t>UP074</t>
  </si>
  <si>
    <t>UP044</t>
  </si>
  <si>
    <t>UP050</t>
  </si>
  <si>
    <t>UP040</t>
  </si>
  <si>
    <t>UP045</t>
  </si>
  <si>
    <t>UP098</t>
  </si>
  <si>
    <t>UP076</t>
  </si>
  <si>
    <t>UP008</t>
  </si>
  <si>
    <t>UP093</t>
  </si>
  <si>
    <t>UP025</t>
  </si>
  <si>
    <t>UP009</t>
  </si>
  <si>
    <t>UP016</t>
  </si>
  <si>
    <t>UP087</t>
  </si>
  <si>
    <t>UP086</t>
  </si>
  <si>
    <t>UP063</t>
  </si>
  <si>
    <t>UP079</t>
  </si>
  <si>
    <t>UP077</t>
  </si>
  <si>
    <t>UP095</t>
  </si>
  <si>
    <t>UP082</t>
  </si>
  <si>
    <t>UP069</t>
  </si>
  <si>
    <t>UP104</t>
  </si>
  <si>
    <t>UP037</t>
  </si>
  <si>
    <t>UP014</t>
  </si>
  <si>
    <t>UP013</t>
  </si>
  <si>
    <t>Speed Bumps M1 - Crimps</t>
  </si>
  <si>
    <t>unique art</t>
  </si>
  <si>
    <t>Urban Plastix - Bricks</t>
  </si>
  <si>
    <t>Urban Plastix - Tremors</t>
  </si>
  <si>
    <t>Urban Plastix - Regs</t>
  </si>
  <si>
    <t>Urban Plastix - Speed Bumps</t>
  </si>
  <si>
    <t>Urban Plastix - Trim</t>
  </si>
  <si>
    <t>To see color options, go to cover page</t>
  </si>
  <si>
    <t>UPX1</t>
  </si>
  <si>
    <t>UPX2</t>
  </si>
  <si>
    <t>UPX3</t>
  </si>
  <si>
    <t>UPX4</t>
  </si>
  <si>
    <t>Reg XL1 - Jugs</t>
  </si>
  <si>
    <t>Reg L1 - Roof Jugs</t>
  </si>
  <si>
    <t>Reg L2 - Jugs</t>
  </si>
  <si>
    <t>Reg M1 - Jugs</t>
  </si>
  <si>
    <t>UPX5</t>
  </si>
  <si>
    <t>UPX6</t>
  </si>
  <si>
    <t>UPX7</t>
  </si>
  <si>
    <t>UPX8</t>
  </si>
  <si>
    <t>UPX9</t>
  </si>
  <si>
    <t>UPX10</t>
  </si>
  <si>
    <t>UPX11</t>
  </si>
  <si>
    <t>UPX12</t>
  </si>
  <si>
    <t>UPX13</t>
  </si>
  <si>
    <t>UPX14</t>
  </si>
  <si>
    <t>Tremors 2XL 3 - Bow Ties</t>
  </si>
  <si>
    <t>Tremors L1 - Jugs</t>
  </si>
  <si>
    <t>Tremors L2 - Jugs</t>
  </si>
  <si>
    <t>Tremors M1 - Waves</t>
  </si>
  <si>
    <t>Tremors S 1 - Pinches</t>
  </si>
  <si>
    <t>Tremors XS 1 - Feet 1</t>
  </si>
  <si>
    <t>Tremors XS 2 - Feet 2</t>
  </si>
  <si>
    <t>Tremors Jibs 1</t>
  </si>
  <si>
    <t>UPX15</t>
  </si>
  <si>
    <t>UPX16</t>
  </si>
  <si>
    <t>UPX17</t>
  </si>
  <si>
    <t>UPX18</t>
  </si>
  <si>
    <t>UPX19</t>
  </si>
  <si>
    <t>UPX20</t>
  </si>
  <si>
    <t>UPX21</t>
  </si>
  <si>
    <t>UPX22</t>
  </si>
  <si>
    <t>Big Brick 2XL 1 - 2 Piece</t>
  </si>
  <si>
    <t>Big Brick 2XL 2 - 3 Piece</t>
  </si>
  <si>
    <t>Big Brick XL 1 - 2 Piece</t>
  </si>
  <si>
    <t>Big Brick XL 2 - Slopers</t>
  </si>
  <si>
    <t>Big Brick L1 - 2 Piece</t>
  </si>
  <si>
    <t>Big Brick L2 - Incuts</t>
  </si>
  <si>
    <t>Big Brick S1 - Crimps</t>
  </si>
  <si>
    <t>Big Brick XS 1 - Feet</t>
  </si>
  <si>
    <t>Urban Plastix - Not Font</t>
  </si>
  <si>
    <t>UPX23</t>
  </si>
  <si>
    <t>UPX24</t>
  </si>
  <si>
    <t>UPX25</t>
  </si>
  <si>
    <t>UPX26</t>
  </si>
  <si>
    <t>UPX27</t>
  </si>
  <si>
    <t>Not Font 2XL 1 - Plate Slopers</t>
  </si>
  <si>
    <t>UPX28</t>
  </si>
  <si>
    <t>UPX29</t>
  </si>
  <si>
    <t>Not Font XL 1 - Hooded Pinches</t>
  </si>
  <si>
    <t>UPX30</t>
  </si>
  <si>
    <t>Not Font L1 - Mini Jugs</t>
  </si>
  <si>
    <t>UPX31</t>
  </si>
  <si>
    <t>Not Font L2 - Crimps</t>
  </si>
  <si>
    <t>UPX32</t>
  </si>
  <si>
    <t>Not Font M1 - Crimps</t>
  </si>
  <si>
    <t>UPX33</t>
  </si>
  <si>
    <t>Not Font M2 - Pinches</t>
  </si>
  <si>
    <t>UPX34</t>
  </si>
  <si>
    <t>Not Font XS 1 - Feet</t>
  </si>
  <si>
    <t>UPX35</t>
  </si>
  <si>
    <t>Not Font XS 2 - Feet</t>
  </si>
  <si>
    <t>UPX36</t>
  </si>
  <si>
    <t>Speed Bumps XL 1 - Doubles</t>
  </si>
  <si>
    <t>UPX37</t>
  </si>
  <si>
    <t>Speed Bumps XL 2 - Crimps</t>
  </si>
  <si>
    <t>UPX38</t>
  </si>
  <si>
    <t>Speed Bumps L1 - Crimps</t>
  </si>
  <si>
    <t>UPX39</t>
  </si>
  <si>
    <t>Speed Bumps L2 - Incuts</t>
  </si>
  <si>
    <t>UPX40</t>
  </si>
  <si>
    <t>Speed Bumps L3 - Lo-Pro</t>
  </si>
  <si>
    <t>UPX41</t>
  </si>
  <si>
    <t>Speed Bumps L4 - Pinches</t>
  </si>
  <si>
    <t>UPX42</t>
  </si>
  <si>
    <t>UPX43</t>
  </si>
  <si>
    <t>UPX44</t>
  </si>
  <si>
    <t>Speed Bumps M3 - Pinches</t>
  </si>
  <si>
    <t>UPX45</t>
  </si>
  <si>
    <t>Speed Bumps M4 - Pinches</t>
  </si>
  <si>
    <t>UPX46</t>
  </si>
  <si>
    <t>Speed Bumps S1 - Pinches</t>
  </si>
  <si>
    <t>UPX47</t>
  </si>
  <si>
    <t>Speed Bumps XS 1 - Crimps</t>
  </si>
  <si>
    <t>UPX48</t>
  </si>
  <si>
    <t>Speed Bumps XS 2 - Feet 1</t>
  </si>
  <si>
    <t>UPX49</t>
  </si>
  <si>
    <t>Trim XL 1 - Jugs</t>
  </si>
  <si>
    <t>UPX50</t>
  </si>
  <si>
    <t>Trim XL 2 - Pinches</t>
  </si>
  <si>
    <t>UPX51</t>
  </si>
  <si>
    <t>UPX52</t>
  </si>
  <si>
    <t>Trim L 1 - Jugs</t>
  </si>
  <si>
    <t>UPX53</t>
  </si>
  <si>
    <t>Trim L 2 - Pinches</t>
  </si>
  <si>
    <t>UPX54</t>
  </si>
  <si>
    <t>Trim M 1 - Crimps</t>
  </si>
  <si>
    <t>UPX55</t>
  </si>
  <si>
    <t>Trim S 1 - Crimps</t>
  </si>
  <si>
    <t>UPX56</t>
  </si>
  <si>
    <t>Trim XS 1 - Feet</t>
  </si>
  <si>
    <t>UP030</t>
  </si>
  <si>
    <t>UP031</t>
  </si>
  <si>
    <t>UP032</t>
  </si>
  <si>
    <t>UP033</t>
  </si>
  <si>
    <t>UP034</t>
  </si>
  <si>
    <t>UP035</t>
  </si>
  <si>
    <t>UP036</t>
  </si>
  <si>
    <t>UP059</t>
  </si>
  <si>
    <t>UP088</t>
  </si>
  <si>
    <t>UP105</t>
  </si>
  <si>
    <t>UP106</t>
  </si>
  <si>
    <t>UP107</t>
  </si>
  <si>
    <t>UP108</t>
  </si>
  <si>
    <t>Holds - Urban Plastix:UP001</t>
  </si>
  <si>
    <t>Holds - Urban Plastix:UP002</t>
  </si>
  <si>
    <t>Holds - Urban Plastix:UP003</t>
  </si>
  <si>
    <t>Holds - Urban Plastix:UP004</t>
  </si>
  <si>
    <t>Holds - Urban Plastix:UP005</t>
  </si>
  <si>
    <t>Holds - Urban Plastix:UP006</t>
  </si>
  <si>
    <t>Holds - Urban Plastix:UP007</t>
  </si>
  <si>
    <t>Holds - Urban Plastix:UP008</t>
  </si>
  <si>
    <t>Holds - Urban Plastix:UP009</t>
  </si>
  <si>
    <t>Holds - Urban Plastix:UP010</t>
  </si>
  <si>
    <t>Holds - Urban Plastix:UP011</t>
  </si>
  <si>
    <t>Holds - Urban Plastix:UP012</t>
  </si>
  <si>
    <t>Holds - Urban Plastix:UP013</t>
  </si>
  <si>
    <t>Holds - Urban Plastix:UP014</t>
  </si>
  <si>
    <t>Holds - Urban Plastix:UP015</t>
  </si>
  <si>
    <t>Holds - Urban Plastix:UP016</t>
  </si>
  <si>
    <t>Holds - Urban Plastix:UP017</t>
  </si>
  <si>
    <t>Holds - Urban Plastix:UP018</t>
  </si>
  <si>
    <t>Holds - Urban Plastix:UP019</t>
  </si>
  <si>
    <t>Holds - Urban Plastix:UP020</t>
  </si>
  <si>
    <t>Holds - Urban Plastix:UP021</t>
  </si>
  <si>
    <t>Holds - Urban Plastix:UP022</t>
  </si>
  <si>
    <t>Holds - Urban Plastix:UP023</t>
  </si>
  <si>
    <t>Holds - Urban Plastix:UP024</t>
  </si>
  <si>
    <t>Holds - Urban Plastix:UP025</t>
  </si>
  <si>
    <t>Holds - Urban Plastix:UP026</t>
  </si>
  <si>
    <t>Holds - Urban Plastix:UP027</t>
  </si>
  <si>
    <t>Holds - Urban Plastix:UP028</t>
  </si>
  <si>
    <t>Holds - Urban Plastix:UP030</t>
  </si>
  <si>
    <t>Holds - Urban Plastix:UP031</t>
  </si>
  <si>
    <t>Holds - Urban Plastix:UP032</t>
  </si>
  <si>
    <t>Holds - Urban Plastix:UP033</t>
  </si>
  <si>
    <t>Holds - Urban Plastix:UP034</t>
  </si>
  <si>
    <t>Holds - Urban Plastix:UP035</t>
  </si>
  <si>
    <t>Holds - Urban Plastix:UP036</t>
  </si>
  <si>
    <t>Holds - Urban Plastix:UP037</t>
  </si>
  <si>
    <t>Holds - Urban Plastix:UP038</t>
  </si>
  <si>
    <t>Holds - Urban Plastix:UP039</t>
  </si>
  <si>
    <t>Holds - Urban Plastix:UP040</t>
  </si>
  <si>
    <t>Holds - Urban Plastix:UP041</t>
  </si>
  <si>
    <t>Holds - Urban Plastix:UP042</t>
  </si>
  <si>
    <t>Holds - Urban Plastix:UP043</t>
  </si>
  <si>
    <t>Holds - Urban Plastix:UP044</t>
  </si>
  <si>
    <t>Holds - Urban Plastix:UP045</t>
  </si>
  <si>
    <t>Holds - Urban Plastix:UP046</t>
  </si>
  <si>
    <t>Holds - Urban Plastix:UP050</t>
  </si>
  <si>
    <t>Holds - Urban Plastix:UP051</t>
  </si>
  <si>
    <t>Holds - Urban Plastix:UP052</t>
  </si>
  <si>
    <t>Holds - Urban Plastix:UP054</t>
  </si>
  <si>
    <t>Holds - Urban Plastix:UP055</t>
  </si>
  <si>
    <t>Holds - Urban Plastix:UP056</t>
  </si>
  <si>
    <t>Holds - Urban Plastix:UP057</t>
  </si>
  <si>
    <t>Holds - Urban Plastix:UP058</t>
  </si>
  <si>
    <t>Holds - Urban Plastix:UP059</t>
  </si>
  <si>
    <t>Holds - Urban Plastix:UP060</t>
  </si>
  <si>
    <t>Holds - Urban Plastix:UP061</t>
  </si>
  <si>
    <t>Holds - Urban Plastix:UP072</t>
  </si>
  <si>
    <t>Holds - Urban Plastix:UP073</t>
  </si>
  <si>
    <t>Holds - Urban Plastix:UP074</t>
  </si>
  <si>
    <t>Holds - Urban Plastix:UP076</t>
  </si>
  <si>
    <t>Holds - Urban Plastix:UP077</t>
  </si>
  <si>
    <t>Holds - Urban Plastix:UP079</t>
  </si>
  <si>
    <t>Holds - Urban Plastix:UP080</t>
  </si>
  <si>
    <t>Holds - Urban Plastix:UP081</t>
  </si>
  <si>
    <t>Holds - Urban Plastix:UP082</t>
  </si>
  <si>
    <t>Holds - Urban Plastix:UP083</t>
  </si>
  <si>
    <t>Holds - Urban Plastix:UP084</t>
  </si>
  <si>
    <t>Holds - Urban Plastix:UP085</t>
  </si>
  <si>
    <t>Holds - Urban Plastix:UP086</t>
  </si>
  <si>
    <t>Holds - Urban Plastix:UP087</t>
  </si>
  <si>
    <t>Holds - Urban Plastix:UP088</t>
  </si>
  <si>
    <t>Holds - Urban Plastix:UP090</t>
  </si>
  <si>
    <t>Holds - Urban Plastix:UP091</t>
  </si>
  <si>
    <t>Holds - Urban Plastix:UP092</t>
  </si>
  <si>
    <t>Holds - Urban Plastix:UP093</t>
  </si>
  <si>
    <t>Holds - Urban Plastix:UP094</t>
  </si>
  <si>
    <t>Holds - Urban Plastix:UP095</t>
  </si>
  <si>
    <t>Holds - Urban Plastix:UP096</t>
  </si>
  <si>
    <t>Holds - Urban Plastix:UP097</t>
  </si>
  <si>
    <t>Holds - Urban Plastix:UP098</t>
  </si>
  <si>
    <t>Holds - Urban Plastix:UP099</t>
  </si>
  <si>
    <t>Holds - Urban Plastix:UP100</t>
  </si>
  <si>
    <t>Holds - Urban Plastix:UP101</t>
  </si>
  <si>
    <t>Holds - Urban Plastix:UP102</t>
  </si>
  <si>
    <t>Holds - Urban Plastix:UP103</t>
  </si>
  <si>
    <t>Holds - Urban Plastix:UP104</t>
  </si>
  <si>
    <t>Holds - Urban Plastix:UP105</t>
  </si>
  <si>
    <t>Holds - Urban Plastix:UP106</t>
  </si>
  <si>
    <t>Holds - Urban Plastix:UP107</t>
  </si>
  <si>
    <t>Holds - Urban Plastix:UP108</t>
  </si>
  <si>
    <t>Retail</t>
  </si>
  <si>
    <t>Speed Bumps M2 - Crimp</t>
  </si>
  <si>
    <t>Trim XL 3 - Edges</t>
  </si>
  <si>
    <t>Not Font Kaiju 1 - Stalactite</t>
  </si>
  <si>
    <t>Not Font Kaiju 2 - Sloper</t>
  </si>
  <si>
    <t>Not Font Kaiju 3 - Sloper</t>
  </si>
  <si>
    <t>Not Font 2XL 2 - Plate Slopers</t>
  </si>
  <si>
    <t>Not Font 2XL 3 - Jugs</t>
  </si>
  <si>
    <t>Holds - Urban Plastix:UP047</t>
  </si>
  <si>
    <t>Holds - Urban Plastix:UP048</t>
  </si>
  <si>
    <t>Holds - Urban Plastix:UP049</t>
  </si>
  <si>
    <t>Holds - Urban Plastix:UP053</t>
  </si>
  <si>
    <t>Holds - Urban Plastix:UP063</t>
  </si>
  <si>
    <t>Holds - Urban Plastix:UP062</t>
  </si>
  <si>
    <t>Holds - Urban Plastix:UP064</t>
  </si>
  <si>
    <t>Holds - Urban Plastix:UP065</t>
  </si>
  <si>
    <t>Holds - Urban Plastix:UP066</t>
  </si>
  <si>
    <t>Holds - Urban Plastix:UP067</t>
  </si>
  <si>
    <t>Holds - Urban Plastix:UP068</t>
  </si>
  <si>
    <t>Holds - Urban Plastix:UP069</t>
  </si>
  <si>
    <t>Holds - Urban Plastix:UP070</t>
  </si>
  <si>
    <t>Holds - Urban Plastix:UP071</t>
  </si>
  <si>
    <t>Holds - Urban Plastix:UP078</t>
  </si>
  <si>
    <t>Holds - Urban Plastix:UP089</t>
  </si>
  <si>
    <t>Holds - Urban Plastix:UP029</t>
  </si>
  <si>
    <t>Holds - Urban Plastix:UP075</t>
  </si>
  <si>
    <t>Kilter - Tufas</t>
  </si>
  <si>
    <t>KXST029</t>
  </si>
  <si>
    <t>NEW SETS HIGHLIGHTED BELOW</t>
  </si>
  <si>
    <t>K186</t>
  </si>
  <si>
    <t>Holds - Kilter:K186</t>
  </si>
  <si>
    <t>UV Protectant</t>
  </si>
  <si>
    <t>Tremors 2XL 1 - Jugs</t>
  </si>
  <si>
    <t>Tremors 2XL 2 - Plates</t>
  </si>
  <si>
    <t>KHJH006</t>
  </si>
  <si>
    <t>Holds - Haptic:Jeremy:KHJH006</t>
  </si>
  <si>
    <t>UP109</t>
  </si>
  <si>
    <t>Holds - Urban Plastix:UP109</t>
  </si>
  <si>
    <t>UP111</t>
  </si>
  <si>
    <t>Holds - Urban Plastix:UP111</t>
  </si>
  <si>
    <t>UP110</t>
  </si>
  <si>
    <t>Holds - Urban Plastix:UP110</t>
  </si>
  <si>
    <t>UP112</t>
  </si>
  <si>
    <t>Holds - Urban Plastix:UP112</t>
  </si>
  <si>
    <t>UP113</t>
  </si>
  <si>
    <t>Holds - Urban Plastix:UP113</t>
  </si>
  <si>
    <t>KHPJ015</t>
  </si>
  <si>
    <t>Holds - Haptic:Pete:KHPJ015</t>
  </si>
  <si>
    <t>Holds - Europe:Holds - Europe - Urban Plastix:UPX1</t>
  </si>
  <si>
    <t>Holds - Europe:Holds - Europe - Urban Plastix:UPX2</t>
  </si>
  <si>
    <t>Holds - Europe:Holds - Europe - Urban Plastix:UPX3</t>
  </si>
  <si>
    <t>Holds - Europe:Holds - Europe - Urban Plastix:UPX4</t>
  </si>
  <si>
    <t>Holds - Europe:Holds - Europe - Urban Plastix:UPX5</t>
  </si>
  <si>
    <t>Holds - Europe:Holds - Europe - Urban Plastix:UPX6</t>
  </si>
  <si>
    <t>Holds - Europe:Holds - Europe - Urban Plastix:UPX7</t>
  </si>
  <si>
    <t>Holds - Europe:Holds - Europe - Urban Plastix:UPX8</t>
  </si>
  <si>
    <t>Holds - Europe:Holds - Europe - Urban Plastix:UPX9</t>
  </si>
  <si>
    <t>Holds - Europe:Holds - Europe - Urban Plastix:UPX10</t>
  </si>
  <si>
    <t>Holds - Europe:Holds - Europe - Urban Plastix:UPX11</t>
  </si>
  <si>
    <t>Holds - Europe:Holds - Europe - Urban Plastix:UPX12</t>
  </si>
  <si>
    <t>Holds - Europe:Holds - Europe - Urban Plastix:UPX13</t>
  </si>
  <si>
    <t>Holds - Europe:Holds - Europe - Urban Plastix:UPX14</t>
  </si>
  <si>
    <t>Holds - Europe:Holds - Europe - Urban Plastix:UPX15</t>
  </si>
  <si>
    <t>Holds - Europe:Holds - Europe - Urban Plastix:UPX16</t>
  </si>
  <si>
    <t>Holds - Europe:Holds - Europe - Urban Plastix:UPX17</t>
  </si>
  <si>
    <t>Holds - Europe:Holds - Europe - Urban Plastix:UPX18</t>
  </si>
  <si>
    <t>Holds - Europe:Holds - Europe - Urban Plastix:UPX19</t>
  </si>
  <si>
    <t>Holds - Europe:Holds - Europe - Urban Plastix:UPX20</t>
  </si>
  <si>
    <t>Holds - Europe:Holds - Europe - Urban Plastix:UPX21</t>
  </si>
  <si>
    <t>Holds - Europe:Holds - Europe - Urban Plastix:UPX22</t>
  </si>
  <si>
    <t>Holds - Europe:Holds - Europe - Urban Plastix:UPX23</t>
  </si>
  <si>
    <t>Holds - Europe:Holds - Europe - Urban Plastix:UPX24</t>
  </si>
  <si>
    <t>Holds - Europe:Holds - Europe - Urban Plastix:UPX25</t>
  </si>
  <si>
    <t>Holds - Europe:Holds - Europe - Urban Plastix:UPX26</t>
  </si>
  <si>
    <t>Holds - Europe:Holds - Europe - Urban Plastix:UPX27</t>
  </si>
  <si>
    <t>Holds - Europe:Holds - Europe - Urban Plastix:UPX28</t>
  </si>
  <si>
    <t>Holds - Europe:Holds - Europe - Urban Plastix:UPX29</t>
  </si>
  <si>
    <t>Holds - Europe:Holds - Europe - Urban Plastix:UPX30</t>
  </si>
  <si>
    <t>Holds - Europe:Holds - Europe - Urban Plastix:UPX31</t>
  </si>
  <si>
    <t>Holds - Europe:Holds - Europe - Urban Plastix:UPX32</t>
  </si>
  <si>
    <t>Holds - Europe:Holds - Europe - Urban Plastix:UPX33</t>
  </si>
  <si>
    <t>Holds - Europe:Holds - Europe - Urban Plastix:UPX34</t>
  </si>
  <si>
    <t>Holds - Europe:Holds - Europe - Urban Plastix:UPX35</t>
  </si>
  <si>
    <t>Holds - Europe:Holds - Europe - Urban Plastix:UPX36</t>
  </si>
  <si>
    <t>Holds - Europe:Holds - Europe - Urban Plastix:UPX37</t>
  </si>
  <si>
    <t>Holds - Europe:Holds - Europe - Urban Plastix:UPX38</t>
  </si>
  <si>
    <t>Holds - Europe:Holds - Europe - Urban Plastix:UPX39</t>
  </si>
  <si>
    <t>Holds - Europe:Holds - Europe - Urban Plastix:UPX40</t>
  </si>
  <si>
    <t>Holds - Europe:Holds - Europe - Urban Plastix:UPX41</t>
  </si>
  <si>
    <t>Holds - Europe:Holds - Europe - Urban Plastix:UPX42</t>
  </si>
  <si>
    <t>Holds - Europe:Holds - Europe - Urban Plastix:UPX43</t>
  </si>
  <si>
    <t>Holds - Europe:Holds - Europe - Urban Plastix:UPX44</t>
  </si>
  <si>
    <t>Holds - Europe:Holds - Europe - Urban Plastix:UPX45</t>
  </si>
  <si>
    <t>Holds - Europe:Holds - Europe - Urban Plastix:UPX46</t>
  </si>
  <si>
    <t>Holds - Europe:Holds - Europe - Urban Plastix:UPX47</t>
  </si>
  <si>
    <t>Holds - Europe:Holds - Europe - Urban Plastix:UPX48</t>
  </si>
  <si>
    <t>Holds - Europe:Holds - Europe - Urban Plastix:UPX49</t>
  </si>
  <si>
    <t>Holds - Europe:Holds - Europe - Urban Plastix:UPX50</t>
  </si>
  <si>
    <t>Holds - Europe:Holds - Europe - Urban Plastix:UPX51</t>
  </si>
  <si>
    <t>Holds - Europe:Holds - Europe - Urban Plastix:UPX52</t>
  </si>
  <si>
    <t>KXST011</t>
  </si>
  <si>
    <t>KXST003</t>
  </si>
  <si>
    <t>KXST039</t>
  </si>
  <si>
    <t>KXST041</t>
  </si>
  <si>
    <t>KXST006</t>
  </si>
  <si>
    <t>KXST007</t>
  </si>
  <si>
    <t>Smooth Tufa - End - Slopey Pinch</t>
  </si>
  <si>
    <t>Smooth Tufa - Center - Slopey Y Pinch</t>
  </si>
  <si>
    <t>Smooth Tufa - Center - Incut Directional</t>
  </si>
  <si>
    <t>Smooth Tufa - End - Flat Directional Hueco</t>
  </si>
  <si>
    <t>Smooth Tufa - End Cap - Irregular Badges</t>
  </si>
  <si>
    <t>Smooth Tufa - Center - Slopey</t>
  </si>
  <si>
    <t>Smooth Tufa - End - Incut Pinch</t>
  </si>
  <si>
    <t>Holds - Europe:Holds - Europe - Kilter:KXST011</t>
  </si>
  <si>
    <t>Holds - Europe:Holds - Europe - Kilter:KXST029</t>
  </si>
  <si>
    <t>Holds - Europe:Holds - Europe - Kilter:KXST003</t>
  </si>
  <si>
    <t>Holds - Europe:Holds - Europe - Kilter:KXST006</t>
  </si>
  <si>
    <t>Holds - Europe:Holds - Europe - Kilter:KXST007</t>
  </si>
  <si>
    <t>Holds - Europe:Holds - Europe - Kilter:KXST039</t>
  </si>
  <si>
    <t>Holds - Europe:Holds - Europe - Kilter:KXST041</t>
  </si>
  <si>
    <t>Brushed Sandstone Kaiju 9-11 - Ribs</t>
  </si>
  <si>
    <t>KX089</t>
  </si>
  <si>
    <t>Holds - Europe:Holds - Europe - Kilter:KX089</t>
  </si>
  <si>
    <t>Brushed Sandstone Large 3 - Incut Blocker Pack</t>
  </si>
  <si>
    <t>KX088</t>
  </si>
  <si>
    <t>Brushed Sandstone Medium 2 - Incut Edges</t>
  </si>
  <si>
    <t>KX087</t>
  </si>
  <si>
    <t>Brushed Sandstone Mega Jibs Set 3 - Sloper Kaiju Blockers</t>
  </si>
  <si>
    <t>Brushed Sandstone Mega Jibs Set 4 - Sloper Kaiju Blockers</t>
  </si>
  <si>
    <t>KX078 (4-6)</t>
  </si>
  <si>
    <t>Brushed Sandstone XL 3 - Flat and Incut Pinches</t>
  </si>
  <si>
    <t>KX076</t>
  </si>
  <si>
    <t>Holds - Europe:Holds - Europe - Kilter:KX076</t>
  </si>
  <si>
    <t>KX077 (4-6)</t>
  </si>
  <si>
    <t>Holds - Europe:Holds - Europe - Kilter:KX077 (4-6)</t>
  </si>
  <si>
    <t>Holds - Europe:Holds - Europe - Kilter:KX078 (4-6)</t>
  </si>
  <si>
    <t>Holds - Europe:Holds - Europe - Kilter:KX087</t>
  </si>
  <si>
    <t>Holds - Europe:Holds - Europe - Kilter:KX088</t>
  </si>
  <si>
    <t>KX069</t>
  </si>
  <si>
    <t>Holds - Europe:Holds - Europe - Kilter:KX069</t>
  </si>
  <si>
    <t>KX052</t>
  </si>
  <si>
    <t>Holds - Europe:Holds - Europe - Kilter:KX052</t>
  </si>
  <si>
    <t>KX053</t>
  </si>
  <si>
    <t>Holds - Europe:Holds - Europe - Kilter:KX053</t>
  </si>
  <si>
    <t>Granite Mega Jibs Set 3 - Granite Sloper Plates</t>
  </si>
  <si>
    <t>Noah Medium 1 - Incut Edges</t>
  </si>
  <si>
    <t>Noah Small 1 - Incut Ears</t>
  </si>
  <si>
    <t>Granite 2XL Set 2 - Huecos</t>
  </si>
  <si>
    <t>KX063</t>
  </si>
  <si>
    <t>Holds - Europe:Holds - Europe - Kilter:KX063</t>
  </si>
  <si>
    <t>KXST012</t>
  </si>
  <si>
    <t>Holds - Europe:Holds - Europe - Kilter:KXST012</t>
  </si>
  <si>
    <t>KXST017</t>
  </si>
  <si>
    <t>Holds - Europe:Holds - Europe - Kilter:KXST017</t>
  </si>
  <si>
    <t>KXST024</t>
  </si>
  <si>
    <t>Holds - Europe:Holds - Europe - Kilter:KXST024</t>
  </si>
  <si>
    <t>KXST037</t>
  </si>
  <si>
    <t>Holds - Europe:Holds - Europe - Kilter:KXST037</t>
  </si>
  <si>
    <t>Smooth Tufa - End - Junction Teagan Knob</t>
  </si>
  <si>
    <t>Smooth Tufa - Center - Big Flat Y Directional</t>
  </si>
  <si>
    <t>HOLD</t>
  </si>
  <si>
    <t>KILTER / F-BLOC ORDER FORM</t>
  </si>
  <si>
    <t>URBAN PLASTIX ORDER FORM</t>
  </si>
  <si>
    <t>Brushed Sandstone Jibs Set 11 - Pods and Slopers</t>
  </si>
  <si>
    <t>KX085</t>
  </si>
  <si>
    <t>KXST008</t>
  </si>
  <si>
    <t>Smooth Tufa - End - Big Ball</t>
  </si>
  <si>
    <t>KXST025</t>
  </si>
  <si>
    <t>Smooth Tufa - Center - Slopey Y Directional</t>
  </si>
  <si>
    <t>KXST028</t>
  </si>
  <si>
    <t>Smooth Tufa - Center - Slopey Pinch</t>
  </si>
  <si>
    <t>KXST038</t>
  </si>
  <si>
    <t>Holds - Europe:Holds - Europe - Kilter:KXST038</t>
  </si>
  <si>
    <t>Holds - Europe:Holds - Europe - Kilter:KXST028</t>
  </si>
  <si>
    <t>Holds - Europe:Holds - Europe - Kilter:KXST025</t>
  </si>
  <si>
    <t>Holds - Europe:Holds - Europe - Kilter:KXST008</t>
  </si>
  <si>
    <t>Holds - Europe:Holds - Europe - Kilter:KX085</t>
  </si>
  <si>
    <t>KX083</t>
  </si>
  <si>
    <t>Holds - Europe:Holds - Europe - Kilter:KX083</t>
  </si>
  <si>
    <t>KXST016</t>
  </si>
  <si>
    <t>Holds - Europe:Holds - Europe - Kilter:KXST016</t>
  </si>
  <si>
    <t>KXST030</t>
  </si>
  <si>
    <t>Holds - Europe:Holds - Europe - Kilter:KXST030</t>
  </si>
  <si>
    <t>KXST042</t>
  </si>
  <si>
    <t>Holds - Europe:Holds - Europe - Kilter:KXST042</t>
  </si>
  <si>
    <t>KXST046</t>
  </si>
  <si>
    <t>Holds - Europe:Holds - Europe - Kilter:KXST046</t>
  </si>
  <si>
    <t>KXST045</t>
  </si>
  <si>
    <t>Holds - Europe:Holds - Europe - Kilter:KXST045</t>
  </si>
  <si>
    <t>Smooth Tufa - Center Connector - Set 1</t>
  </si>
  <si>
    <t>Smooth Tufa - End Cap - Pointy Badges</t>
  </si>
  <si>
    <t>Brushed Sandstone 2XL 2 - Ledges</t>
  </si>
  <si>
    <t>Smooth Tufa - End - Incut C Hueco</t>
  </si>
  <si>
    <t>Smooth Tufa - Center - Slopey Directional</t>
  </si>
  <si>
    <t>Smooth Tufa - End Cap - Cut Offs</t>
  </si>
  <si>
    <t>LINK</t>
  </si>
  <si>
    <t>Holds - F-bloc:Dan Yagmin:KFB001</t>
  </si>
  <si>
    <t>Holds - F-bloc:Dan Yagmin:KFB002</t>
  </si>
  <si>
    <t>Holds - F-bloc:Dan Yagmin:KFB003</t>
  </si>
  <si>
    <t>Holds - F-bloc:Dan Yagmin:KFB004</t>
  </si>
  <si>
    <t>Holds - F-bloc:Dan Yagmin:KFB005</t>
  </si>
  <si>
    <t>Holds - F-bloc:Dan Yagmin:KFB006</t>
  </si>
  <si>
    <t>Holds - F-bloc:Dan Yagmin:KFB007</t>
  </si>
  <si>
    <t>Holds - F-bloc:Dan Yagmin:KFB008</t>
  </si>
  <si>
    <t>Holds - F-bloc:Dan Yagmin:KFB009</t>
  </si>
  <si>
    <t>Holds - F-bloc:Dan Yagmin:KFB010</t>
  </si>
  <si>
    <t>Holds - F-bloc:Dan Yagmin:KFB011</t>
  </si>
  <si>
    <t>Holds - F-bloc:Dan Yagmin:KFB012</t>
  </si>
  <si>
    <t>Holds - F-bloc:Dan Yagmin:KFB013</t>
  </si>
  <si>
    <t>Holds - F-bloc:Dan Yagmin:KFB014</t>
  </si>
  <si>
    <t>Holds - F-bloc:Dan Yagmin:KFB015</t>
  </si>
  <si>
    <t>Holds - F-bloc:Dan Yagmin:KFB016</t>
  </si>
  <si>
    <t>Holds - F-bloc:Dan Yagmin:KFB017</t>
  </si>
  <si>
    <t>Holds - F-bloc:Dan Yagmin:KFB018</t>
  </si>
  <si>
    <t>Holds - F-bloc:Dan Yagmin:KFB019</t>
  </si>
  <si>
    <t>Holds - F-bloc:Dan Yagmin:KFB020</t>
  </si>
  <si>
    <t>Holds - F-bloc:Dan Yagmin:KFB021</t>
  </si>
  <si>
    <t>Holds - F-bloc:Dan Yagmin:KFB022</t>
  </si>
  <si>
    <t>Holds - F-bloc:Dan Yagmin:KFB023</t>
  </si>
  <si>
    <t>Holds - F-bloc:Dan Yagmin:KFB024</t>
  </si>
  <si>
    <t>UP114</t>
  </si>
  <si>
    <t>Holds - Urban Plastix:UP114</t>
  </si>
  <si>
    <t>UP115</t>
  </si>
  <si>
    <t>Holds - Urban Plastix:UP115</t>
  </si>
  <si>
    <t>UP116</t>
  </si>
  <si>
    <t>Holds - Urban Plastix:UP116</t>
  </si>
  <si>
    <t>UP117</t>
  </si>
  <si>
    <t>Holds - Urban Plastix:UP117</t>
  </si>
  <si>
    <t>UP118</t>
  </si>
  <si>
    <t>Holds - Urban Plastix:UP118</t>
  </si>
  <si>
    <t>UP119</t>
  </si>
  <si>
    <t>Holds - Urban Plastix:UP119</t>
  </si>
  <si>
    <t>UP120</t>
  </si>
  <si>
    <t>Holds - Urban Plastix:UP120</t>
  </si>
  <si>
    <t>Noah 2XL 4 - Slopey Pinches</t>
  </si>
  <si>
    <t>KX071</t>
  </si>
  <si>
    <t>KX070</t>
  </si>
  <si>
    <t>Holds - Europe:Holds - Europe - Kilter:KX070</t>
  </si>
  <si>
    <t>Holds - Europe:Holds - Europe - Kilter:KX071</t>
  </si>
  <si>
    <t>Brushed Sandstone XL 4 - Slopers</t>
  </si>
  <si>
    <t>KX082</t>
  </si>
  <si>
    <t>Holds - Europe:Holds - Europe - Kilter:KX082</t>
  </si>
  <si>
    <t>Brushed Sandstone Large 2 - Plate Slopers</t>
  </si>
  <si>
    <t>KX084</t>
  </si>
  <si>
    <t>Holds - Europe:Holds - Europe - Kilter:KX084</t>
  </si>
  <si>
    <t>KXST018</t>
  </si>
  <si>
    <t>Holds - Europe:Holds - Europe - Kilter:KXST018</t>
  </si>
  <si>
    <t>KXST031</t>
  </si>
  <si>
    <t>Holds - Europe:Holds - Europe - Kilter:KXST031</t>
  </si>
  <si>
    <t>Smooth Tufa - Center - Y Slopey</t>
  </si>
  <si>
    <t>KXST002</t>
  </si>
  <si>
    <t>Holds - Europe:Holds - Europe - Kilter:KXST002</t>
  </si>
  <si>
    <t>KXST005</t>
  </si>
  <si>
    <t>Holds - Europe:Holds - Europe - Kilter:KXST005</t>
  </si>
  <si>
    <t>Smooth Tufa - End - Slopey Incut Directional</t>
  </si>
  <si>
    <t>KXST040</t>
  </si>
  <si>
    <t>Holds - Europe:Holds - Europe - Kilter:KXST040</t>
  </si>
  <si>
    <t>Smooth Tufa - End Cap - Teagan Knobs</t>
  </si>
  <si>
    <t>KX080</t>
  </si>
  <si>
    <t>Holds - Europe:Holds - Europe - Kilter:KX080</t>
  </si>
  <si>
    <t>Brushed Sandstone 2XL 1 - Slopey and Flat Pinches</t>
  </si>
  <si>
    <t>Brushed Sandstone Kaiju 1-2 - Huecos</t>
  </si>
  <si>
    <t>Brushed Sandstone Kaiju 3-5 - Stalactites</t>
  </si>
  <si>
    <t>Brushed Sandstone Kaiju 6-8 - Ledges</t>
  </si>
  <si>
    <t>KX074</t>
  </si>
  <si>
    <t>KX077 (1-3)</t>
  </si>
  <si>
    <t>KX078 (1-3)</t>
  </si>
  <si>
    <t>Holds - Europe:Holds - Europe - Kilter:KX074</t>
  </si>
  <si>
    <t>Holds - Europe:Holds - Europe - Kilter:KX077 (1-3)</t>
  </si>
  <si>
    <t>Holds - Europe:Holds - Europe - Kilter:KX078 (1-3)</t>
  </si>
  <si>
    <t>Brushed Sandstone Large 1 - Mixed Incuts</t>
  </si>
  <si>
    <t>KX079</t>
  </si>
  <si>
    <t>Holds - Europe:Holds - Europe - Kilter:KX079</t>
  </si>
  <si>
    <t>Brushed Sandstone Mega Jibs Set 2 - Brushed Plate Slopers</t>
  </si>
  <si>
    <t>Brushed Sandstone Small 1 - Slopey Edges</t>
  </si>
  <si>
    <t>KX086</t>
  </si>
  <si>
    <t>Holds - Europe:Holds - Europe - Kilter:KX086</t>
  </si>
  <si>
    <t>Brushed Sandstone XL 2 - Slopey and Flat Pinches</t>
  </si>
  <si>
    <t>KX075</t>
  </si>
  <si>
    <t>Holds - Europe:Holds - Europe - Kilter:KX075</t>
  </si>
  <si>
    <t>Haptic - Peter Juhl - Flo</t>
  </si>
  <si>
    <t>Peter Juhl Flo Mega Jibs Set 1 - Casper Huecos</t>
  </si>
  <si>
    <t>KXPJ001</t>
  </si>
  <si>
    <t>Peter Juhl Flo Mega Jibs Set 2 - Casper Huecos</t>
  </si>
  <si>
    <t>KXPJ002</t>
  </si>
  <si>
    <t>Holds - Europe:Holds - Europe - Kilter:KXPJ001</t>
  </si>
  <si>
    <t>Holds - Europe:Holds - Europe - Kilter:KXPJ002</t>
  </si>
  <si>
    <t>Granite XL 2 - Over Jugs</t>
  </si>
  <si>
    <t>KX067</t>
  </si>
  <si>
    <t>KX066</t>
  </si>
  <si>
    <t>Holds - Europe:Holds - Europe - Kilter:KX066</t>
  </si>
  <si>
    <t>Holds - Europe:Holds - Europe - Kilter:KX067</t>
  </si>
  <si>
    <t>Noah XL 10 - Pinches</t>
  </si>
  <si>
    <t>KXST001</t>
  </si>
  <si>
    <t>Holds - Europe:Holds - Europe - Kilter:KXST001</t>
  </si>
  <si>
    <t>KXST010</t>
  </si>
  <si>
    <t>KXST009</t>
  </si>
  <si>
    <t>Holds - Europe:Holds - Europe - Kilter:KXST009</t>
  </si>
  <si>
    <t>Holds - Europe:Holds - Europe - Kilter:KXST010</t>
  </si>
  <si>
    <t>Smooth Tufa - Center - Slopey and Flat Directional</t>
  </si>
  <si>
    <t>KXST013</t>
  </si>
  <si>
    <t>Holds - Europe:Holds - Europe - Kilter:KXST013</t>
  </si>
  <si>
    <t>KXST015</t>
  </si>
  <si>
    <t>Holds - Europe:Holds - Europe - Kilter:KXST015</t>
  </si>
  <si>
    <t>Smooth Tufa - End - Slopey Incut Hueco</t>
  </si>
  <si>
    <t>Smooth Tufa - Center - Big Incut</t>
  </si>
  <si>
    <t>KXST023</t>
  </si>
  <si>
    <t>Holds - Europe:Holds - Europe - Kilter:KXST023</t>
  </si>
  <si>
    <t>Smooth Tufa - Center - Slopey Incut Directional</t>
  </si>
  <si>
    <t>KXST027</t>
  </si>
  <si>
    <t>Holds - Europe:Holds - Europe - Kilter:KXST027</t>
  </si>
  <si>
    <t>KXST004</t>
  </si>
  <si>
    <t>Smooth Tufa - End Cap - Badgy Badges</t>
  </si>
  <si>
    <t>KXST043</t>
  </si>
  <si>
    <t>Holds - Europe:Holds - Europe - Kilter:KXST043</t>
  </si>
  <si>
    <t>Peter Juhl Flo XL Set 1 - Smooth Horns</t>
  </si>
  <si>
    <t>KXPJ003</t>
  </si>
  <si>
    <t>Holds - Europe:Holds - Europe - Kilter:KXPJ003</t>
  </si>
  <si>
    <t>Winter Kaiju 1-4 - Huecos</t>
  </si>
  <si>
    <t>KX073</t>
  </si>
  <si>
    <t>Holds - Europe:Holds - Europe - Kilter:KX073</t>
  </si>
  <si>
    <t>Smooth Tufa - End - Incut Directional Hueco</t>
  </si>
  <si>
    <t>KXST032</t>
  </si>
  <si>
    <t>Holds - Europe:Holds - Europe - Kilter:KXST032</t>
  </si>
  <si>
    <t>UP121</t>
  </si>
  <si>
    <t>UP122</t>
  </si>
  <si>
    <t>UP123</t>
  </si>
  <si>
    <t>Holds - Urban Plastix:UP121</t>
  </si>
  <si>
    <t>Holds - Urban Plastix:UP122</t>
  </si>
  <si>
    <t>Holds - Urban Plastix:UP123</t>
  </si>
  <si>
    <t>UP124</t>
  </si>
  <si>
    <t>Holds - Urban Plastix:UP124</t>
  </si>
  <si>
    <t>UP125</t>
  </si>
  <si>
    <t>Holds - Urban Plastix:UP125</t>
  </si>
  <si>
    <t>KHPJ017</t>
  </si>
  <si>
    <t>Holds - Haptic:Pete:KHPJ017</t>
  </si>
  <si>
    <t>KHPJ018</t>
  </si>
  <si>
    <t>Holds - Haptic:Pete:KHPJ018</t>
  </si>
  <si>
    <t>KHPJ019</t>
  </si>
  <si>
    <t>Holds - Haptic:Pete:KHPJ019</t>
  </si>
  <si>
    <t>KHPJ021</t>
  </si>
  <si>
    <t>Holds - Haptic:Pete:KHPJ021</t>
  </si>
  <si>
    <t>K193</t>
  </si>
  <si>
    <t>K192</t>
  </si>
  <si>
    <t>Holds - Kilter:K192</t>
  </si>
  <si>
    <t>Holds - Kilter:K193</t>
  </si>
  <si>
    <t>K194</t>
  </si>
  <si>
    <t>Holds - Kilter:K194</t>
  </si>
  <si>
    <t>Noah Kaiju 1-3 - Huecos</t>
  </si>
  <si>
    <t>KX068</t>
  </si>
  <si>
    <t>KXST014</t>
  </si>
  <si>
    <t>Holds - Europe:Holds - Europe - Kilter:KXST014</t>
  </si>
  <si>
    <t>KXST033</t>
  </si>
  <si>
    <t>Holds - Europe:Holds - Europe - Kilter:KXST033</t>
  </si>
  <si>
    <t>KXST035</t>
  </si>
  <si>
    <t>Holds - Europe:Holds - Europe - Kilter:KXST035</t>
  </si>
  <si>
    <t>KXST047</t>
  </si>
  <si>
    <t>Holds - Europe:Holds - Europe - Kilter:KXST047</t>
  </si>
  <si>
    <t>KXST053</t>
  </si>
  <si>
    <t>Holds - Europe:Holds - Europe - Kilter:KXST053</t>
  </si>
  <si>
    <t>version: August 22, 2019</t>
  </si>
  <si>
    <t>Smooth Tufa - Center - Jug</t>
  </si>
  <si>
    <t>jug</t>
  </si>
  <si>
    <t>Smooth Tufa - End - Ball Jug</t>
  </si>
  <si>
    <t>Smooth Tufa - End - Slopey Directional Hueco</t>
  </si>
  <si>
    <t>Smooth Tufa - Center - Slopey Jug</t>
  </si>
  <si>
    <t>info@kletterkultur.com bei Fragen und Bestellungen</t>
  </si>
  <si>
    <t>info@kletterkultur.com bei Fragen unf Bestellungen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</si>
</sst>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0"/>
    <numFmt numFmtId="167" formatCode="\$#,##0.00\ ;[Red]&quot;($&quot;#,##0.00\)"/>
    <numFmt numFmtId="168" formatCode="\$#,##0.00"/>
    <numFmt numFmtId="169" formatCode="&quot;$&quot;#,##0.00"/>
    <numFmt numFmtId="170" formatCode="\$#,##0.00_);[Red]&quot;($&quot;#,##0.00\)"/>
    <numFmt numFmtId="171" formatCode="_(* #,##0_);_(* \(#,##0\);_(* &quot;-&quot;??_);_(@_)"/>
    <numFmt numFmtId="172" formatCode="_(&quot;$&quot;* #,##0_);_(&quot;$&quot;* \(#,##0\);_(&quot;$&quot;* &quot;-&quot;??_);_(@_)"/>
    <numFmt numFmtId="173" formatCode="_([$€-2]\ * #,##0.00_);_([$€-2]\ * \(#,##0.00\);_([$€-2]\ * &quot;-&quot;??_);_(@_)"/>
    <numFmt numFmtId="174" formatCode="#,##0.00\ &quot;€&quot;"/>
  </numFmts>
  <fonts count="44">
    <font>
      <sz val="10"/>
      <color rgb="FF00000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name val="Stardos Stencil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Stardos Stencil"/>
    </font>
    <font>
      <b/>
      <sz val="8"/>
      <color rgb="FFFFFFFF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color rgb="FFFF0000"/>
      <name val="Verdana"/>
      <family val="2"/>
    </font>
    <font>
      <i/>
      <sz val="10"/>
      <name val="Verdana"/>
      <family val="2"/>
    </font>
    <font>
      <sz val="8"/>
      <color rgb="FF3366FF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color rgb="FFFFFFFF"/>
      <name val="Verdana"/>
      <family val="2"/>
    </font>
    <font>
      <i/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color rgb="FFFFFFFF"/>
      <name val="Verdana"/>
      <family val="2"/>
    </font>
    <font>
      <b/>
      <u/>
      <sz val="8"/>
      <color rgb="FFFFFFFF"/>
      <name val="Verdana"/>
      <family val="2"/>
    </font>
    <font>
      <b/>
      <u/>
      <sz val="8"/>
      <color rgb="FFFFFFFF"/>
      <name val="Verdana"/>
      <family val="2"/>
    </font>
    <font>
      <sz val="10"/>
      <color rgb="FF000000"/>
      <name val="Verdana"/>
      <family val="2"/>
    </font>
    <font>
      <b/>
      <sz val="8"/>
      <name val="Verdana"/>
      <family val="2"/>
    </font>
    <font>
      <sz val="8"/>
      <color rgb="FF000000"/>
      <name val="Verdana"/>
      <family val="2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b/>
      <i/>
      <sz val="8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sz val="20"/>
      <color rgb="FF000000"/>
      <name val="Verdana"/>
      <family val="2"/>
    </font>
    <font>
      <sz val="9"/>
      <color theme="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339966"/>
        <bgColor rgb="FF339966"/>
      </patternFill>
    </fill>
    <fill>
      <patternFill patternType="solid">
        <fgColor rgb="FF3366FF"/>
        <bgColor rgb="FF3366FF"/>
      </patternFill>
    </fill>
    <fill>
      <patternFill patternType="solid">
        <fgColor rgb="FF800080"/>
        <bgColor rgb="FF800080"/>
      </patternFill>
    </fill>
    <fill>
      <patternFill patternType="solid">
        <fgColor rgb="FFFF00FF"/>
        <bgColor rgb="FFFF00FF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339966"/>
      </patternFill>
    </fill>
    <fill>
      <patternFill patternType="solid">
        <fgColor theme="0"/>
        <bgColor rgb="FF3366FF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rgb="FFFF00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C0C0C0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</borders>
  <cellStyleXfs count="27">
    <xf numFmtId="0" fontId="0" fillId="0" borderId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19"/>
    <xf numFmtId="0" fontId="30" fillId="0" borderId="19"/>
    <xf numFmtId="0" fontId="25" fillId="0" borderId="19"/>
    <xf numFmtId="9" fontId="25" fillId="0" borderId="19" applyFont="0" applyFill="0" applyBorder="0" applyAlignment="0" applyProtection="0"/>
    <xf numFmtId="164" fontId="25" fillId="0" borderId="19" applyFont="0" applyFill="0" applyBorder="0" applyAlignment="0" applyProtection="0"/>
    <xf numFmtId="0" fontId="3" fillId="0" borderId="19"/>
    <xf numFmtId="0" fontId="2" fillId="0" borderId="19"/>
    <xf numFmtId="165" fontId="4" fillId="0" borderId="19" applyFont="0" applyFill="0" applyBorder="0" applyAlignment="0" applyProtection="0"/>
    <xf numFmtId="164" fontId="2" fillId="0" borderId="19" applyFont="0" applyFill="0" applyBorder="0" applyAlignment="0" applyProtection="0"/>
    <xf numFmtId="0" fontId="32" fillId="0" borderId="19"/>
    <xf numFmtId="0" fontId="32" fillId="0" borderId="19"/>
    <xf numFmtId="0" fontId="32" fillId="0" borderId="19"/>
    <xf numFmtId="0" fontId="32" fillId="0" borderId="19"/>
    <xf numFmtId="0" fontId="32" fillId="0" borderId="19"/>
    <xf numFmtId="0" fontId="32" fillId="0" borderId="19"/>
    <xf numFmtId="0" fontId="33" fillId="0" borderId="19"/>
    <xf numFmtId="0" fontId="1" fillId="0" borderId="19"/>
    <xf numFmtId="164" fontId="33" fillId="0" borderId="19" applyFont="0" applyFill="0" applyBorder="0" applyAlignment="0" applyProtection="0"/>
    <xf numFmtId="9" fontId="33" fillId="0" borderId="19" applyFont="0" applyFill="0" applyBorder="0" applyAlignment="0" applyProtection="0"/>
    <xf numFmtId="165" fontId="33" fillId="0" borderId="19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/>
    <xf numFmtId="171" fontId="0" fillId="0" borderId="0" xfId="1" applyNumberFormat="1" applyFont="1"/>
    <xf numFmtId="164" fontId="0" fillId="0" borderId="0" xfId="2" applyFont="1"/>
    <xf numFmtId="0" fontId="25" fillId="0" borderId="0" xfId="0" applyFont="1"/>
    <xf numFmtId="164" fontId="25" fillId="0" borderId="0" xfId="2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4" fillId="21" borderId="0" xfId="0" applyFont="1" applyFill="1"/>
    <xf numFmtId="0" fontId="0" fillId="22" borderId="0" xfId="0" applyFill="1"/>
    <xf numFmtId="0" fontId="28" fillId="14" borderId="0" xfId="0" applyFont="1" applyFill="1"/>
    <xf numFmtId="171" fontId="25" fillId="0" borderId="0" xfId="1" applyNumberFormat="1"/>
    <xf numFmtId="0" fontId="25" fillId="0" borderId="24" xfId="0" applyFont="1" applyBorder="1"/>
    <xf numFmtId="164" fontId="0" fillId="0" borderId="40" xfId="2" applyFont="1" applyBorder="1"/>
    <xf numFmtId="0" fontId="25" fillId="0" borderId="26" xfId="0" applyFont="1" applyBorder="1"/>
    <xf numFmtId="164" fontId="0" fillId="0" borderId="41" xfId="2" applyFont="1" applyBorder="1"/>
    <xf numFmtId="0" fontId="25" fillId="0" borderId="27" xfId="0" applyFont="1" applyBorder="1"/>
    <xf numFmtId="164" fontId="0" fillId="0" borderId="38" xfId="2" applyFont="1" applyBorder="1"/>
    <xf numFmtId="164" fontId="0" fillId="0" borderId="41" xfId="0" applyNumberFormat="1" applyBorder="1"/>
    <xf numFmtId="49" fontId="0" fillId="15" borderId="0" xfId="0" applyNumberFormat="1" applyFill="1"/>
    <xf numFmtId="49" fontId="0" fillId="16" borderId="0" xfId="0" applyNumberFormat="1" applyFill="1"/>
    <xf numFmtId="49" fontId="0" fillId="17" borderId="0" xfId="0" applyNumberFormat="1" applyFill="1"/>
    <xf numFmtId="49" fontId="0" fillId="18" borderId="0" xfId="0" applyNumberFormat="1" applyFill="1"/>
    <xf numFmtId="49" fontId="0" fillId="19" borderId="0" xfId="0" applyNumberFormat="1" applyFill="1"/>
    <xf numFmtId="49" fontId="0" fillId="20" borderId="0" xfId="0" applyNumberFormat="1" applyFill="1"/>
    <xf numFmtId="49" fontId="4" fillId="21" borderId="0" xfId="0" applyNumberFormat="1" applyFont="1" applyFill="1"/>
    <xf numFmtId="49" fontId="28" fillId="14" borderId="0" xfId="0" applyNumberFormat="1" applyFont="1" applyFill="1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5" fillId="0" borderId="0" xfId="0" applyNumberFormat="1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  <xf numFmtId="2" fontId="8" fillId="0" borderId="0" xfId="0" applyNumberFormat="1" applyFont="1" applyAlignment="1" applyProtection="1">
      <alignment horizontal="center" vertical="top"/>
      <protection locked="0"/>
    </xf>
    <xf numFmtId="0" fontId="9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34" fillId="14" borderId="14" xfId="0" applyFont="1" applyFill="1" applyBorder="1" applyProtection="1">
      <protection locked="0"/>
    </xf>
    <xf numFmtId="0" fontId="34" fillId="14" borderId="34" xfId="0" applyFont="1" applyFill="1" applyBorder="1" applyProtection="1">
      <protection locked="0"/>
    </xf>
    <xf numFmtId="0" fontId="34" fillId="14" borderId="15" xfId="0" applyFont="1" applyFill="1" applyBorder="1" applyProtection="1">
      <protection locked="0"/>
    </xf>
    <xf numFmtId="0" fontId="7" fillId="0" borderId="14" xfId="0" applyFont="1" applyBorder="1" applyProtection="1">
      <protection locked="0"/>
    </xf>
    <xf numFmtId="0" fontId="27" fillId="0" borderId="14" xfId="0" applyFont="1" applyBorder="1" applyProtection="1">
      <protection locked="0"/>
    </xf>
    <xf numFmtId="171" fontId="19" fillId="4" borderId="15" xfId="1" applyNumberFormat="1" applyFont="1" applyFill="1" applyBorder="1" applyAlignment="1" applyProtection="1">
      <alignment horizontal="center"/>
      <protection locked="0"/>
    </xf>
    <xf numFmtId="171" fontId="19" fillId="5" borderId="15" xfId="1" applyNumberFormat="1" applyFont="1" applyFill="1" applyBorder="1" applyAlignment="1" applyProtection="1">
      <alignment horizontal="center"/>
      <protection locked="0"/>
    </xf>
    <xf numFmtId="171" fontId="6" fillId="6" borderId="15" xfId="1" applyNumberFormat="1" applyFont="1" applyFill="1" applyBorder="1" applyAlignment="1" applyProtection="1">
      <alignment horizontal="center"/>
      <protection locked="0"/>
    </xf>
    <xf numFmtId="171" fontId="19" fillId="7" borderId="15" xfId="1" applyNumberFormat="1" applyFont="1" applyFill="1" applyBorder="1" applyAlignment="1" applyProtection="1">
      <alignment horizontal="center"/>
      <protection locked="0"/>
    </xf>
    <xf numFmtId="171" fontId="19" fillId="8" borderId="15" xfId="1" applyNumberFormat="1" applyFont="1" applyFill="1" applyBorder="1" applyAlignment="1" applyProtection="1">
      <alignment horizontal="center"/>
      <protection locked="0"/>
    </xf>
    <xf numFmtId="171" fontId="19" fillId="9" borderId="15" xfId="1" applyNumberFormat="1" applyFont="1" applyFill="1" applyBorder="1" applyAlignment="1" applyProtection="1">
      <alignment horizontal="center"/>
      <protection locked="0"/>
    </xf>
    <xf numFmtId="171" fontId="19" fillId="10" borderId="15" xfId="1" applyNumberFormat="1" applyFont="1" applyFill="1" applyBorder="1" applyAlignment="1" applyProtection="1">
      <alignment horizontal="center"/>
      <protection locked="0"/>
    </xf>
    <xf numFmtId="171" fontId="19" fillId="2" borderId="15" xfId="1" applyNumberFormat="1" applyFont="1" applyFill="1" applyBorder="1" applyAlignment="1" applyProtection="1">
      <alignment horizontal="center"/>
      <protection locked="0"/>
    </xf>
    <xf numFmtId="171" fontId="6" fillId="0" borderId="15" xfId="1" applyNumberFormat="1" applyFont="1" applyBorder="1" applyAlignment="1" applyProtection="1">
      <alignment horizontal="center"/>
      <protection locked="0"/>
    </xf>
    <xf numFmtId="0" fontId="34" fillId="14" borderId="19" xfId="0" applyFont="1" applyFill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71" fontId="0" fillId="0" borderId="0" xfId="1" applyNumberFormat="1" applyFont="1" applyProtection="1">
      <protection locked="0"/>
    </xf>
    <xf numFmtId="164" fontId="0" fillId="0" borderId="0" xfId="2" applyFont="1" applyProtection="1">
      <protection locked="0"/>
    </xf>
    <xf numFmtId="171" fontId="4" fillId="0" borderId="0" xfId="1" applyNumberFormat="1" applyFont="1" applyProtection="1">
      <protection locked="0"/>
    </xf>
    <xf numFmtId="0" fontId="29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34" fillId="14" borderId="16" xfId="0" applyFont="1" applyFill="1" applyBorder="1"/>
    <xf numFmtId="0" fontId="34" fillId="14" borderId="15" xfId="0" applyFont="1" applyFill="1" applyBorder="1"/>
    <xf numFmtId="1" fontId="6" fillId="0" borderId="15" xfId="0" applyNumberFormat="1" applyFont="1" applyBorder="1" applyAlignment="1">
      <alignment horizontal="center"/>
    </xf>
    <xf numFmtId="0" fontId="34" fillId="14" borderId="19" xfId="0" applyFont="1" applyFill="1" applyBorder="1"/>
    <xf numFmtId="1" fontId="6" fillId="0" borderId="16" xfId="0" applyNumberFormat="1" applyFont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" fontId="19" fillId="2" borderId="19" xfId="0" applyNumberFormat="1" applyFont="1" applyFill="1" applyBorder="1" applyAlignment="1">
      <alignment horizontal="center"/>
    </xf>
    <xf numFmtId="171" fontId="19" fillId="2" borderId="1" xfId="0" applyNumberFormat="1" applyFont="1" applyFill="1" applyBorder="1" applyAlignment="1">
      <alignment horizontal="center"/>
    </xf>
    <xf numFmtId="168" fontId="6" fillId="2" borderId="1" xfId="0" applyNumberFormat="1" applyFont="1" applyFill="1" applyBorder="1"/>
    <xf numFmtId="0" fontId="12" fillId="0" borderId="2" xfId="0" applyFont="1" applyBorder="1"/>
    <xf numFmtId="2" fontId="12" fillId="0" borderId="18" xfId="0" applyNumberFormat="1" applyFont="1" applyBorder="1"/>
    <xf numFmtId="1" fontId="18" fillId="12" borderId="29" xfId="0" applyNumberFormat="1" applyFont="1" applyFill="1" applyBorder="1" applyAlignment="1">
      <alignment horizontal="center"/>
    </xf>
    <xf numFmtId="168" fontId="18" fillId="12" borderId="35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9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164" fontId="9" fillId="2" borderId="1" xfId="2" applyFont="1" applyFill="1" applyBorder="1" applyAlignment="1">
      <alignment horizontal="center"/>
    </xf>
    <xf numFmtId="169" fontId="26" fillId="0" borderId="0" xfId="0" applyNumberFormat="1" applyFont="1" applyAlignment="1">
      <alignment horizontal="center"/>
    </xf>
    <xf numFmtId="169" fontId="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 vertical="center" wrapText="1"/>
    </xf>
    <xf numFmtId="0" fontId="22" fillId="2" borderId="19" xfId="0" applyFont="1" applyFill="1" applyBorder="1" applyAlignment="1">
      <alignment horizontal="right" vertical="center" wrapText="1"/>
    </xf>
    <xf numFmtId="169" fontId="9" fillId="2" borderId="1" xfId="0" applyNumberFormat="1" applyFont="1" applyFill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169" fontId="9" fillId="11" borderId="1" xfId="0" applyNumberFormat="1" applyFont="1" applyFill="1" applyBorder="1" applyAlignment="1">
      <alignment horizontal="center"/>
    </xf>
    <xf numFmtId="169" fontId="9" fillId="0" borderId="0" xfId="0" applyNumberFormat="1" applyFont="1" applyAlignment="1">
      <alignment horizontal="center"/>
    </xf>
    <xf numFmtId="0" fontId="22" fillId="2" borderId="1" xfId="0" applyFont="1" applyFill="1" applyBorder="1" applyAlignment="1">
      <alignment horizontal="right"/>
    </xf>
    <xf numFmtId="2" fontId="18" fillId="3" borderId="42" xfId="0" applyNumberFormat="1" applyFont="1" applyFill="1" applyBorder="1" applyAlignment="1">
      <alignment horizontal="center" vertical="center" wrapText="1"/>
    </xf>
    <xf numFmtId="1" fontId="15" fillId="3" borderId="43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18" fillId="3" borderId="44" xfId="0" applyNumberFormat="1" applyFont="1" applyFill="1" applyBorder="1" applyAlignment="1">
      <alignment horizontal="center" vertical="center" wrapText="1"/>
    </xf>
    <xf numFmtId="1" fontId="15" fillId="3" borderId="45" xfId="0" applyNumberFormat="1" applyFont="1" applyFill="1" applyBorder="1" applyAlignment="1">
      <alignment horizontal="center" vertical="center" wrapText="1"/>
    </xf>
    <xf numFmtId="2" fontId="18" fillId="3" borderId="46" xfId="0" applyNumberFormat="1" applyFont="1" applyFill="1" applyBorder="1" applyAlignment="1">
      <alignment horizontal="center" vertical="center" wrapText="1"/>
    </xf>
    <xf numFmtId="2" fontId="15" fillId="3" borderId="4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9" fontId="0" fillId="0" borderId="0" xfId="0" applyNumberFormat="1"/>
    <xf numFmtId="0" fontId="6" fillId="0" borderId="0" xfId="0" applyFont="1"/>
    <xf numFmtId="0" fontId="16" fillId="0" borderId="0" xfId="0" applyFont="1"/>
    <xf numFmtId="0" fontId="7" fillId="0" borderId="48" xfId="0" applyFont="1" applyBorder="1" applyProtection="1"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" fontId="6" fillId="0" borderId="17" xfId="0" applyNumberFormat="1" applyFont="1" applyBorder="1" applyAlignment="1">
      <alignment horizontal="center"/>
    </xf>
    <xf numFmtId="171" fontId="19" fillId="4" borderId="17" xfId="1" applyNumberFormat="1" applyFont="1" applyFill="1" applyBorder="1" applyAlignment="1" applyProtection="1">
      <alignment horizontal="center"/>
      <protection locked="0"/>
    </xf>
    <xf numFmtId="171" fontId="19" fillId="5" borderId="17" xfId="1" applyNumberFormat="1" applyFont="1" applyFill="1" applyBorder="1" applyAlignment="1" applyProtection="1">
      <alignment horizontal="center"/>
      <protection locked="0"/>
    </xf>
    <xf numFmtId="171" fontId="6" fillId="6" borderId="17" xfId="1" applyNumberFormat="1" applyFont="1" applyFill="1" applyBorder="1" applyAlignment="1" applyProtection="1">
      <alignment horizontal="center"/>
      <protection locked="0"/>
    </xf>
    <xf numFmtId="171" fontId="19" fillId="7" borderId="17" xfId="1" applyNumberFormat="1" applyFont="1" applyFill="1" applyBorder="1" applyAlignment="1" applyProtection="1">
      <alignment horizontal="center"/>
      <protection locked="0"/>
    </xf>
    <xf numFmtId="171" fontId="19" fillId="8" borderId="17" xfId="1" applyNumberFormat="1" applyFont="1" applyFill="1" applyBorder="1" applyAlignment="1" applyProtection="1">
      <alignment horizontal="center"/>
      <protection locked="0"/>
    </xf>
    <xf numFmtId="171" fontId="19" fillId="9" borderId="17" xfId="1" applyNumberFormat="1" applyFont="1" applyFill="1" applyBorder="1" applyAlignment="1" applyProtection="1">
      <alignment horizontal="center"/>
      <protection locked="0"/>
    </xf>
    <xf numFmtId="171" fontId="19" fillId="10" borderId="17" xfId="1" applyNumberFormat="1" applyFont="1" applyFill="1" applyBorder="1" applyAlignment="1" applyProtection="1">
      <alignment horizontal="center"/>
      <protection locked="0"/>
    </xf>
    <xf numFmtId="171" fontId="19" fillId="2" borderId="17" xfId="1" applyNumberFormat="1" applyFont="1" applyFill="1" applyBorder="1" applyAlignment="1" applyProtection="1">
      <alignment horizontal="center"/>
      <protection locked="0"/>
    </xf>
    <xf numFmtId="171" fontId="6" fillId="0" borderId="17" xfId="1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7" fillId="13" borderId="51" xfId="0" applyFont="1" applyFill="1" applyBorder="1" applyProtection="1">
      <protection locked="0"/>
    </xf>
    <xf numFmtId="0" fontId="27" fillId="13" borderId="51" xfId="0" applyFont="1" applyFill="1" applyBorder="1" applyProtection="1">
      <protection locked="0"/>
    </xf>
    <xf numFmtId="0" fontId="7" fillId="13" borderId="51" xfId="0" applyFont="1" applyFill="1" applyBorder="1" applyAlignment="1" applyProtection="1">
      <alignment horizontal="center"/>
      <protection locked="0"/>
    </xf>
    <xf numFmtId="1" fontId="6" fillId="13" borderId="51" xfId="0" applyNumberFormat="1" applyFont="1" applyFill="1" applyBorder="1" applyAlignment="1">
      <alignment horizontal="center"/>
    </xf>
    <xf numFmtId="171" fontId="19" fillId="23" borderId="51" xfId="1" applyNumberFormat="1" applyFont="1" applyFill="1" applyBorder="1" applyAlignment="1" applyProtection="1">
      <alignment horizontal="center"/>
      <protection locked="0"/>
    </xf>
    <xf numFmtId="171" fontId="19" fillId="24" borderId="51" xfId="1" applyNumberFormat="1" applyFont="1" applyFill="1" applyBorder="1" applyAlignment="1" applyProtection="1">
      <alignment horizontal="center"/>
      <protection locked="0"/>
    </xf>
    <xf numFmtId="171" fontId="6" fillId="25" borderId="51" xfId="1" applyNumberFormat="1" applyFont="1" applyFill="1" applyBorder="1" applyAlignment="1" applyProtection="1">
      <alignment horizontal="center"/>
      <protection locked="0"/>
    </xf>
    <xf numFmtId="171" fontId="19" fillId="26" borderId="51" xfId="1" applyNumberFormat="1" applyFont="1" applyFill="1" applyBorder="1" applyAlignment="1" applyProtection="1">
      <alignment horizontal="center"/>
      <protection locked="0"/>
    </xf>
    <xf numFmtId="171" fontId="19" fillId="27" borderId="51" xfId="1" applyNumberFormat="1" applyFont="1" applyFill="1" applyBorder="1" applyAlignment="1" applyProtection="1">
      <alignment horizontal="center"/>
      <protection locked="0"/>
    </xf>
    <xf numFmtId="171" fontId="19" fillId="28" borderId="51" xfId="1" applyNumberFormat="1" applyFont="1" applyFill="1" applyBorder="1" applyAlignment="1" applyProtection="1">
      <alignment horizontal="center"/>
      <protection locked="0"/>
    </xf>
    <xf numFmtId="171" fontId="19" fillId="29" borderId="51" xfId="1" applyNumberFormat="1" applyFont="1" applyFill="1" applyBorder="1" applyAlignment="1" applyProtection="1">
      <alignment horizontal="center"/>
      <protection locked="0"/>
    </xf>
    <xf numFmtId="171" fontId="19" fillId="12" borderId="51" xfId="1" applyNumberFormat="1" applyFont="1" applyFill="1" applyBorder="1" applyAlignment="1" applyProtection="1">
      <alignment horizontal="center"/>
      <protection locked="0"/>
    </xf>
    <xf numFmtId="171" fontId="6" fillId="13" borderId="51" xfId="1" applyNumberFormat="1" applyFont="1" applyFill="1" applyBorder="1" applyAlignment="1" applyProtection="1">
      <alignment horizontal="center"/>
      <protection locked="0"/>
    </xf>
    <xf numFmtId="2" fontId="6" fillId="13" borderId="51" xfId="0" applyNumberFormat="1" applyFont="1" applyFill="1" applyBorder="1" applyAlignment="1">
      <alignment horizontal="center"/>
    </xf>
    <xf numFmtId="2" fontId="20" fillId="13" borderId="31" xfId="0" applyNumberFormat="1" applyFont="1" applyFill="1" applyBorder="1" applyAlignment="1">
      <alignment horizontal="center"/>
    </xf>
    <xf numFmtId="0" fontId="35" fillId="0" borderId="19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18" fillId="6" borderId="17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8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 wrapText="1"/>
      <protection locked="0"/>
    </xf>
    <xf numFmtId="0" fontId="9" fillId="10" borderId="17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18" fillId="12" borderId="17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167" fontId="18" fillId="0" borderId="50" xfId="0" applyNumberFormat="1" applyFont="1" applyBorder="1" applyAlignment="1" applyProtection="1">
      <alignment horizontal="center"/>
      <protection locked="0"/>
    </xf>
    <xf numFmtId="1" fontId="18" fillId="0" borderId="2" xfId="0" applyNumberFormat="1" applyFont="1" applyBorder="1" applyAlignment="1" applyProtection="1">
      <alignment horizontal="center"/>
      <protection locked="0"/>
    </xf>
    <xf numFmtId="167" fontId="19" fillId="0" borderId="2" xfId="0" applyNumberFormat="1" applyFont="1" applyBorder="1" applyAlignment="1" applyProtection="1">
      <alignment horizontal="center"/>
      <protection locked="0"/>
    </xf>
    <xf numFmtId="167" fontId="6" fillId="0" borderId="2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6" fillId="0" borderId="52" xfId="0" applyNumberFormat="1" applyFont="1" applyBorder="1" applyAlignment="1" applyProtection="1">
      <alignment horizontal="center"/>
      <protection locked="0"/>
    </xf>
    <xf numFmtId="168" fontId="6" fillId="0" borderId="49" xfId="0" applyNumberFormat="1" applyFont="1" applyBorder="1" applyProtection="1">
      <protection locked="0"/>
    </xf>
    <xf numFmtId="2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9" fillId="2" borderId="56" xfId="0" applyFont="1" applyFill="1" applyBorder="1" applyAlignment="1" applyProtection="1">
      <alignment horizontal="center" vertical="center" wrapText="1"/>
      <protection locked="0"/>
    </xf>
    <xf numFmtId="49" fontId="9" fillId="4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56" xfId="0" applyNumberFormat="1" applyFont="1" applyFill="1" applyBorder="1" applyAlignment="1" applyProtection="1">
      <alignment horizontal="center" vertical="center" wrapText="1"/>
      <protection locked="0"/>
    </xf>
    <xf numFmtId="49" fontId="18" fillId="6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9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7" xfId="0" applyFont="1" applyFill="1" applyBorder="1" applyAlignment="1" applyProtection="1">
      <alignment horizontal="center" vertical="center" wrapText="1"/>
      <protection locked="0"/>
    </xf>
    <xf numFmtId="2" fontId="9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2" fontId="20" fillId="0" borderId="32" xfId="0" applyNumberFormat="1" applyFont="1" applyBorder="1" applyAlignment="1">
      <alignment horizontal="center"/>
    </xf>
    <xf numFmtId="0" fontId="34" fillId="14" borderId="32" xfId="0" applyFont="1" applyFill="1" applyBorder="1"/>
    <xf numFmtId="0" fontId="7" fillId="0" borderId="60" xfId="0" applyFont="1" applyBorder="1" applyProtection="1">
      <protection locked="0"/>
    </xf>
    <xf numFmtId="0" fontId="27" fillId="0" borderId="60" xfId="0" applyFont="1" applyBorder="1" applyProtection="1"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1" fontId="6" fillId="0" borderId="61" xfId="0" applyNumberFormat="1" applyFont="1" applyBorder="1" applyAlignment="1">
      <alignment horizontal="center"/>
    </xf>
    <xf numFmtId="171" fontId="19" fillId="4" borderId="61" xfId="1" applyNumberFormat="1" applyFont="1" applyFill="1" applyBorder="1" applyAlignment="1" applyProtection="1">
      <alignment horizontal="center"/>
      <protection locked="0"/>
    </xf>
    <xf numFmtId="171" fontId="19" fillId="5" borderId="61" xfId="1" applyNumberFormat="1" applyFont="1" applyFill="1" applyBorder="1" applyAlignment="1" applyProtection="1">
      <alignment horizontal="center"/>
      <protection locked="0"/>
    </xf>
    <xf numFmtId="171" fontId="6" fillId="6" borderId="61" xfId="1" applyNumberFormat="1" applyFont="1" applyFill="1" applyBorder="1" applyAlignment="1" applyProtection="1">
      <alignment horizontal="center"/>
      <protection locked="0"/>
    </xf>
    <xf numFmtId="171" fontId="19" fillId="7" borderId="61" xfId="1" applyNumberFormat="1" applyFont="1" applyFill="1" applyBorder="1" applyAlignment="1" applyProtection="1">
      <alignment horizontal="center"/>
      <protection locked="0"/>
    </xf>
    <xf numFmtId="171" fontId="19" fillId="8" borderId="61" xfId="1" applyNumberFormat="1" applyFont="1" applyFill="1" applyBorder="1" applyAlignment="1" applyProtection="1">
      <alignment horizontal="center"/>
      <protection locked="0"/>
    </xf>
    <xf numFmtId="171" fontId="19" fillId="9" borderId="61" xfId="1" applyNumberFormat="1" applyFont="1" applyFill="1" applyBorder="1" applyAlignment="1" applyProtection="1">
      <alignment horizontal="center"/>
      <protection locked="0"/>
    </xf>
    <xf numFmtId="171" fontId="19" fillId="10" borderId="61" xfId="1" applyNumberFormat="1" applyFont="1" applyFill="1" applyBorder="1" applyAlignment="1" applyProtection="1">
      <alignment horizontal="center"/>
      <protection locked="0"/>
    </xf>
    <xf numFmtId="171" fontId="19" fillId="2" borderId="61" xfId="1" applyNumberFormat="1" applyFont="1" applyFill="1" applyBorder="1" applyAlignment="1" applyProtection="1">
      <alignment horizontal="center"/>
      <protection locked="0"/>
    </xf>
    <xf numFmtId="171" fontId="6" fillId="0" borderId="61" xfId="1" applyNumberFormat="1" applyFont="1" applyBorder="1" applyAlignment="1" applyProtection="1">
      <alignment horizontal="center"/>
      <protection locked="0"/>
    </xf>
    <xf numFmtId="1" fontId="6" fillId="0" borderId="62" xfId="0" applyNumberFormat="1" applyFont="1" applyBorder="1" applyAlignment="1">
      <alignment horizontal="center"/>
    </xf>
    <xf numFmtId="2" fontId="20" fillId="0" borderId="63" xfId="0" applyNumberFormat="1" applyFont="1" applyBorder="1" applyAlignment="1">
      <alignment horizontal="center"/>
    </xf>
    <xf numFmtId="164" fontId="15" fillId="3" borderId="43" xfId="2" applyFont="1" applyFill="1" applyBorder="1" applyAlignment="1">
      <alignment horizontal="center" vertical="center" wrapText="1"/>
    </xf>
    <xf numFmtId="0" fontId="37" fillId="0" borderId="0" xfId="0" applyFont="1" applyProtection="1">
      <protection locked="0"/>
    </xf>
    <xf numFmtId="49" fontId="18" fillId="12" borderId="5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2" fontId="15" fillId="3" borderId="64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/>
    </xf>
    <xf numFmtId="2" fontId="20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7" fillId="30" borderId="14" xfId="0" applyFont="1" applyFill="1" applyBorder="1" applyProtection="1">
      <protection locked="0"/>
    </xf>
    <xf numFmtId="0" fontId="7" fillId="30" borderId="14" xfId="0" applyFont="1" applyFill="1" applyBorder="1" applyAlignment="1" applyProtection="1">
      <alignment horizontal="center"/>
      <protection locked="0"/>
    </xf>
    <xf numFmtId="0" fontId="7" fillId="30" borderId="34" xfId="0" applyFont="1" applyFill="1" applyBorder="1" applyAlignment="1" applyProtection="1">
      <alignment horizontal="center"/>
      <protection locked="0"/>
    </xf>
    <xf numFmtId="10" fontId="9" fillId="2" borderId="1" xfId="0" applyNumberFormat="1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/>
    </xf>
    <xf numFmtId="0" fontId="0" fillId="0" borderId="19" xfId="0" applyBorder="1"/>
    <xf numFmtId="2" fontId="15" fillId="3" borderId="66" xfId="0" applyNumberFormat="1" applyFont="1" applyFill="1" applyBorder="1" applyAlignment="1">
      <alignment horizontal="center" vertical="center" wrapText="1"/>
    </xf>
    <xf numFmtId="0" fontId="7" fillId="0" borderId="61" xfId="0" applyFont="1" applyBorder="1" applyAlignment="1" applyProtection="1">
      <alignment horizontal="center"/>
      <protection locked="0"/>
    </xf>
    <xf numFmtId="0" fontId="21" fillId="30" borderId="23" xfId="0" applyFont="1" applyFill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7" fillId="13" borderId="19" xfId="0" applyFont="1" applyFill="1" applyBorder="1" applyProtection="1">
      <protection locked="0"/>
    </xf>
    <xf numFmtId="0" fontId="27" fillId="13" borderId="19" xfId="0" applyFont="1" applyFill="1" applyBorder="1" applyProtection="1">
      <protection locked="0"/>
    </xf>
    <xf numFmtId="0" fontId="7" fillId="13" borderId="19" xfId="0" applyFont="1" applyFill="1" applyBorder="1" applyAlignment="1" applyProtection="1">
      <alignment horizontal="center"/>
      <protection locked="0"/>
    </xf>
    <xf numFmtId="1" fontId="6" fillId="13" borderId="19" xfId="0" applyNumberFormat="1" applyFont="1" applyFill="1" applyBorder="1" applyAlignment="1">
      <alignment horizontal="center"/>
    </xf>
    <xf numFmtId="171" fontId="19" fillId="23" borderId="19" xfId="1" applyNumberFormat="1" applyFont="1" applyFill="1" applyBorder="1" applyAlignment="1" applyProtection="1">
      <alignment horizontal="center"/>
      <protection locked="0"/>
    </xf>
    <xf numFmtId="171" fontId="19" fillId="24" borderId="19" xfId="1" applyNumberFormat="1" applyFont="1" applyFill="1" applyBorder="1" applyAlignment="1" applyProtection="1">
      <alignment horizontal="center"/>
      <protection locked="0"/>
    </xf>
    <xf numFmtId="171" fontId="6" fillId="25" borderId="19" xfId="1" applyNumberFormat="1" applyFont="1" applyFill="1" applyBorder="1" applyAlignment="1" applyProtection="1">
      <alignment horizontal="center"/>
      <protection locked="0"/>
    </xf>
    <xf numFmtId="171" fontId="19" fillId="26" borderId="19" xfId="1" applyNumberFormat="1" applyFont="1" applyFill="1" applyBorder="1" applyAlignment="1" applyProtection="1">
      <alignment horizontal="center"/>
      <protection locked="0"/>
    </xf>
    <xf numFmtId="171" fontId="19" fillId="27" borderId="19" xfId="1" applyNumberFormat="1" applyFont="1" applyFill="1" applyBorder="1" applyAlignment="1" applyProtection="1">
      <alignment horizontal="center"/>
      <protection locked="0"/>
    </xf>
    <xf numFmtId="171" fontId="19" fillId="28" borderId="19" xfId="1" applyNumberFormat="1" applyFont="1" applyFill="1" applyBorder="1" applyAlignment="1" applyProtection="1">
      <alignment horizontal="center"/>
      <protection locked="0"/>
    </xf>
    <xf numFmtId="171" fontId="19" fillId="29" borderId="19" xfId="1" applyNumberFormat="1" applyFont="1" applyFill="1" applyBorder="1" applyAlignment="1" applyProtection="1">
      <alignment horizontal="center"/>
      <protection locked="0"/>
    </xf>
    <xf numFmtId="171" fontId="19" fillId="12" borderId="19" xfId="1" applyNumberFormat="1" applyFont="1" applyFill="1" applyBorder="1" applyAlignment="1" applyProtection="1">
      <alignment horizontal="center"/>
      <protection locked="0"/>
    </xf>
    <xf numFmtId="171" fontId="6" fillId="13" borderId="19" xfId="1" applyNumberFormat="1" applyFont="1" applyFill="1" applyBorder="1" applyAlignment="1" applyProtection="1">
      <alignment horizontal="center"/>
      <protection locked="0"/>
    </xf>
    <xf numFmtId="2" fontId="6" fillId="13" borderId="19" xfId="0" applyNumberFormat="1" applyFont="1" applyFill="1" applyBorder="1" applyAlignment="1">
      <alignment horizontal="center"/>
    </xf>
    <xf numFmtId="2" fontId="20" fillId="13" borderId="32" xfId="0" applyNumberFormat="1" applyFont="1" applyFill="1" applyBorder="1" applyAlignment="1">
      <alignment horizontal="center"/>
    </xf>
    <xf numFmtId="0" fontId="0" fillId="0" borderId="0" xfId="0"/>
    <xf numFmtId="0" fontId="38" fillId="0" borderId="48" xfId="25" applyBorder="1" applyProtection="1">
      <protection locked="0"/>
    </xf>
    <xf numFmtId="0" fontId="38" fillId="0" borderId="60" xfId="25" applyBorder="1" applyProtection="1">
      <protection locked="0"/>
    </xf>
    <xf numFmtId="164" fontId="25" fillId="0" borderId="0" xfId="2" applyFont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72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43" fillId="0" borderId="0" xfId="0" applyFont="1" applyAlignment="1" applyProtection="1">
      <alignment horizont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173" fontId="34" fillId="14" borderId="19" xfId="0" applyNumberFormat="1" applyFont="1" applyFill="1" applyBorder="1"/>
    <xf numFmtId="173" fontId="6" fillId="0" borderId="16" xfId="0" applyNumberFormat="1" applyFont="1" applyBorder="1"/>
    <xf numFmtId="173" fontId="6" fillId="13" borderId="51" xfId="0" applyNumberFormat="1" applyFont="1" applyFill="1" applyBorder="1"/>
    <xf numFmtId="173" fontId="6" fillId="13" borderId="19" xfId="0" applyNumberFormat="1" applyFont="1" applyFill="1" applyBorder="1"/>
    <xf numFmtId="173" fontId="6" fillId="0" borderId="11" xfId="0" applyNumberFormat="1" applyFont="1" applyBorder="1"/>
    <xf numFmtId="173" fontId="6" fillId="0" borderId="65" xfId="0" applyNumberFormat="1" applyFont="1" applyBorder="1"/>
    <xf numFmtId="173" fontId="9" fillId="2" borderId="1" xfId="0" applyNumberFormat="1" applyFont="1" applyFill="1" applyBorder="1" applyAlignment="1">
      <alignment horizontal="center" vertical="center" wrapText="1"/>
    </xf>
    <xf numFmtId="173" fontId="9" fillId="2" borderId="1" xfId="0" applyNumberFormat="1" applyFont="1" applyFill="1" applyBorder="1" applyAlignment="1">
      <alignment horizontal="center"/>
    </xf>
    <xf numFmtId="173" fontId="9" fillId="11" borderId="1" xfId="0" applyNumberFormat="1" applyFont="1" applyFill="1" applyBorder="1" applyAlignment="1">
      <alignment horizontal="center"/>
    </xf>
    <xf numFmtId="173" fontId="7" fillId="0" borderId="16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173" fontId="6" fillId="0" borderId="13" xfId="0" applyNumberFormat="1" applyFont="1" applyBorder="1"/>
    <xf numFmtId="173" fontId="6" fillId="0" borderId="62" xfId="0" applyNumberFormat="1" applyFont="1" applyBorder="1"/>
    <xf numFmtId="0" fontId="40" fillId="2" borderId="53" xfId="0" applyFont="1" applyFill="1" applyBorder="1" applyAlignment="1" applyProtection="1">
      <alignment horizontal="center" vertical="center" wrapText="1"/>
      <protection locked="0"/>
    </xf>
    <xf numFmtId="0" fontId="37" fillId="14" borderId="33" xfId="0" applyFont="1" applyFill="1" applyBorder="1" applyProtection="1">
      <protection locked="0"/>
    </xf>
    <xf numFmtId="0" fontId="38" fillId="0" borderId="58" xfId="25" applyFont="1" applyBorder="1" applyProtection="1">
      <protection locked="0"/>
    </xf>
    <xf numFmtId="0" fontId="25" fillId="13" borderId="30" xfId="0" applyFont="1" applyFill="1" applyBorder="1" applyProtection="1">
      <protection locked="0"/>
    </xf>
    <xf numFmtId="0" fontId="37" fillId="14" borderId="58" xfId="0" applyFont="1" applyFill="1" applyBorder="1" applyProtection="1">
      <protection locked="0"/>
    </xf>
    <xf numFmtId="0" fontId="25" fillId="30" borderId="58" xfId="0" applyFont="1" applyFill="1" applyBorder="1" applyProtection="1">
      <protection locked="0"/>
    </xf>
    <xf numFmtId="0" fontId="38" fillId="30" borderId="58" xfId="25" applyFont="1" applyFill="1" applyBorder="1" applyProtection="1">
      <protection locked="0"/>
    </xf>
    <xf numFmtId="0" fontId="25" fillId="13" borderId="33" xfId="0" applyFont="1" applyFill="1" applyBorder="1" applyProtection="1">
      <protection locked="0"/>
    </xf>
    <xf numFmtId="0" fontId="38" fillId="0" borderId="19" xfId="25" applyFont="1" applyFill="1" applyBorder="1"/>
    <xf numFmtId="0" fontId="25" fillId="0" borderId="58" xfId="0" applyFont="1" applyBorder="1" applyProtection="1">
      <protection locked="0"/>
    </xf>
    <xf numFmtId="0" fontId="38" fillId="0" borderId="34" xfId="25" applyFont="1" applyBorder="1" applyProtection="1">
      <protection locked="0"/>
    </xf>
    <xf numFmtId="0" fontId="38" fillId="0" borderId="59" xfId="25" applyFont="1" applyBorder="1" applyProtection="1">
      <protection locked="0"/>
    </xf>
    <xf numFmtId="2" fontId="0" fillId="0" borderId="19" xfId="0" applyNumberFormat="1" applyBorder="1"/>
    <xf numFmtId="0" fontId="0" fillId="13" borderId="19" xfId="0" applyFill="1" applyBorder="1"/>
    <xf numFmtId="0" fontId="0" fillId="13" borderId="19" xfId="0" applyFill="1" applyBorder="1" applyProtection="1">
      <protection locked="0"/>
    </xf>
    <xf numFmtId="2" fontId="18" fillId="31" borderId="19" xfId="0" applyNumberFormat="1" applyFont="1" applyFill="1" applyBorder="1" applyAlignment="1">
      <alignment horizontal="center" vertical="center" wrapText="1"/>
    </xf>
    <xf numFmtId="173" fontId="15" fillId="31" borderId="19" xfId="2" applyNumberFormat="1" applyFont="1" applyFill="1" applyBorder="1" applyAlignment="1">
      <alignment horizontal="center" vertical="center" wrapText="1"/>
    </xf>
    <xf numFmtId="1" fontId="15" fillId="31" borderId="19" xfId="0" applyNumberFormat="1" applyFont="1" applyFill="1" applyBorder="1" applyAlignment="1">
      <alignment horizontal="center" vertical="center" wrapText="1"/>
    </xf>
    <xf numFmtId="2" fontId="15" fillId="31" borderId="19" xfId="0" applyNumberFormat="1" applyFont="1" applyFill="1" applyBorder="1" applyAlignment="1">
      <alignment horizontal="center" vertical="center" wrapText="1"/>
    </xf>
    <xf numFmtId="164" fontId="15" fillId="31" borderId="19" xfId="2" applyFont="1" applyFill="1" applyBorder="1" applyAlignment="1">
      <alignment horizontal="center" vertical="center" wrapText="1"/>
    </xf>
    <xf numFmtId="2" fontId="18" fillId="3" borderId="67" xfId="0" applyNumberFormat="1" applyFont="1" applyFill="1" applyBorder="1" applyAlignment="1">
      <alignment horizontal="center" vertical="center" wrapText="1"/>
    </xf>
    <xf numFmtId="2" fontId="18" fillId="3" borderId="13" xfId="0" applyNumberFormat="1" applyFont="1" applyFill="1" applyBorder="1" applyAlignment="1">
      <alignment horizontal="center" vertical="center" wrapText="1"/>
    </xf>
    <xf numFmtId="2" fontId="18" fillId="3" borderId="68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Border="1"/>
    <xf numFmtId="174" fontId="9" fillId="11" borderId="1" xfId="0" applyNumberFormat="1" applyFont="1" applyFill="1" applyBorder="1" applyAlignment="1">
      <alignment horizontal="center"/>
    </xf>
    <xf numFmtId="174" fontId="9" fillId="2" borderId="1" xfId="0" applyNumberFormat="1" applyFont="1" applyFill="1" applyBorder="1" applyAlignment="1">
      <alignment horizontal="center"/>
    </xf>
    <xf numFmtId="0" fontId="38" fillId="0" borderId="0" xfId="25"/>
    <xf numFmtId="0" fontId="41" fillId="0" borderId="0" xfId="25" applyFont="1"/>
    <xf numFmtId="0" fontId="9" fillId="12" borderId="19" xfId="0" applyFont="1" applyFill="1" applyBorder="1" applyProtection="1">
      <protection locked="0"/>
    </xf>
    <xf numFmtId="0" fontId="4" fillId="13" borderId="19" xfId="0" applyFont="1" applyFill="1" applyBorder="1" applyProtection="1">
      <protection locked="0"/>
    </xf>
    <xf numFmtId="0" fontId="23" fillId="2" borderId="3" xfId="0" applyFont="1" applyFill="1" applyBorder="1" applyAlignment="1">
      <alignment horizontal="right" vertical="center" wrapText="1"/>
    </xf>
    <xf numFmtId="0" fontId="12" fillId="0" borderId="19" xfId="0" applyFont="1" applyBorder="1"/>
    <xf numFmtId="0" fontId="12" fillId="0" borderId="4" xfId="0" applyFont="1" applyBorder="1"/>
    <xf numFmtId="2" fontId="36" fillId="0" borderId="20" xfId="0" applyNumberFormat="1" applyFont="1" applyBorder="1" applyAlignment="1">
      <alignment horizontal="center" vertical="center" textRotation="255"/>
    </xf>
    <xf numFmtId="2" fontId="36" fillId="0" borderId="21" xfId="0" applyNumberFormat="1" applyFont="1" applyBorder="1" applyAlignment="1">
      <alignment horizontal="center" vertical="center" textRotation="255"/>
    </xf>
    <xf numFmtId="2" fontId="36" fillId="0" borderId="22" xfId="0" applyNumberFormat="1" applyFont="1" applyBorder="1" applyAlignment="1">
      <alignment horizontal="center" vertical="center" textRotation="255"/>
    </xf>
    <xf numFmtId="2" fontId="36" fillId="0" borderId="24" xfId="0" applyNumberFormat="1" applyFont="1" applyBorder="1" applyAlignment="1">
      <alignment horizontal="center" vertical="center" textRotation="255"/>
    </xf>
    <xf numFmtId="2" fontId="36" fillId="0" borderId="26" xfId="0" applyNumberFormat="1" applyFont="1" applyBorder="1" applyAlignment="1">
      <alignment horizontal="center" vertical="center" textRotation="255"/>
    </xf>
    <xf numFmtId="2" fontId="36" fillId="0" borderId="27" xfId="0" applyNumberFormat="1" applyFont="1" applyBorder="1" applyAlignment="1">
      <alignment horizontal="center" vertical="center" textRotation="255"/>
    </xf>
    <xf numFmtId="0" fontId="22" fillId="2" borderId="19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4" fillId="2" borderId="3" xfId="0" applyFont="1" applyFill="1" applyBorder="1" applyAlignment="1">
      <alignment horizontal="right"/>
    </xf>
    <xf numFmtId="0" fontId="24" fillId="2" borderId="19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23" fillId="2" borderId="19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9" fillId="2" borderId="3" xfId="0" applyFont="1" applyFill="1" applyBorder="1" applyProtection="1">
      <protection locked="0"/>
    </xf>
    <xf numFmtId="0" fontId="12" fillId="0" borderId="4" xfId="0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13" borderId="19" xfId="0" applyFont="1" applyFill="1" applyBorder="1" applyProtection="1">
      <protection locked="0"/>
    </xf>
    <xf numFmtId="0" fontId="0" fillId="13" borderId="19" xfId="0" applyFill="1" applyBorder="1" applyProtection="1">
      <protection locked="0"/>
    </xf>
    <xf numFmtId="0" fontId="4" fillId="13" borderId="19" xfId="0" applyFont="1" applyFill="1" applyBorder="1" applyAlignment="1" applyProtection="1">
      <alignment vertical="center"/>
      <protection locked="0"/>
    </xf>
    <xf numFmtId="0" fontId="12" fillId="13" borderId="19" xfId="0" applyFont="1" applyFill="1" applyBorder="1" applyProtection="1">
      <protection locked="0"/>
    </xf>
    <xf numFmtId="0" fontId="9" fillId="12" borderId="1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3" fillId="2" borderId="25" xfId="0" applyFont="1" applyFill="1" applyBorder="1" applyAlignment="1">
      <alignment horizontal="right" vertical="center" wrapText="1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31" fillId="12" borderId="28" xfId="0" applyNumberFormat="1" applyFont="1" applyFill="1" applyBorder="1" applyAlignment="1">
      <alignment horizontal="right"/>
    </xf>
    <xf numFmtId="0" fontId="4" fillId="13" borderId="29" xfId="0" applyFont="1" applyFill="1" applyBorder="1"/>
    <xf numFmtId="0" fontId="18" fillId="0" borderId="0" xfId="0" applyFont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166" fontId="6" fillId="0" borderId="0" xfId="0" applyNumberFormat="1" applyFont="1" applyAlignment="1" applyProtection="1">
      <alignment horizontal="left"/>
      <protection locked="0"/>
    </xf>
    <xf numFmtId="171" fontId="6" fillId="14" borderId="17" xfId="1" applyNumberFormat="1" applyFont="1" applyFill="1" applyBorder="1" applyAlignment="1" applyProtection="1">
      <alignment horizontal="center"/>
      <protection locked="0"/>
    </xf>
    <xf numFmtId="173" fontId="7" fillId="14" borderId="17" xfId="0" applyNumberFormat="1" applyFont="1" applyFill="1" applyBorder="1" applyAlignment="1">
      <alignment horizontal="center"/>
    </xf>
    <xf numFmtId="173" fontId="7" fillId="14" borderId="16" xfId="0" applyNumberFormat="1" applyFont="1" applyFill="1" applyBorder="1" applyAlignment="1">
      <alignment horizontal="center"/>
    </xf>
  </cellXfs>
  <cellStyles count="27">
    <cellStyle name="Besuchter Hyperlink" xfId="24" builtinId="9" hidden="1"/>
    <cellStyle name="Besuchter Hyperlink" xfId="26" builtinId="9" hidden="1"/>
    <cellStyle name="Comma 2" xfId="10" xr:uid="{00000000-0005-0000-0000-000001000000}"/>
    <cellStyle name="Comma 3" xfId="22" xr:uid="{00000000-0005-0000-0000-000002000000}"/>
    <cellStyle name="Currency 2" xfId="7" xr:uid="{00000000-0005-0000-0000-000004000000}"/>
    <cellStyle name="Currency 3" xfId="11" xr:uid="{00000000-0005-0000-0000-000005000000}"/>
    <cellStyle name="Currency 4" xfId="20" xr:uid="{00000000-0005-0000-0000-000006000000}"/>
    <cellStyle name="Komma" xfId="1" builtinId="3"/>
    <cellStyle name="Link" xfId="23" builtinId="8" hidden="1"/>
    <cellStyle name="Link" xfId="25" builtinId="8"/>
    <cellStyle name="Normal 10" xfId="16" xr:uid="{00000000-0005-0000-0000-00000C000000}"/>
    <cellStyle name="Normal 11" xfId="17" xr:uid="{00000000-0005-0000-0000-00000D000000}"/>
    <cellStyle name="Normal 12" xfId="18" xr:uid="{00000000-0005-0000-0000-00000E000000}"/>
    <cellStyle name="Normal 2" xfId="5" xr:uid="{00000000-0005-0000-0000-00000F000000}"/>
    <cellStyle name="Normal 2 2" xfId="9" xr:uid="{00000000-0005-0000-0000-000010000000}"/>
    <cellStyle name="Normal 2 3" xfId="19" xr:uid="{00000000-0005-0000-0000-000011000000}"/>
    <cellStyle name="Normal 3" xfId="3" xr:uid="{00000000-0005-0000-0000-000012000000}"/>
    <cellStyle name="Normal 4" xfId="4" xr:uid="{00000000-0005-0000-0000-000013000000}"/>
    <cellStyle name="Normal 5" xfId="8" xr:uid="{00000000-0005-0000-0000-000014000000}"/>
    <cellStyle name="Normal 6" xfId="12" xr:uid="{00000000-0005-0000-0000-000015000000}"/>
    <cellStyle name="Normal 7" xfId="13" xr:uid="{00000000-0005-0000-0000-000016000000}"/>
    <cellStyle name="Normal 8" xfId="14" xr:uid="{00000000-0005-0000-0000-000017000000}"/>
    <cellStyle name="Normal 9" xfId="15" xr:uid="{00000000-0005-0000-0000-000018000000}"/>
    <cellStyle name="Percent 2" xfId="6" xr:uid="{00000000-0005-0000-0000-00001A000000}"/>
    <cellStyle name="Percent 3" xfId="21" xr:uid="{00000000-0005-0000-0000-00001B000000}"/>
    <cellStyle name="Standard" xfId="0" builtinId="0"/>
    <cellStyle name="Währung" xfId="2" builtinId="4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FF2E15"/>
      <color rgb="FF75D242"/>
      <color rgb="FF673F1B"/>
      <color rgb="FFFF9300"/>
      <color rgb="FFFF8029"/>
      <color rgb="FF0432FF"/>
      <color rgb="FF5E5E5E"/>
      <color rgb="FF212121"/>
      <color rgb="FF424242"/>
      <color rgb="FF94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419100</xdr:colOff>
      <xdr:row>3</xdr:row>
      <xdr:rowOff>28575</xdr:rowOff>
    </xdr:from>
    <xdr:ext cx="1123950" cy="1057275"/>
    <xdr:pic>
      <xdr:nvPicPr>
        <xdr:cNvPr id="2" name="image1.png" descr="kiliter-K-small copy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5325" y="628650"/>
          <a:ext cx="1123950" cy="1057275"/>
        </a:xfrm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133350</xdr:colOff>
      <xdr:row>0</xdr:row>
      <xdr:rowOff>0</xdr:rowOff>
    </xdr:from>
    <xdr:ext cx="1524000" cy="1181100"/>
    <xdr:pic>
      <xdr:nvPicPr>
        <xdr:cNvPr id="5" name="image2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96900" y="0"/>
          <a:ext cx="1524000" cy="11811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25</xdr:col>
      <xdr:colOff>228600</xdr:colOff>
      <xdr:row>4</xdr:row>
      <xdr:rowOff>104775</xdr:rowOff>
    </xdr:from>
    <xdr:to>
      <xdr:col>26</xdr:col>
      <xdr:colOff>863857</xdr:colOff>
      <xdr:row>10</xdr:row>
      <xdr:rowOff>60667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92150" y="857250"/>
          <a:ext cx="1121032" cy="927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180975</xdr:rowOff>
    </xdr:from>
    <xdr:to>
      <xdr:col>18</xdr:col>
      <xdr:colOff>393700</xdr:colOff>
      <xdr:row>9</xdr:row>
      <xdr:rowOff>53975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0" y="180975"/>
          <a:ext cx="1422400" cy="1435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1016000</xdr:colOff>
          <xdr:row>9</xdr:row>
          <xdr:rowOff>12700</xdr:rowOff>
        </xdr:from>
        <xdr:to>
          <xdr:col>15</xdr:col>
          <xdr:colOff>0</xdr:colOff>
          <xdr:row>13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20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Paste Values</a:t>
              </a:r>
            </a:p>
            <a:p>
              <a:pPr algn="ctr" rtl="0">
                <a:defRPr sz="1000"/>
              </a:pPr>
              <a:endParaRPr lang="de-DE" sz="2000" b="0" i="0" u="none" strike="noStrike" baseline="0">
                <a:solidFill>
                  <a:srgbClr val="000000"/>
                </a:solidFill>
                <a:latin typeface="Verdana" pitchFamily="2" charset="0"/>
                <a:ea typeface="Verdana" pitchFamily="2" charset="0"/>
                <a:cs typeface="Verdana" pitchFamily="2" charset="0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1016000</xdr:colOff>
          <xdr:row>9</xdr:row>
          <xdr:rowOff>0</xdr:rowOff>
        </xdr:from>
        <xdr:to>
          <xdr:col>15</xdr:col>
          <xdr:colOff>0</xdr:colOff>
          <xdr:row>13</xdr:row>
          <xdr:rowOff>139700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20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Paste Values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riff/AppData/Local/Packages/Microsoft.MicrosoftEdge_8wekyb3d8bbwe/TempState/Downloads/Kilter_SalesOrder_flat_file_generator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Sales Order"/>
      <sheetName val="QBE SO Upload"/>
      <sheetName val="Directions"/>
      <sheetName val="History Of Orders"/>
      <sheetName val="Lists"/>
      <sheetName val="Item Code Revision"/>
      <sheetName val="Color Customer Cases"/>
      <sheetName val="QBe Item"/>
      <sheetName val="Color Chart"/>
      <sheetName val="Hardware"/>
      <sheetName val="Kits"/>
      <sheetName val="Kilter_SalesOrder_flat_file_gen"/>
    </sheetNames>
    <sheetDataSet>
      <sheetData sheetId="0"/>
      <sheetData sheetId="1"/>
      <sheetData sheetId="2">
        <row r="1">
          <cell r="AB1">
            <v>100</v>
          </cell>
        </row>
        <row r="3">
          <cell r="AB3">
            <v>11</v>
          </cell>
        </row>
        <row r="5">
          <cell r="AB5">
            <v>40</v>
          </cell>
        </row>
        <row r="6">
          <cell r="AB6">
            <v>40</v>
          </cell>
        </row>
        <row r="8">
          <cell r="AB8">
            <v>100</v>
          </cell>
        </row>
        <row r="9">
          <cell r="AB9">
            <v>21</v>
          </cell>
        </row>
        <row r="10">
          <cell r="AB10">
            <v>100</v>
          </cell>
        </row>
        <row r="11">
          <cell r="AB11">
            <v>100</v>
          </cell>
        </row>
      </sheetData>
      <sheetData sheetId="3"/>
      <sheetData sheetId="4">
        <row r="3">
          <cell r="A3" t="str">
            <v>Kilter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C000"/>
      </a:accent1>
      <a:accent2>
        <a:srgbClr val="FFFF00"/>
      </a:accent2>
      <a:accent3>
        <a:srgbClr val="00B050"/>
      </a:accent3>
      <a:accent4>
        <a:srgbClr val="0070C0"/>
      </a:accent4>
      <a:accent5>
        <a:srgbClr val="7030A0"/>
      </a:accent5>
      <a:accent6>
        <a:srgbClr val="ED66E7"/>
      </a:accent6>
      <a:hlink>
        <a:srgbClr val="00000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ettercloset.com/collections/europe/products/kilter-europe-noah-xl-9-over-jugs-kx048?variant=14126722056245" TargetMode="External"/><Relationship Id="rId21" Type="http://schemas.openxmlformats.org/officeDocument/2006/relationships/hyperlink" Target="https://settercloset.com/collections/europe/products/kilter-europe-noah-xl-2-ledges-kx038?variant=14111430541365" TargetMode="External"/><Relationship Id="rId42" Type="http://schemas.openxmlformats.org/officeDocument/2006/relationships/hyperlink" Target="https://settercloset.com/collections/europe/products/kilter-europe-sandstone-l-2-mini-jugs-and-incuts-kx045?variant=14126686404661" TargetMode="External"/><Relationship Id="rId47" Type="http://schemas.openxmlformats.org/officeDocument/2006/relationships/hyperlink" Target="https://settercloset.com/collections/europe/products/kilter-europe-brushed-sandstone-jibs-set-9-rails-kx032?variant=14100757545013" TargetMode="External"/><Relationship Id="rId63" Type="http://schemas.openxmlformats.org/officeDocument/2006/relationships/hyperlink" Target="https://settercloset.com/collections/europe/products/kilter-europe-brushed-sandstone-jibs-set-4-kx004?variant=33638488065" TargetMode="External"/><Relationship Id="rId68" Type="http://schemas.openxmlformats.org/officeDocument/2006/relationships/hyperlink" Target="https://settercloset.com/products/kilter-europe-font-jib-plates-large-set-2-kx006?variant=14127251685429" TargetMode="External"/><Relationship Id="rId84" Type="http://schemas.openxmlformats.org/officeDocument/2006/relationships/hyperlink" Target="https://settercloset.com/collections/europe/products/smooth-tufa-12-center-y-incut-directional-kxst012?variant=28732587016245" TargetMode="External"/><Relationship Id="rId89" Type="http://schemas.openxmlformats.org/officeDocument/2006/relationships/hyperlink" Target="https://settercloset.com/products/smooth-tufa-6-center-slopey-kxst006?variant=28732324479029" TargetMode="External"/><Relationship Id="rId16" Type="http://schemas.openxmlformats.org/officeDocument/2006/relationships/hyperlink" Target="https://settercloset.com/collections/europe/products/kilter-europe-noah-xl-7-over-jugs-kx047?variant=14126719238197" TargetMode="External"/><Relationship Id="rId11" Type="http://schemas.openxmlformats.org/officeDocument/2006/relationships/hyperlink" Target="https://settercloset.com/collections/stella/products/kilter-europe-stella-granite-large-1-puffy-junction-balls-kxkd002?variant=14140529737781" TargetMode="External"/><Relationship Id="rId32" Type="http://schemas.openxmlformats.org/officeDocument/2006/relationships/hyperlink" Target="https://settercloset.com/collections/europe/products/kilter-europe-brushed-sandstone-medium-2-incut-edges-kx087?variant=14129993285685" TargetMode="External"/><Relationship Id="rId37" Type="http://schemas.openxmlformats.org/officeDocument/2006/relationships/hyperlink" Target="https://settercloset.com/collections/europe/products/kilter-europe-sandstone-m-2-crimps-kx051?variant=14126765080629" TargetMode="External"/><Relationship Id="rId53" Type="http://schemas.openxmlformats.org/officeDocument/2006/relationships/hyperlink" Target="https://settercloset.com/collections/europe/products/kilter-europe-sandstone-xl-2-jugs-kx016?variant=14127537979445" TargetMode="External"/><Relationship Id="rId58" Type="http://schemas.openxmlformats.org/officeDocument/2006/relationships/hyperlink" Target="https://settercloset.com/collections/europe/products/kilter-europe-sandstone-2xl-set-2-jugs-kx012?variant=14127317418037" TargetMode="External"/><Relationship Id="rId74" Type="http://schemas.openxmlformats.org/officeDocument/2006/relationships/hyperlink" Target="https://settercloset.com/collections/europe/products/kilter-europe-granite-jibs-set-1-kx031?variant=34852759489" TargetMode="External"/><Relationship Id="rId79" Type="http://schemas.openxmlformats.org/officeDocument/2006/relationships/hyperlink" Target="https://settercloset.com/collections/europe/products/composite-x-brushed-sandstone-l2-plate-slopers-kx084?variant=28738492858421" TargetMode="External"/><Relationship Id="rId5" Type="http://schemas.openxmlformats.org/officeDocument/2006/relationships/hyperlink" Target="https://settercloset.com/collections/jeremy-ho/products/kilter-europe-jeremy-ho-lo-riders-xl-2-crescents-kxjh005?variant=14127828697141" TargetMode="External"/><Relationship Id="rId90" Type="http://schemas.openxmlformats.org/officeDocument/2006/relationships/hyperlink" Target="https://settercloset.com/products/smooth-tufa-7-end-incut-pinch-kxst007?variant=28732380184629" TargetMode="External"/><Relationship Id="rId95" Type="http://schemas.openxmlformats.org/officeDocument/2006/relationships/hyperlink" Target="https://settercloset.com/products/smooth-tufa-42-end-caps-pointy-badges-and-2-mini-domes-kxst042?variant=28733200203829" TargetMode="External"/><Relationship Id="rId22" Type="http://schemas.openxmlformats.org/officeDocument/2006/relationships/hyperlink" Target="https://settercloset.com/collections/europe/products/kilter-europe-noah-xl-1-ledges-kx037?variant=14100789362741" TargetMode="External"/><Relationship Id="rId27" Type="http://schemas.openxmlformats.org/officeDocument/2006/relationships/hyperlink" Target="https://settercloset.com/collections/europe/products/kilter-europe-noah-xl-5-over-jugs-kx043?variant=14126593605685" TargetMode="External"/><Relationship Id="rId43" Type="http://schemas.openxmlformats.org/officeDocument/2006/relationships/hyperlink" Target="https://settercloset.com/collections/europe/products/kilter-europe-sandstone-l-1-jugs-kx015?variant=13743281995829" TargetMode="External"/><Relationship Id="rId48" Type="http://schemas.openxmlformats.org/officeDocument/2006/relationships/hyperlink" Target="https://settercloset.com/collections/europe/products/kilter-europe-brushed-sandstone-jibs-set-8-kx028?variant=14127779577909" TargetMode="External"/><Relationship Id="rId64" Type="http://schemas.openxmlformats.org/officeDocument/2006/relationships/hyperlink" Target="https://settercloset.com/collections/europe/products/kilter-europe-brushed-sandstone-jibs-set-3-kx003?variant=14127247228981" TargetMode="External"/><Relationship Id="rId69" Type="http://schemas.openxmlformats.org/officeDocument/2006/relationships/hyperlink" Target="https://settercloset.com/collections/europe/products/kilter-europe-granite-mega-jibs-set-3-granite-sloper-plates-kx069?variant=14100873609269" TargetMode="External"/><Relationship Id="rId80" Type="http://schemas.openxmlformats.org/officeDocument/2006/relationships/hyperlink" Target="https://settercloset.com/collections/europe/products/composite-x-brushed-sandstone-2xl-2-ledges-kx083?variant=28738441248821" TargetMode="External"/><Relationship Id="rId85" Type="http://schemas.openxmlformats.org/officeDocument/2006/relationships/hyperlink" Target="https://settercloset.com/collections/europe/products/smooth-tufa-11-center-incut-directional-kxst011?variant=28732567355445" TargetMode="External"/><Relationship Id="rId3" Type="http://schemas.openxmlformats.org/officeDocument/2006/relationships/hyperlink" Target="https://settercloset.com/collections/jeremy-ho/products/kilter-europe-jeremy-ho-lo-riders-kaiju-7-8-crescents-kxjh003?variant=14127815622709" TargetMode="External"/><Relationship Id="rId12" Type="http://schemas.openxmlformats.org/officeDocument/2006/relationships/hyperlink" Target="https://settercloset.com/collections/europe/products/kilter-europe-noah-small-1-incut-ears-kx053?variant=14288293396533" TargetMode="External"/><Relationship Id="rId17" Type="http://schemas.openxmlformats.org/officeDocument/2006/relationships/hyperlink" Target="https://settercloset.com/collections/europe/products/kilter-europe-noah-xl-6-over-jugs-kx046?variant=14126704295989" TargetMode="External"/><Relationship Id="rId25" Type="http://schemas.openxmlformats.org/officeDocument/2006/relationships/hyperlink" Target="https://settercloset.com/collections/europe/products/kilter-europe-noah-2xl-1-rails-kx034?variant=14111412977717" TargetMode="External"/><Relationship Id="rId33" Type="http://schemas.openxmlformats.org/officeDocument/2006/relationships/hyperlink" Target="https://settercloset.com/collections/europe/products/kilter-europe-brushed-sandstone-kaiju-9-11-ribs-kx089?variant=14129649352757" TargetMode="External"/><Relationship Id="rId38" Type="http://schemas.openxmlformats.org/officeDocument/2006/relationships/hyperlink" Target="https://settercloset.com/collections/europe/products/kilter-europe-sandstone-m-1-crimps-kx050?variant=14126758264885" TargetMode="External"/><Relationship Id="rId46" Type="http://schemas.openxmlformats.org/officeDocument/2006/relationships/hyperlink" Target="https://settercloset.com/collections/europe/products/kilter-europe-brushed-sandstone-jibs-set-10-slopers-kx033?variant=14100773797941" TargetMode="External"/><Relationship Id="rId59" Type="http://schemas.openxmlformats.org/officeDocument/2006/relationships/hyperlink" Target="https://settercloset.com/collections/europe/products/kilter-europe-sandstone-2xl-set-1-super-jugs-kx011?variant=14127313485877" TargetMode="External"/><Relationship Id="rId67" Type="http://schemas.openxmlformats.org/officeDocument/2006/relationships/hyperlink" Target="https://settercloset.com/products/kilter-europe-font-jib-plates-large-set-1-kx005?variant=33638579201" TargetMode="External"/><Relationship Id="rId20" Type="http://schemas.openxmlformats.org/officeDocument/2006/relationships/hyperlink" Target="https://settercloset.com/collections/europe/products/kilter-europe-noah-xl-3-ledges-kx039?variant=14111434801205" TargetMode="External"/><Relationship Id="rId41" Type="http://schemas.openxmlformats.org/officeDocument/2006/relationships/hyperlink" Target="https://settercloset.com/collections/europe/products/kilter-europe-sandstone-kaiju-4-5-huecos-kx049?variant=14126729887797" TargetMode="External"/><Relationship Id="rId54" Type="http://schemas.openxmlformats.org/officeDocument/2006/relationships/hyperlink" Target="https://settercloset.com/collections/europe/products/kilter-europe-sandstone-2xl-set-4-jugs-kx014?variant=14127533948981" TargetMode="External"/><Relationship Id="rId62" Type="http://schemas.openxmlformats.org/officeDocument/2006/relationships/hyperlink" Target="https://settercloset.com/collections/europe/products/kilter-europe-brushed-sandstone-jibs-set-5-kx008?variant=14127276130357" TargetMode="External"/><Relationship Id="rId70" Type="http://schemas.openxmlformats.org/officeDocument/2006/relationships/hyperlink" Target="https://settercloset.com/collections/europe/products/granite-xl-1-over-jugs-kx058?variant=14127211708469" TargetMode="External"/><Relationship Id="rId75" Type="http://schemas.openxmlformats.org/officeDocument/2006/relationships/hyperlink" Target="https://settercloset.com/products/composite-x-noah-medium-1-incut-edges-kx052?variant=28738543714357" TargetMode="External"/><Relationship Id="rId83" Type="http://schemas.openxmlformats.org/officeDocument/2006/relationships/hyperlink" Target="https://settercloset.com/collections/europe/products/smooth-tufa-17-end-flat-directional-hueco-lobster-claw-kxst017?variant=28732846735413" TargetMode="External"/><Relationship Id="rId88" Type="http://schemas.openxmlformats.org/officeDocument/2006/relationships/hyperlink" Target="https://settercloset.com/products/smooth-tufa-5-center-y-slopey-kxst005?variant=28732319367221" TargetMode="External"/><Relationship Id="rId91" Type="http://schemas.openxmlformats.org/officeDocument/2006/relationships/hyperlink" Target="https://settercloset.com/products/smooth-tufa-18-end-flat-directional-hueco-fat-lobster-claw-kxst018?variant=28732853911605" TargetMode="External"/><Relationship Id="rId96" Type="http://schemas.openxmlformats.org/officeDocument/2006/relationships/hyperlink" Target="https://settercloset.com/products/noah-2xl-4-slopey-pinches-kx071?variant=28845527302197" TargetMode="External"/><Relationship Id="rId1" Type="http://schemas.openxmlformats.org/officeDocument/2006/relationships/hyperlink" Target="https://settercloset.com/collections/jeremy-ho/products/kilter-europe-jeremy-ho-lo-riders-kaiju-1-3-crescents-kxjh001?variant=14127783673909" TargetMode="External"/><Relationship Id="rId6" Type="http://schemas.openxmlformats.org/officeDocument/2006/relationships/hyperlink" Target="https://settercloset.com/collections/jeremy-ho/products/kilter-europe-jeremy-ho-lo-riders-xl-3-pinches-kxjh006?variant=14127836528693" TargetMode="External"/><Relationship Id="rId15" Type="http://schemas.openxmlformats.org/officeDocument/2006/relationships/hyperlink" Target="https://settercloset.com/collections/europe/products/kilter-europe-noah-small-2-incut-ears-kx055?variant=13743824273461" TargetMode="External"/><Relationship Id="rId23" Type="http://schemas.openxmlformats.org/officeDocument/2006/relationships/hyperlink" Target="https://settercloset.com/collections/europe/products/kilter-europe-noah-2xl-3-ledges-kx036?variant=14111422185525" TargetMode="External"/><Relationship Id="rId28" Type="http://schemas.openxmlformats.org/officeDocument/2006/relationships/hyperlink" Target="https://settercloset.com/collections/europe/products/kilter-europe-noah-xl-4-over-jugs-kx042?variant=14126545764405" TargetMode="External"/><Relationship Id="rId36" Type="http://schemas.openxmlformats.org/officeDocument/2006/relationships/hyperlink" Target="https://settercloset.com/collections/europe/products/kilter-europe-brushed-sandstone-xl-1-ledges-kx064?variant=14127227273269" TargetMode="External"/><Relationship Id="rId49" Type="http://schemas.openxmlformats.org/officeDocument/2006/relationships/hyperlink" Target="https://settercloset.com/collections/europe/products/kilter-europe-sandstone-jibs-set-1-edges-and-incuts-kx027?variant=14127775252533" TargetMode="External"/><Relationship Id="rId57" Type="http://schemas.openxmlformats.org/officeDocument/2006/relationships/hyperlink" Target="https://settercloset.com/collections/europe/products/kilter-europe-sandstone-mega-jibs-set-1-big-flat-hueco-kx026?variant=14127773024309" TargetMode="External"/><Relationship Id="rId10" Type="http://schemas.openxmlformats.org/officeDocument/2006/relationships/hyperlink" Target="https://settercloset.com/collections/moses-sandstone/products/kilter-europe-moses-sandstone-xl-1-huecos-kxkd001-1?variant=14140512960565" TargetMode="External"/><Relationship Id="rId31" Type="http://schemas.openxmlformats.org/officeDocument/2006/relationships/hyperlink" Target="https://settercloset.com/collections/europe/products/kilter-europe-brushed-sandstone-xl-3-flat-and-incut-pinches-kx076?variant=14287887532085" TargetMode="External"/><Relationship Id="rId44" Type="http://schemas.openxmlformats.org/officeDocument/2006/relationships/hyperlink" Target="https://settercloset.com/collections/europe/products/kilter-europe-sandstone-xl-5-jugs-kx044?variant=14126627455029" TargetMode="External"/><Relationship Id="rId52" Type="http://schemas.openxmlformats.org/officeDocument/2006/relationships/hyperlink" Target="https://settercloset.com/collections/europe/products/kilter-europe-sandstone-2xl-set-5-super-jugs-kx017?variant=38647472961" TargetMode="External"/><Relationship Id="rId60" Type="http://schemas.openxmlformats.org/officeDocument/2006/relationships/hyperlink" Target="https://settercloset.com/collections/europe/products/kilter-europe-brushed-sandstone-jibs-set-7-kx010?variant=14127287664693" TargetMode="External"/><Relationship Id="rId65" Type="http://schemas.openxmlformats.org/officeDocument/2006/relationships/hyperlink" Target="https://settercloset.com/collections/europe/products/kilter-europe-brushed-sandstone-jibs-set-1-kx001?variant=14127243165749" TargetMode="External"/><Relationship Id="rId73" Type="http://schemas.openxmlformats.org/officeDocument/2006/relationships/hyperlink" Target="https://settercloset.com/collections/europe/products/kilter-europe-granite-2xl-set-1-super-jugs-kx019?variant=14127568093237" TargetMode="External"/><Relationship Id="rId78" Type="http://schemas.openxmlformats.org/officeDocument/2006/relationships/hyperlink" Target="https://settercloset.com/products/smooth-tufa-16-end-incut-c-hueco-kxst016?variant=28732835823669" TargetMode="External"/><Relationship Id="rId81" Type="http://schemas.openxmlformats.org/officeDocument/2006/relationships/hyperlink" Target="https://settercloset.com/collections/europe/products/smooth-tufa-39-end-slopey-pinch-kxst039?variant=28733091741749" TargetMode="External"/><Relationship Id="rId86" Type="http://schemas.openxmlformats.org/officeDocument/2006/relationships/hyperlink" Target="https://settercloset.com/products/composite-x-brushed-sandstone-xl-4-slopers-kx082?variant=28738479947829" TargetMode="External"/><Relationship Id="rId94" Type="http://schemas.openxmlformats.org/officeDocument/2006/relationships/hyperlink" Target="https://settercloset.com/products/smooth-tufa-40-end-caps-teagan-kxst040?variant=28733111369781" TargetMode="External"/><Relationship Id="rId99" Type="http://schemas.openxmlformats.org/officeDocument/2006/relationships/drawing" Target="../drawings/drawing1.xml"/><Relationship Id="rId4" Type="http://schemas.openxmlformats.org/officeDocument/2006/relationships/hyperlink" Target="https://settercloset.com/collections/jeremy-ho/products/kilter-europe-jeremy-ho-lo-riders-xl-1-crescents-kxjh004?variant=14127822045237" TargetMode="External"/><Relationship Id="rId9" Type="http://schemas.openxmlformats.org/officeDocument/2006/relationships/hyperlink" Target="https://settercloset.com/collections/jeremy-ho/products/kilter-europe-jeremy-ho-lo-riders-l-2-crescents-kxjh009?variant=14127858548789" TargetMode="External"/><Relationship Id="rId13" Type="http://schemas.openxmlformats.org/officeDocument/2006/relationships/hyperlink" Target="https://settercloset.com/collections/europe/products/kilter-europe-noah-small-4-slopey-dishes-kx057?variant=13744461414453" TargetMode="External"/><Relationship Id="rId18" Type="http://schemas.openxmlformats.org/officeDocument/2006/relationships/hyperlink" Target="https://settercloset.com/collections/europe/products/kilter-europe-noah-l-2-ledges-kx041?variant=14111444959285" TargetMode="External"/><Relationship Id="rId39" Type="http://schemas.openxmlformats.org/officeDocument/2006/relationships/hyperlink" Target="https://settercloset.com/collections/europe/products/kilter-europe-sandstone-l-3-jugs-kx061?variant=14127218982965" TargetMode="External"/><Relationship Id="rId34" Type="http://schemas.openxmlformats.org/officeDocument/2006/relationships/hyperlink" Target="https://settercloset.com/collections/europe/products/kilter-europe-sandstone-xl-7-over-jugs-kx065?variant=14127229960245" TargetMode="External"/><Relationship Id="rId50" Type="http://schemas.openxmlformats.org/officeDocument/2006/relationships/hyperlink" Target="https://settercloset.com/collections/europe/products/kilter-europe-sandstone-xl-4-jugs-kx025?variant=14127749627957" TargetMode="External"/><Relationship Id="rId55" Type="http://schemas.openxmlformats.org/officeDocument/2006/relationships/hyperlink" Target="https://settercloset.com/collections/europe/products/kilter-europe-sandstone-2xl-set-3-jugs-kx013?variant=14127321415733" TargetMode="External"/><Relationship Id="rId76" Type="http://schemas.openxmlformats.org/officeDocument/2006/relationships/hyperlink" Target="https://settercloset.com/products/composite-x-granite-2xl-set-2-huecos-kx063?variant=28738588901429" TargetMode="External"/><Relationship Id="rId97" Type="http://schemas.openxmlformats.org/officeDocument/2006/relationships/hyperlink" Target="mailto:info@kletterkultur.com%20bei%20Fragen%20und%20Bestellungen" TargetMode="External"/><Relationship Id="rId7" Type="http://schemas.openxmlformats.org/officeDocument/2006/relationships/hyperlink" Target="https://settercloset.com/collections/jeremy-ho/products/kilter-europe-jeremy-ho-lo-riders-xl-4-pinches-kxjh007?variant=14127843311669" TargetMode="External"/><Relationship Id="rId71" Type="http://schemas.openxmlformats.org/officeDocument/2006/relationships/hyperlink" Target="https://settercloset.com/collections/europe/products/kilter-europe-granite-mega-jibs-set-1-granite-plates-kx029?variant=38674997889" TargetMode="External"/><Relationship Id="rId92" Type="http://schemas.openxmlformats.org/officeDocument/2006/relationships/hyperlink" Target="https://settercloset.com/products/smooth-tufa-24-junction-teagan-knob-kxst024?variant=28732914696245" TargetMode="External"/><Relationship Id="rId2" Type="http://schemas.openxmlformats.org/officeDocument/2006/relationships/hyperlink" Target="https://settercloset.com/collections/jeremy-ho/products/kilter-europe-jeremy-ho-lo-riders-kaiju-4-6-crescents-kxjh002?variant=14127807037493" TargetMode="External"/><Relationship Id="rId29" Type="http://schemas.openxmlformats.org/officeDocument/2006/relationships/hyperlink" Target="https://settercloset.com/collections/europe/products/kilter-europe-granite-teagan-2xl-set-1-mixed-set-kx021?variant=14127590080565" TargetMode="External"/><Relationship Id="rId24" Type="http://schemas.openxmlformats.org/officeDocument/2006/relationships/hyperlink" Target="https://settercloset.com/collections/europe/products/kilter-europe-noah-2xl-2-ledges-kx035?variant=14111419269173" TargetMode="External"/><Relationship Id="rId40" Type="http://schemas.openxmlformats.org/officeDocument/2006/relationships/hyperlink" Target="https://settercloset.com/collections/europe/products/kilter-europe-brushed-sandstone-medium-1-slopey-edges-kx054?variant=14126773239861" TargetMode="External"/><Relationship Id="rId45" Type="http://schemas.openxmlformats.org/officeDocument/2006/relationships/hyperlink" Target="https://settercloset.com/collections/europe/products/kilter-europe-sandstone-2xl-set-6-mixed-set-kx030?variant=14100459192373" TargetMode="External"/><Relationship Id="rId66" Type="http://schemas.openxmlformats.org/officeDocument/2006/relationships/hyperlink" Target="https://settercloset.com/collections/europe/products/kilter-europe-brushed-sandstone-jibs-set-2-kx002?variant=14127244410933" TargetMode="External"/><Relationship Id="rId87" Type="http://schemas.openxmlformats.org/officeDocument/2006/relationships/hyperlink" Target="https://settercloset.com/products/smooth-tufa-2-center-y-slopey-kxst002?variant=28732115386421" TargetMode="External"/><Relationship Id="rId61" Type="http://schemas.openxmlformats.org/officeDocument/2006/relationships/hyperlink" Target="https://settercloset.com/collections/europe/products/kilter-europe-brushed-sandstone-jibs-set-6-kx009?variant=14127283339317" TargetMode="External"/><Relationship Id="rId82" Type="http://schemas.openxmlformats.org/officeDocument/2006/relationships/hyperlink" Target="https://settercloset.com/collections/europe/products/smooth-tufa-37-center-y-big-flat-directional-kxst037?variant=28733062250549" TargetMode="External"/><Relationship Id="rId19" Type="http://schemas.openxmlformats.org/officeDocument/2006/relationships/hyperlink" Target="https://settercloset.com/collections/europe/products/kilter-europe-noah-l-1-ledges-kx040?variant=14111437652021" TargetMode="External"/><Relationship Id="rId14" Type="http://schemas.openxmlformats.org/officeDocument/2006/relationships/hyperlink" Target="https://settercloset.com/collections/europe/products/kilter-europe-noah-small-3-incut-ears-kx056?variant=14126788771893" TargetMode="External"/><Relationship Id="rId30" Type="http://schemas.openxmlformats.org/officeDocument/2006/relationships/hyperlink" Target="https://settercloset.com/collections/europe/products/kilter-europe-granite-teagan-xl-1-pinches-kx020?variant=14127587164213" TargetMode="External"/><Relationship Id="rId35" Type="http://schemas.openxmlformats.org/officeDocument/2006/relationships/hyperlink" Target="https://settercloset.com/collections/europe/products/kilter-europe-sandstone-xl-6-over-jugs-kx059?variant=13646038958133" TargetMode="External"/><Relationship Id="rId56" Type="http://schemas.openxmlformats.org/officeDocument/2006/relationships/hyperlink" Target="https://settercloset.com/collections/europe/products/kilter-europe-sandstone-xl-1-fins-kx007?variant=14127266857013" TargetMode="External"/><Relationship Id="rId77" Type="http://schemas.openxmlformats.org/officeDocument/2006/relationships/hyperlink" Target="https://settercloset.com/products/kilter-europe-brushed-sandstone-mega-jibs-set-4-sloper-kaiju-blockers-kx078-4-6?variant=28738611183669" TargetMode="External"/><Relationship Id="rId8" Type="http://schemas.openxmlformats.org/officeDocument/2006/relationships/hyperlink" Target="https://settercloset.com/collections/jeremy-ho/products/kilter-europe-jeremy-ho-lo-riders-l-1-crescents-kxjh008?variant=14127849013301" TargetMode="External"/><Relationship Id="rId51" Type="http://schemas.openxmlformats.org/officeDocument/2006/relationships/hyperlink" Target="https://settercloset.com/collections/europe/products/kilter-europe-sandstone-kaiju-1-2-ledges-kx018?variant=14127540142133" TargetMode="External"/><Relationship Id="rId72" Type="http://schemas.openxmlformats.org/officeDocument/2006/relationships/hyperlink" Target="https://settercloset.com/collections/europe/products/kilter-europe-granite-kaiju-1-3-roof-slopers-kx022?variant=14127731638325" TargetMode="External"/><Relationship Id="rId93" Type="http://schemas.openxmlformats.org/officeDocument/2006/relationships/hyperlink" Target="https://settercloset.com/products/smooth-tufa-31-end-slopey-incut-directional-kxst031?variant=28733013393461" TargetMode="External"/><Relationship Id="rId9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ettercloset.com/collections/not-font/products/not-font-l2-crimps-upx031?variant=13219066806325" TargetMode="External"/><Relationship Id="rId18" Type="http://schemas.openxmlformats.org/officeDocument/2006/relationships/hyperlink" Target="https://settercloset.com/collections/not-font/products/not-font-2xl-1-plate-slopers-upx026?variant=13218969780277" TargetMode="External"/><Relationship Id="rId26" Type="http://schemas.openxmlformats.org/officeDocument/2006/relationships/hyperlink" Target="https://settercloset.com/collections/speed-bumps/products/speed-bumps-xs-2-feet-upx048?variant=13219358441525" TargetMode="External"/><Relationship Id="rId39" Type="http://schemas.openxmlformats.org/officeDocument/2006/relationships/hyperlink" Target="https://settercloset.com/collections/tremors/products/tremors-jibs-1-upx014?variant=13218746335285" TargetMode="External"/><Relationship Id="rId21" Type="http://schemas.openxmlformats.org/officeDocument/2006/relationships/hyperlink" Target="https://settercloset.com/collections/not-font/products/not-font-kaiju-1-stalactite-upx023?variant=13218911518773" TargetMode="External"/><Relationship Id="rId34" Type="http://schemas.openxmlformats.org/officeDocument/2006/relationships/hyperlink" Target="https://settercloset.com/collections/speed-bumps/products/speed-bumps-l3-lo-pro-upx040?variant=13219208233013" TargetMode="External"/><Relationship Id="rId42" Type="http://schemas.openxmlformats.org/officeDocument/2006/relationships/hyperlink" Target="https://settercloset.com/collections/tremors/products/tremors-s1-pinches-upx011?variant=13218641313845" TargetMode="External"/><Relationship Id="rId47" Type="http://schemas.openxmlformats.org/officeDocument/2006/relationships/hyperlink" Target="https://settercloset.com/collections/tremors/products/tremors-2xl-1-jugs-upx005?variant=13218558378037" TargetMode="External"/><Relationship Id="rId50" Type="http://schemas.openxmlformats.org/officeDocument/2006/relationships/hyperlink" Target="https://settercloset.com/collections/trim/products/trim-s1-crimps-upx055?variant=13219510976565" TargetMode="External"/><Relationship Id="rId55" Type="http://schemas.openxmlformats.org/officeDocument/2006/relationships/hyperlink" Target="https://settercloset.com/collections/trim/products/trim-xl-2-pinches-upx050?variant=13219404677173" TargetMode="External"/><Relationship Id="rId7" Type="http://schemas.openxmlformats.org/officeDocument/2006/relationships/hyperlink" Target="https://settercloset.com/collections/bricks/products/big-brick-2xl-2-3-piece-upx016?variant=13218812723253" TargetMode="External"/><Relationship Id="rId2" Type="http://schemas.openxmlformats.org/officeDocument/2006/relationships/hyperlink" Target="https://settercloset.com/collections/bricks/products/big-brick-s1-crimps-upx021?variant=13218878390325" TargetMode="External"/><Relationship Id="rId16" Type="http://schemas.openxmlformats.org/officeDocument/2006/relationships/hyperlink" Target="https://settercloset.com/collections/not-font/products/not-font-2xl-3-jugs-upx028?variant=13219001892917" TargetMode="External"/><Relationship Id="rId29" Type="http://schemas.openxmlformats.org/officeDocument/2006/relationships/hyperlink" Target="https://settercloset.com/collections/speed-bumps/products/speed-bumps-m4-pinches-upx045?variant=13219310600245" TargetMode="External"/><Relationship Id="rId11" Type="http://schemas.openxmlformats.org/officeDocument/2006/relationships/hyperlink" Target="https://settercloset.com/collections/not-font/products/not-font-m2-pinches-upx033?variant=13219100491829" TargetMode="External"/><Relationship Id="rId24" Type="http://schemas.openxmlformats.org/officeDocument/2006/relationships/hyperlink" Target="https://settercloset.com/collections/regs/products/regs-l1-roof-jugs-upx002?variant=13218456698933" TargetMode="External"/><Relationship Id="rId32" Type="http://schemas.openxmlformats.org/officeDocument/2006/relationships/hyperlink" Target="https://settercloset.com/collections/speed-bumps/products/speed-bumps-m1-crimps-upx042?variant=13219263217717" TargetMode="External"/><Relationship Id="rId37" Type="http://schemas.openxmlformats.org/officeDocument/2006/relationships/hyperlink" Target="https://settercloset.com/collections/speed-bumps/products/speed-bumps-xl-2-crimps-upx037?variant=13219162882101" TargetMode="External"/><Relationship Id="rId40" Type="http://schemas.openxmlformats.org/officeDocument/2006/relationships/hyperlink" Target="https://settercloset.com/collections/tremors/products/tremors-xs-2-feet-upx013?variant=13218725429301" TargetMode="External"/><Relationship Id="rId45" Type="http://schemas.openxmlformats.org/officeDocument/2006/relationships/hyperlink" Target="https://settercloset.com/collections/tremors/products/tremors-l1-jugs-upx008?variant=13218596814901" TargetMode="External"/><Relationship Id="rId53" Type="http://schemas.openxmlformats.org/officeDocument/2006/relationships/hyperlink" Target="https://settercloset.com/collections/trim/products/trim-l1-jugs-upx052?variant=13219437412405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https://settercloset.com/collections/bricks/products/big-brick-xl-2-slopers-upx018?variant=13218834055221" TargetMode="External"/><Relationship Id="rId19" Type="http://schemas.openxmlformats.org/officeDocument/2006/relationships/hyperlink" Target="https://settercloset.com/collections/not-font/products/not-font-kaiju-3-sloper-upx025?variant=13218953789493" TargetMode="External"/><Relationship Id="rId4" Type="http://schemas.openxmlformats.org/officeDocument/2006/relationships/hyperlink" Target="https://settercloset.com/collections/bricks/products/big-brick-l1-2-piece-upx019?variant=13218847424565" TargetMode="External"/><Relationship Id="rId9" Type="http://schemas.openxmlformats.org/officeDocument/2006/relationships/hyperlink" Target="https://settercloset.com/collections/not-font/products/not-font-xs-2-feet-upx035?variant=13219135291445" TargetMode="External"/><Relationship Id="rId14" Type="http://schemas.openxmlformats.org/officeDocument/2006/relationships/hyperlink" Target="https://settercloset.com/collections/not-font/products/not-font-l1-mini-jugs-upx030?variant=13219044196405" TargetMode="External"/><Relationship Id="rId22" Type="http://schemas.openxmlformats.org/officeDocument/2006/relationships/hyperlink" Target="https://settercloset.com/collections/regs/products/regs-m1-jugs-upx004?variant=13218498510901" TargetMode="External"/><Relationship Id="rId27" Type="http://schemas.openxmlformats.org/officeDocument/2006/relationships/hyperlink" Target="https://settercloset.com/collections/speed-bumps/products/speed-bumps-xs-1-crimps-upx047?variant=13219344678965" TargetMode="External"/><Relationship Id="rId30" Type="http://schemas.openxmlformats.org/officeDocument/2006/relationships/hyperlink" Target="https://settercloset.com/collections/speed-bumps/products/speed-bumps-m3-pinches-upx044?variant=13219295789109" TargetMode="External"/><Relationship Id="rId35" Type="http://schemas.openxmlformats.org/officeDocument/2006/relationships/hyperlink" Target="https://settercloset.com/collections/speed-bumps/products/speed-bumps-l2-incuts-upx039?variant=13219192012853" TargetMode="External"/><Relationship Id="rId43" Type="http://schemas.openxmlformats.org/officeDocument/2006/relationships/hyperlink" Target="https://settercloset.com/collections/tremors/products/tremors-m1-waves-upx010?variant=13218629255221" TargetMode="External"/><Relationship Id="rId48" Type="http://schemas.openxmlformats.org/officeDocument/2006/relationships/hyperlink" Target="https://settercloset.com/collections/tremors/products/tremors-2xl-2-plates-upx006?variant=13218535440437" TargetMode="External"/><Relationship Id="rId56" Type="http://schemas.openxmlformats.org/officeDocument/2006/relationships/hyperlink" Target="https://settercloset.com/collections/trim/products/trim-xl-1-jugs-upx049?variant=13219387211829" TargetMode="External"/><Relationship Id="rId8" Type="http://schemas.openxmlformats.org/officeDocument/2006/relationships/hyperlink" Target="https://settercloset.com/collections/bricks/products/big-brick-2xl-1-2-piece-upx015?variant=13218801811509" TargetMode="External"/><Relationship Id="rId51" Type="http://schemas.openxmlformats.org/officeDocument/2006/relationships/hyperlink" Target="https://settercloset.com/collections/trim/products/trim-m1-crimps-upx054?variant=13219490725941" TargetMode="External"/><Relationship Id="rId3" Type="http://schemas.openxmlformats.org/officeDocument/2006/relationships/hyperlink" Target="https://settercloset.com/collections/bricks/products/big-brick-l2-incuts-upx020?variant=13218861023285" TargetMode="External"/><Relationship Id="rId12" Type="http://schemas.openxmlformats.org/officeDocument/2006/relationships/hyperlink" Target="https://settercloset.com/collections/not-font/products/not-font-m1-crimps-upx032?variant=13219083649077" TargetMode="External"/><Relationship Id="rId17" Type="http://schemas.openxmlformats.org/officeDocument/2006/relationships/hyperlink" Target="https://settercloset.com/collections/not-font/products/not-font-2xl-2-plate-slopers-upx027?variant=13218989211701" TargetMode="External"/><Relationship Id="rId25" Type="http://schemas.openxmlformats.org/officeDocument/2006/relationships/hyperlink" Target="https://settercloset.com/collections/regs/products/regs-xl-1-jugs-upx001?variant=13218302165045" TargetMode="External"/><Relationship Id="rId33" Type="http://schemas.openxmlformats.org/officeDocument/2006/relationships/hyperlink" Target="https://settercloset.com/collections/speed-bumps/products/speed-bumps-l4-pinches-upx041?variant=13219247128629" TargetMode="External"/><Relationship Id="rId38" Type="http://schemas.openxmlformats.org/officeDocument/2006/relationships/hyperlink" Target="https://settercloset.com/collections/speed-bumps/products/speed-bumps-xl-1-doubles-upx036?variant=13219146006581" TargetMode="External"/><Relationship Id="rId46" Type="http://schemas.openxmlformats.org/officeDocument/2006/relationships/hyperlink" Target="https://settercloset.com/collections/tremors/products/tremors-2xl-3-bow-ties-upx007?variant=13218579054645" TargetMode="External"/><Relationship Id="rId59" Type="http://schemas.openxmlformats.org/officeDocument/2006/relationships/drawing" Target="../drawings/drawing2.xml"/><Relationship Id="rId20" Type="http://schemas.openxmlformats.org/officeDocument/2006/relationships/hyperlink" Target="https://settercloset.com/collections/not-font/products/not-font-kaiju-2-sloper-upx024?variant=13218939568181" TargetMode="External"/><Relationship Id="rId41" Type="http://schemas.openxmlformats.org/officeDocument/2006/relationships/hyperlink" Target="https://settercloset.com/collections/tremors/products/tremors-xs-1-feet-upx012?variant=13218659827765" TargetMode="External"/><Relationship Id="rId54" Type="http://schemas.openxmlformats.org/officeDocument/2006/relationships/hyperlink" Target="https://settercloset.com/collections/trim/products/trim-xl-3-edges-upx051?variant=13219422044213" TargetMode="External"/><Relationship Id="rId1" Type="http://schemas.openxmlformats.org/officeDocument/2006/relationships/hyperlink" Target="https://settercloset.com/collections/bricks/products/big-brick-xs-1-feet-upx022?variant=13218892152885" TargetMode="External"/><Relationship Id="rId6" Type="http://schemas.openxmlformats.org/officeDocument/2006/relationships/hyperlink" Target="https://settercloset.com/collections/bricks/products/big-brick-xl-1-2-piece-upx017?variant=13218824454197" TargetMode="External"/><Relationship Id="rId15" Type="http://schemas.openxmlformats.org/officeDocument/2006/relationships/hyperlink" Target="https://settercloset.com/collections/not-font/products/not-font-xl-1-hooded-pinches-upx029?variant=13219027746869" TargetMode="External"/><Relationship Id="rId23" Type="http://schemas.openxmlformats.org/officeDocument/2006/relationships/hyperlink" Target="https://settercloset.com/collections/regs/products/regs-l2-jugs-upx003?variant=13218465579061" TargetMode="External"/><Relationship Id="rId28" Type="http://schemas.openxmlformats.org/officeDocument/2006/relationships/hyperlink" Target="https://settercloset.com/collections/speed-bumps/products/speed-bumps-s1-pinches-upx046?variant=13219320725557" TargetMode="External"/><Relationship Id="rId36" Type="http://schemas.openxmlformats.org/officeDocument/2006/relationships/hyperlink" Target="https://settercloset.com/collections/speed-bumps/products/speed-bumps-l1-crimps-upx038?variant=13219176415285" TargetMode="External"/><Relationship Id="rId49" Type="http://schemas.openxmlformats.org/officeDocument/2006/relationships/hyperlink" Target="https://settercloset.com/collections/trim/products/trim-xs-1-feet-upx056?variant=13219537879093" TargetMode="External"/><Relationship Id="rId57" Type="http://schemas.openxmlformats.org/officeDocument/2006/relationships/hyperlink" Target="mailto:info@kletterkultur.com%20bei%20Fragen%20unf%20Bestellungen" TargetMode="External"/><Relationship Id="rId10" Type="http://schemas.openxmlformats.org/officeDocument/2006/relationships/hyperlink" Target="https://settercloset.com/collections/not-font/products/not-font-xs-1-feet-upx034?variant=13219115991093" TargetMode="External"/><Relationship Id="rId31" Type="http://schemas.openxmlformats.org/officeDocument/2006/relationships/hyperlink" Target="https://settercloset.com/collections/speed-bumps/products/speed-bumps-m2-crimps-upx043?variant=13219279765557" TargetMode="External"/><Relationship Id="rId44" Type="http://schemas.openxmlformats.org/officeDocument/2006/relationships/hyperlink" Target="https://settercloset.com/collections/tremors/products/tremors-l2-jugs-upx009?variant=13218618507317" TargetMode="External"/><Relationship Id="rId52" Type="http://schemas.openxmlformats.org/officeDocument/2006/relationships/hyperlink" Target="https://settercloset.com/collections/trim/products/trim-l2-pinches-upx053?variant=1321946765726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outlinePr summaryBelow="0" summaryRight="0"/>
    <pageSetUpPr fitToPage="1"/>
  </sheetPr>
  <dimension ref="A1:AM757"/>
  <sheetViews>
    <sheetView showGridLines="0" tabSelected="1" topLeftCell="A191" workbookViewId="0">
      <selection activeCell="A59" sqref="A59"/>
    </sheetView>
  </sheetViews>
  <sheetFormatPr baseColWidth="10" defaultColWidth="14.33203125" defaultRowHeight="15" customHeight="1"/>
  <cols>
    <col min="1" max="1" width="12" style="33" customWidth="1"/>
    <col min="2" max="2" width="45.6640625" style="33" customWidth="1"/>
    <col min="3" max="3" width="16.6640625" style="33" hidden="1" customWidth="1"/>
    <col min="4" max="4" width="6.6640625" style="33" hidden="1" customWidth="1"/>
    <col min="5" max="5" width="2.6640625" style="241" hidden="1" customWidth="1"/>
    <col min="6" max="6" width="3.33203125" style="241" hidden="1" customWidth="1"/>
    <col min="7" max="7" width="2.6640625" style="241" hidden="1" customWidth="1"/>
    <col min="8" max="8" width="11.6640625" style="33" bestFit="1" customWidth="1"/>
    <col min="9" max="9" width="33.33203125" style="241" hidden="1" customWidth="1"/>
    <col min="10" max="10" width="2.6640625" style="241" hidden="1" customWidth="1"/>
    <col min="11" max="11" width="3.33203125" style="241" hidden="1" customWidth="1"/>
    <col min="12" max="12" width="2.6640625" style="241" hidden="1" customWidth="1"/>
    <col min="13" max="13" width="15" style="33" hidden="1" customWidth="1"/>
    <col min="14" max="14" width="10.6640625" style="33" customWidth="1"/>
    <col min="15" max="15" width="10.5" style="33" bestFit="1" customWidth="1"/>
    <col min="16" max="16" width="11.5" style="33" bestFit="1" customWidth="1"/>
    <col min="17" max="17" width="8.33203125" style="33" bestFit="1" customWidth="1"/>
    <col min="18" max="18" width="9" style="33" bestFit="1" customWidth="1"/>
    <col min="19" max="20" width="7" style="33" customWidth="1"/>
    <col min="21" max="21" width="6.1640625" style="33" customWidth="1"/>
    <col min="22" max="22" width="7.1640625" style="33" customWidth="1"/>
    <col min="23" max="23" width="7.33203125" style="33" customWidth="1"/>
    <col min="24" max="24" width="6.33203125" style="33" customWidth="1"/>
    <col min="25" max="25" width="5.33203125" style="33" customWidth="1"/>
    <col min="26" max="26" width="6.33203125" style="33" customWidth="1"/>
    <col min="27" max="27" width="11.83203125" style="33" bestFit="1" customWidth="1"/>
    <col min="28" max="28" width="10.33203125" style="33" bestFit="1" customWidth="1"/>
    <col min="29" max="29" width="9" style="33" hidden="1" customWidth="1"/>
    <col min="30" max="30" width="7.1640625" style="73" customWidth="1"/>
    <col min="31" max="31" width="9.6640625" style="33" customWidth="1"/>
    <col min="32" max="32" width="27.83203125" style="33" customWidth="1"/>
    <col min="33" max="33" width="14.33203125" style="33"/>
    <col min="34" max="34" width="15.1640625" style="33" customWidth="1"/>
    <col min="35" max="35" width="18.5" style="33" customWidth="1"/>
    <col min="36" max="16384" width="14.33203125" style="33"/>
  </cols>
  <sheetData>
    <row r="1" spans="1:39" ht="23.25" customHeight="1">
      <c r="A1" s="30"/>
      <c r="B1" s="317" t="s">
        <v>1556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"/>
      <c r="AC1" s="31"/>
      <c r="AD1" s="32"/>
      <c r="AE1"/>
      <c r="AF1"/>
      <c r="AG1"/>
      <c r="AH1"/>
      <c r="AI1"/>
      <c r="AJ1"/>
      <c r="AK1"/>
      <c r="AL1"/>
      <c r="AM1"/>
    </row>
    <row r="2" spans="1:39" ht="12" customHeight="1">
      <c r="A2" s="34"/>
      <c r="B2" s="35"/>
      <c r="C2" s="35"/>
      <c r="D2" s="35"/>
      <c r="E2" s="35"/>
      <c r="F2" s="35"/>
      <c r="G2" s="35"/>
      <c r="M2" s="327" t="s">
        <v>1755</v>
      </c>
      <c r="N2" s="327"/>
      <c r="O2" s="327"/>
      <c r="P2" s="327"/>
      <c r="Q2" s="327"/>
      <c r="R2" s="327"/>
      <c r="S2" s="327"/>
      <c r="V2" s="35"/>
      <c r="W2" s="35"/>
      <c r="X2" s="35"/>
      <c r="Y2" s="35"/>
      <c r="Z2" s="35"/>
      <c r="AA2" s="35"/>
      <c r="AB2" s="36"/>
      <c r="AC2" s="36"/>
      <c r="AD2" s="37"/>
      <c r="AE2"/>
      <c r="AF2"/>
      <c r="AG2"/>
      <c r="AH2"/>
      <c r="AI2"/>
      <c r="AJ2"/>
      <c r="AK2"/>
      <c r="AL2"/>
      <c r="AM2"/>
    </row>
    <row r="3" spans="1:39" ht="12" customHeight="1">
      <c r="A3" s="3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  <c r="O3" s="35"/>
      <c r="P3" s="35"/>
      <c r="Q3" s="35"/>
      <c r="R3" s="35"/>
      <c r="S3" s="35"/>
      <c r="V3" s="35"/>
      <c r="W3" s="35"/>
      <c r="X3" s="35"/>
      <c r="Y3" s="35"/>
      <c r="Z3" s="35"/>
      <c r="AA3" s="35"/>
      <c r="AB3" s="36"/>
      <c r="AC3" s="36"/>
      <c r="AD3" s="37"/>
      <c r="AE3"/>
      <c r="AF3"/>
      <c r="AG3"/>
      <c r="AH3"/>
      <c r="AI3"/>
      <c r="AJ3"/>
      <c r="AK3"/>
      <c r="AL3"/>
      <c r="AM3"/>
    </row>
    <row r="4" spans="1:39" ht="12" customHeight="1">
      <c r="A4" s="38" t="s">
        <v>0</v>
      </c>
      <c r="B4" s="30"/>
      <c r="C4" s="30"/>
      <c r="D4" s="30"/>
      <c r="E4" s="243"/>
      <c r="F4" s="243"/>
      <c r="G4" s="243"/>
      <c r="H4" s="30"/>
      <c r="I4" s="243"/>
      <c r="J4" s="243"/>
      <c r="K4" s="243"/>
      <c r="L4" s="243"/>
      <c r="M4" s="30"/>
      <c r="N4" s="34"/>
      <c r="O4" s="34"/>
      <c r="P4" s="38" t="s">
        <v>1</v>
      </c>
      <c r="Q4" s="39"/>
      <c r="R4" s="39"/>
      <c r="S4" s="34"/>
      <c r="T4" s="30"/>
      <c r="U4" s="30"/>
      <c r="V4" s="30"/>
      <c r="W4" s="30"/>
      <c r="X4" s="30"/>
      <c r="Y4" s="30"/>
      <c r="Z4" s="30"/>
      <c r="AA4" s="30"/>
      <c r="AB4" s="30"/>
      <c r="AC4" s="30"/>
      <c r="AD4" s="40"/>
      <c r="AE4"/>
      <c r="AF4"/>
      <c r="AG4"/>
      <c r="AH4"/>
      <c r="AI4"/>
      <c r="AJ4"/>
      <c r="AK4"/>
      <c r="AL4"/>
      <c r="AM4"/>
    </row>
    <row r="5" spans="1:39" ht="12.75" customHeight="1">
      <c r="A5" s="34"/>
      <c r="B5" s="30"/>
      <c r="C5" s="30"/>
      <c r="D5" s="30"/>
      <c r="E5" s="243"/>
      <c r="F5" s="243"/>
      <c r="G5" s="243"/>
      <c r="H5" s="30"/>
      <c r="I5" s="243"/>
      <c r="J5" s="243"/>
      <c r="K5" s="243"/>
      <c r="L5" s="243"/>
      <c r="M5" s="30"/>
      <c r="N5" s="34"/>
      <c r="O5" s="34"/>
      <c r="P5" s="34"/>
      <c r="Q5" s="39"/>
      <c r="R5" s="39"/>
      <c r="S5" s="34"/>
      <c r="T5" s="30"/>
      <c r="U5" s="30"/>
      <c r="V5" s="30"/>
      <c r="W5" s="41"/>
      <c r="X5" s="34"/>
      <c r="Y5" s="34"/>
      <c r="Z5" s="30"/>
      <c r="AA5" s="30"/>
      <c r="AB5" s="30"/>
      <c r="AC5" s="30"/>
      <c r="AD5" s="40"/>
      <c r="AE5"/>
      <c r="AF5"/>
      <c r="AG5"/>
      <c r="AH5"/>
      <c r="AI5"/>
      <c r="AJ5"/>
      <c r="AK5"/>
      <c r="AL5"/>
      <c r="AM5"/>
    </row>
    <row r="6" spans="1:39" ht="12.75" customHeight="1">
      <c r="A6" s="34"/>
      <c r="B6" s="30"/>
      <c r="C6" s="30"/>
      <c r="D6" s="30"/>
      <c r="E6" s="243"/>
      <c r="F6" s="243"/>
      <c r="G6" s="243"/>
      <c r="H6" s="30"/>
      <c r="I6" s="243"/>
      <c r="J6" s="243"/>
      <c r="K6" s="243"/>
      <c r="L6" s="243"/>
      <c r="M6" s="30"/>
      <c r="N6" s="34"/>
      <c r="O6" s="34"/>
      <c r="P6" s="34"/>
      <c r="Q6" s="39"/>
      <c r="R6" s="39"/>
      <c r="S6" s="34"/>
      <c r="T6" s="30"/>
      <c r="U6" s="298"/>
      <c r="V6" s="299"/>
      <c r="W6" s="42"/>
      <c r="X6" s="30"/>
      <c r="Y6" s="30"/>
      <c r="Z6" s="30"/>
      <c r="AA6" s="30"/>
      <c r="AB6" s="30"/>
      <c r="AC6" s="30"/>
      <c r="AD6" s="40"/>
      <c r="AE6"/>
      <c r="AF6"/>
      <c r="AG6"/>
      <c r="AH6"/>
      <c r="AI6"/>
      <c r="AJ6"/>
      <c r="AK6"/>
      <c r="AL6"/>
      <c r="AM6"/>
    </row>
    <row r="7" spans="1:39" ht="12.75" customHeight="1">
      <c r="A7" s="34"/>
      <c r="B7" s="30"/>
      <c r="C7" s="30"/>
      <c r="D7" s="30"/>
      <c r="E7" s="243"/>
      <c r="F7" s="243"/>
      <c r="G7" s="243"/>
      <c r="H7" s="30"/>
      <c r="I7" s="243"/>
      <c r="J7" s="243"/>
      <c r="K7" s="243"/>
      <c r="L7" s="243"/>
      <c r="M7" s="30"/>
      <c r="N7" s="34"/>
      <c r="O7" s="34"/>
      <c r="P7" s="34"/>
      <c r="Q7" s="39"/>
      <c r="R7" s="39"/>
      <c r="S7" s="34"/>
      <c r="T7" s="30"/>
      <c r="U7" s="326"/>
      <c r="V7" s="324"/>
      <c r="W7" s="43"/>
      <c r="X7" s="43"/>
      <c r="Y7" s="43"/>
      <c r="Z7" s="43"/>
      <c r="AA7" s="43"/>
      <c r="AB7" s="43"/>
      <c r="AC7" s="43"/>
      <c r="AD7" s="40"/>
      <c r="AE7"/>
      <c r="AF7"/>
      <c r="AG7"/>
      <c r="AH7"/>
      <c r="AI7"/>
      <c r="AJ7"/>
      <c r="AK7"/>
      <c r="AL7"/>
      <c r="AM7"/>
    </row>
    <row r="8" spans="1:39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9"/>
      <c r="R8" s="39"/>
      <c r="S8" s="34"/>
      <c r="T8" s="30"/>
      <c r="U8" s="325"/>
      <c r="V8" s="325"/>
      <c r="W8" s="43"/>
      <c r="X8" s="43"/>
      <c r="Y8" s="43"/>
      <c r="Z8" s="43"/>
      <c r="AA8" s="43"/>
      <c r="AB8" s="43"/>
      <c r="AC8" s="43"/>
      <c r="AD8" s="40"/>
      <c r="AE8"/>
      <c r="AF8"/>
      <c r="AG8"/>
      <c r="AH8"/>
      <c r="AI8"/>
      <c r="AJ8"/>
      <c r="AK8"/>
      <c r="AL8"/>
      <c r="AM8"/>
    </row>
    <row r="9" spans="1:39" ht="12.75" customHeight="1">
      <c r="A9" s="38" t="s">
        <v>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8" t="s">
        <v>3</v>
      </c>
      <c r="Q9" s="39"/>
      <c r="R9" s="39"/>
      <c r="S9" s="319" t="s">
        <v>4</v>
      </c>
      <c r="T9" s="320"/>
      <c r="U9" s="322"/>
      <c r="V9" s="323"/>
      <c r="W9" s="43"/>
      <c r="X9" s="43"/>
      <c r="Y9" s="43"/>
      <c r="Z9" s="30"/>
      <c r="AA9" s="30"/>
      <c r="AB9" s="30"/>
      <c r="AC9" s="30"/>
      <c r="AD9" s="40"/>
      <c r="AE9"/>
      <c r="AF9"/>
      <c r="AG9"/>
      <c r="AH9"/>
      <c r="AI9"/>
      <c r="AJ9"/>
      <c r="AK9"/>
      <c r="AL9"/>
      <c r="AM9"/>
    </row>
    <row r="10" spans="1:39" ht="12.75" customHeight="1">
      <c r="A10" s="44" t="s">
        <v>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18"/>
      <c r="N10" s="318"/>
      <c r="O10" s="30"/>
      <c r="P10" s="34"/>
      <c r="Q10" s="39"/>
      <c r="R10" s="39"/>
      <c r="S10" s="34"/>
      <c r="T10" s="30"/>
      <c r="U10" s="299"/>
      <c r="V10" s="299"/>
      <c r="W10" s="43"/>
      <c r="X10" s="43"/>
      <c r="Y10" s="43"/>
      <c r="Z10" s="43"/>
      <c r="AA10" s="43"/>
      <c r="AB10" s="30"/>
      <c r="AC10" s="30"/>
      <c r="AD10" s="40"/>
      <c r="AE10"/>
      <c r="AF10"/>
      <c r="AG10"/>
      <c r="AH10"/>
      <c r="AI10"/>
      <c r="AJ10"/>
      <c r="AK10"/>
      <c r="AL10"/>
      <c r="AM10"/>
    </row>
    <row r="11" spans="1:39" ht="12.75" customHeight="1">
      <c r="A11" s="44" t="s">
        <v>6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18"/>
      <c r="N11" s="318"/>
      <c r="O11" s="30"/>
      <c r="P11" s="38" t="s">
        <v>7</v>
      </c>
      <c r="Q11" s="329"/>
      <c r="R11" s="318"/>
      <c r="S11" s="38" t="s">
        <v>8</v>
      </c>
      <c r="T11" s="330" t="s">
        <v>9</v>
      </c>
      <c r="U11" s="318"/>
      <c r="V11" s="30"/>
      <c r="W11" s="34"/>
      <c r="X11" s="34"/>
      <c r="Y11" s="34"/>
      <c r="Z11" s="30"/>
      <c r="AA11" s="30"/>
      <c r="AB11" s="30"/>
      <c r="AC11" s="30"/>
      <c r="AD11" s="40"/>
      <c r="AE11"/>
      <c r="AF11"/>
      <c r="AG11"/>
      <c r="AH11"/>
      <c r="AI11"/>
      <c r="AJ11"/>
      <c r="AK11"/>
      <c r="AL11"/>
      <c r="AM11"/>
    </row>
    <row r="12" spans="1:39" ht="12.75" customHeight="1">
      <c r="A12" s="44" t="s">
        <v>10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18"/>
      <c r="N12" s="318"/>
      <c r="O12" s="30"/>
      <c r="P12" s="34"/>
      <c r="Q12" s="34"/>
      <c r="R12" s="34"/>
      <c r="S12" s="34"/>
      <c r="T12" s="30"/>
      <c r="U12" s="30"/>
      <c r="V12" s="30"/>
      <c r="W12" s="45"/>
      <c r="X12" s="34"/>
      <c r="Y12" s="34"/>
      <c r="Z12" s="30"/>
      <c r="AA12" s="30"/>
      <c r="AB12" s="30"/>
      <c r="AC12" s="30"/>
      <c r="AD12" s="40"/>
      <c r="AE12"/>
      <c r="AF12"/>
      <c r="AG12"/>
      <c r="AH12"/>
      <c r="AI12"/>
      <c r="AJ12"/>
      <c r="AK12"/>
      <c r="AL12"/>
      <c r="AM12"/>
    </row>
    <row r="13" spans="1:39" ht="12.75" customHeight="1">
      <c r="A13" s="44" t="s">
        <v>11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18"/>
      <c r="N13" s="318"/>
      <c r="O13" s="30"/>
      <c r="P13" s="38" t="s">
        <v>12</v>
      </c>
      <c r="Q13" s="334"/>
      <c r="R13" s="335"/>
      <c r="S13" s="335"/>
      <c r="T13" s="335"/>
      <c r="U13" s="335"/>
      <c r="V13" s="336"/>
      <c r="W13" s="105" t="s">
        <v>898</v>
      </c>
      <c r="X13" s="112"/>
      <c r="Y13" s="105"/>
      <c r="Z13" s="113"/>
      <c r="AA13" s="105"/>
      <c r="AB13" s="105"/>
      <c r="AC13" s="30"/>
      <c r="AD13" s="40"/>
      <c r="AE13"/>
      <c r="AF13"/>
      <c r="AG13"/>
      <c r="AH13"/>
      <c r="AI13"/>
      <c r="AJ13"/>
      <c r="AK13"/>
      <c r="AL13"/>
      <c r="AM13"/>
    </row>
    <row r="14" spans="1:39" ht="12.75" customHeight="1">
      <c r="A14" s="44" t="s">
        <v>11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18"/>
      <c r="N14" s="318"/>
      <c r="O14" s="30"/>
      <c r="P14" s="34"/>
      <c r="Q14" s="337"/>
      <c r="R14" s="318"/>
      <c r="S14" s="318"/>
      <c r="T14" s="318"/>
      <c r="U14" s="318"/>
      <c r="V14" s="338"/>
      <c r="W14" s="105"/>
      <c r="X14" s="105"/>
      <c r="Y14" s="105"/>
      <c r="Z14" s="105"/>
      <c r="AA14" s="105"/>
      <c r="AB14" s="105"/>
      <c r="AC14" s="30"/>
      <c r="AD14" s="40"/>
      <c r="AE14"/>
      <c r="AF14"/>
      <c r="AG14"/>
      <c r="AH14"/>
      <c r="AI14"/>
      <c r="AJ14"/>
      <c r="AK14"/>
      <c r="AL14"/>
      <c r="AM14"/>
    </row>
    <row r="15" spans="1:39" ht="12.75" customHeight="1">
      <c r="A15" s="44" t="s">
        <v>13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18"/>
      <c r="N15" s="318"/>
      <c r="O15" s="30"/>
      <c r="P15" s="34"/>
      <c r="Q15" s="337"/>
      <c r="R15" s="318"/>
      <c r="S15" s="318"/>
      <c r="T15" s="318"/>
      <c r="U15" s="318"/>
      <c r="V15" s="338"/>
      <c r="W15" s="297" t="s">
        <v>1761</v>
      </c>
      <c r="X15" s="105"/>
      <c r="Y15" s="105"/>
      <c r="Z15" s="105"/>
      <c r="AA15" s="105"/>
      <c r="AB15" s="105"/>
      <c r="AC15" s="30"/>
      <c r="AD15" s="40"/>
      <c r="AE15" s="204"/>
      <c r="AF15"/>
      <c r="AG15"/>
      <c r="AH15"/>
      <c r="AI15"/>
      <c r="AJ15"/>
      <c r="AK15"/>
      <c r="AL15"/>
      <c r="AM15"/>
    </row>
    <row r="16" spans="1:39" ht="12.75" customHeight="1">
      <c r="A16" s="44" t="s">
        <v>14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18"/>
      <c r="N16" s="318"/>
      <c r="O16" s="30"/>
      <c r="P16" s="34"/>
      <c r="Q16" s="337"/>
      <c r="R16" s="318"/>
      <c r="S16" s="318"/>
      <c r="T16" s="318"/>
      <c r="U16" s="318"/>
      <c r="V16" s="338"/>
      <c r="W16" s="105"/>
      <c r="X16" s="112"/>
      <c r="Y16" s="112"/>
      <c r="Z16" s="105"/>
      <c r="AA16" s="105"/>
      <c r="AB16" s="105"/>
      <c r="AC16" s="30"/>
      <c r="AD16" s="40"/>
      <c r="AE16" s="204"/>
      <c r="AF16"/>
      <c r="AG16"/>
      <c r="AH16"/>
      <c r="AI16"/>
      <c r="AJ16"/>
      <c r="AK16"/>
      <c r="AL16"/>
      <c r="AM16"/>
    </row>
    <row r="17" spans="1:39" ht="12.75" customHeight="1">
      <c r="A17" s="44" t="s">
        <v>15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18"/>
      <c r="N17" s="318"/>
      <c r="O17" s="30"/>
      <c r="P17" s="34" t="s">
        <v>16</v>
      </c>
      <c r="Q17" s="337"/>
      <c r="R17" s="318"/>
      <c r="S17" s="318"/>
      <c r="T17" s="318"/>
      <c r="U17" s="318"/>
      <c r="V17" s="338"/>
      <c r="W17" s="105"/>
      <c r="X17" s="105"/>
      <c r="Y17" s="105"/>
      <c r="Z17" s="105"/>
      <c r="AA17" s="105"/>
      <c r="AB17" s="105"/>
      <c r="AC17" s="30"/>
      <c r="AD17" s="40"/>
      <c r="AE17" s="204"/>
      <c r="AF17"/>
      <c r="AG17"/>
      <c r="AH17"/>
      <c r="AI17"/>
      <c r="AJ17"/>
      <c r="AK17"/>
      <c r="AL17"/>
      <c r="AM17"/>
    </row>
    <row r="18" spans="1:39" ht="12.75" customHeight="1">
      <c r="A18" s="44" t="s">
        <v>17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18"/>
      <c r="N18" s="318"/>
      <c r="O18" s="30"/>
      <c r="P18" s="34"/>
      <c r="Q18" s="337"/>
      <c r="R18" s="318"/>
      <c r="S18" s="318"/>
      <c r="T18" s="318"/>
      <c r="U18" s="318"/>
      <c r="V18" s="338"/>
      <c r="W18" s="105"/>
      <c r="X18" s="105"/>
      <c r="Y18" s="105"/>
      <c r="Z18" s="105"/>
      <c r="AA18" s="105"/>
      <c r="AB18" s="105"/>
      <c r="AC18" s="30"/>
      <c r="AD18" s="40"/>
      <c r="AE18" s="204"/>
      <c r="AF18"/>
      <c r="AG18"/>
      <c r="AH18"/>
      <c r="AI18"/>
      <c r="AJ18"/>
      <c r="AK18"/>
      <c r="AL18"/>
      <c r="AM18"/>
    </row>
    <row r="19" spans="1:39" ht="12.75" customHeight="1">
      <c r="A19" s="44" t="s">
        <v>18</v>
      </c>
      <c r="B19" s="46"/>
      <c r="C19" s="46"/>
      <c r="D19" s="46"/>
      <c r="E19" s="242"/>
      <c r="F19" s="242"/>
      <c r="G19" s="242"/>
      <c r="H19" s="46"/>
      <c r="I19" s="242"/>
      <c r="J19" s="242"/>
      <c r="K19" s="242"/>
      <c r="L19" s="242"/>
      <c r="M19" s="46"/>
      <c r="N19" s="30"/>
      <c r="O19" s="30"/>
      <c r="P19" s="34"/>
      <c r="Q19" s="337"/>
      <c r="R19" s="318"/>
      <c r="S19" s="318"/>
      <c r="T19" s="318"/>
      <c r="U19" s="318"/>
      <c r="V19" s="338"/>
      <c r="W19" s="105"/>
      <c r="X19" s="105"/>
      <c r="Y19" s="105"/>
      <c r="Z19" s="105"/>
      <c r="AA19" s="105"/>
      <c r="AB19" s="105"/>
      <c r="AC19" s="30"/>
      <c r="AD19" s="40"/>
      <c r="AE19" s="204"/>
      <c r="AF19"/>
      <c r="AG19"/>
      <c r="AH19"/>
      <c r="AI19"/>
    </row>
    <row r="20" spans="1:39" ht="12.75" customHeight="1">
      <c r="A20" s="4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0"/>
      <c r="O20" s="30"/>
      <c r="P20" s="30"/>
      <c r="Q20" s="337"/>
      <c r="R20" s="339"/>
      <c r="S20" s="339"/>
      <c r="T20" s="339"/>
      <c r="U20" s="339"/>
      <c r="V20" s="340"/>
      <c r="W20" s="105"/>
      <c r="X20" s="30"/>
      <c r="Y20" s="30"/>
      <c r="Z20" s="30"/>
      <c r="AA20" s="30"/>
      <c r="AB20" s="30"/>
      <c r="AC20" s="30"/>
      <c r="AD20" s="40"/>
      <c r="AE20" s="204"/>
      <c r="AF20"/>
      <c r="AG20"/>
      <c r="AH20"/>
      <c r="AI20"/>
    </row>
    <row r="21" spans="1:39" ht="12.75" customHeight="1">
      <c r="A21" s="30"/>
      <c r="B21" s="30"/>
      <c r="C21" s="30"/>
      <c r="D21" s="30"/>
      <c r="E21" s="243"/>
      <c r="F21" s="243"/>
      <c r="G21" s="243"/>
      <c r="H21" s="30"/>
      <c r="I21" s="243"/>
      <c r="J21" s="243"/>
      <c r="K21" s="243"/>
      <c r="L21" s="243"/>
      <c r="M21" s="30"/>
      <c r="N21" s="30"/>
      <c r="O21" s="30"/>
      <c r="P21" s="30"/>
      <c r="Q21" s="42"/>
      <c r="R21" s="42"/>
      <c r="S21" s="42"/>
      <c r="T21" s="42"/>
      <c r="U21" s="42"/>
      <c r="V21" s="42"/>
      <c r="AB21" s="30"/>
      <c r="AC21" s="30"/>
      <c r="AD21" s="40"/>
      <c r="AE21" s="204"/>
      <c r="AF21"/>
      <c r="AG21"/>
      <c r="AH21"/>
      <c r="AI21"/>
    </row>
    <row r="22" spans="1:39" ht="12.75" customHeight="1">
      <c r="A22" s="30"/>
      <c r="B22" s="30"/>
      <c r="C22" s="30"/>
      <c r="D22" s="30"/>
      <c r="E22" s="243"/>
      <c r="F22" s="243"/>
      <c r="G22" s="243"/>
      <c r="H22" s="30"/>
      <c r="I22" s="243"/>
      <c r="J22" s="243"/>
      <c r="K22" s="243"/>
      <c r="L22" s="243"/>
      <c r="M22" s="30"/>
      <c r="N22" s="48" t="s">
        <v>19</v>
      </c>
      <c r="O22" s="341"/>
      <c r="P22" s="342"/>
      <c r="Q22" s="342"/>
      <c r="R22" s="3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40"/>
      <c r="AE22" s="204"/>
      <c r="AF22"/>
      <c r="AG22"/>
      <c r="AH22"/>
      <c r="AI22"/>
    </row>
    <row r="23" spans="1:39" ht="12.75" customHeight="1">
      <c r="A23" s="30"/>
      <c r="B23" s="30"/>
      <c r="C23" s="30"/>
      <c r="D23" s="30"/>
      <c r="E23" s="243"/>
      <c r="F23" s="243"/>
      <c r="G23" s="243"/>
      <c r="H23" s="30"/>
      <c r="I23" s="243"/>
      <c r="J23" s="243"/>
      <c r="K23" s="243"/>
      <c r="L23" s="243"/>
      <c r="M23" s="30"/>
      <c r="N23" s="48" t="s">
        <v>20</v>
      </c>
      <c r="O23" s="341"/>
      <c r="P23" s="342"/>
      <c r="Q23" s="342"/>
      <c r="R23" s="3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0"/>
      <c r="AE23" s="204"/>
      <c r="AF23"/>
      <c r="AG23"/>
      <c r="AH23"/>
      <c r="AI23"/>
    </row>
    <row r="24" spans="1:39" ht="12.75" customHeight="1">
      <c r="A24" s="30"/>
      <c r="B24" s="30"/>
      <c r="C24" s="30"/>
      <c r="D24" s="30"/>
      <c r="E24" s="243"/>
      <c r="F24" s="243"/>
      <c r="G24" s="243"/>
      <c r="H24" s="30"/>
      <c r="I24" s="243"/>
      <c r="J24" s="243"/>
      <c r="K24" s="243"/>
      <c r="L24" s="24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40"/>
      <c r="AE24" s="204"/>
      <c r="AF24"/>
      <c r="AG24"/>
      <c r="AH24"/>
      <c r="AI24"/>
    </row>
    <row r="25" spans="1:39" ht="12.75" customHeight="1">
      <c r="A25" s="4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40"/>
      <c r="AE25" s="204"/>
      <c r="AF25"/>
      <c r="AG25"/>
      <c r="AH25"/>
      <c r="AI25"/>
    </row>
    <row r="26" spans="1:39" ht="12.75" customHeight="1">
      <c r="A26" s="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0"/>
      <c r="AD26" s="40"/>
      <c r="AE26" s="204"/>
      <c r="AF26"/>
      <c r="AG26"/>
      <c r="AH26"/>
      <c r="AI26"/>
    </row>
    <row r="27" spans="1:39" ht="12.75" customHeight="1">
      <c r="A27" s="44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0"/>
      <c r="AD27" s="40"/>
      <c r="AE27" s="204"/>
      <c r="AF27"/>
      <c r="AG27"/>
      <c r="AH27"/>
      <c r="AI27"/>
    </row>
    <row r="28" spans="1:39" ht="12.75" customHeight="1">
      <c r="A28" s="44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0"/>
      <c r="AD28" s="40"/>
      <c r="AE28" s="204"/>
      <c r="AF28"/>
      <c r="AG28"/>
      <c r="AH28"/>
      <c r="AI28"/>
    </row>
    <row r="29" spans="1:39" ht="12.75" customHeight="1">
      <c r="A29" s="44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0"/>
      <c r="AD29" s="40"/>
      <c r="AE29" s="204"/>
      <c r="AF29"/>
      <c r="AG29"/>
      <c r="AH29"/>
      <c r="AI29"/>
    </row>
    <row r="30" spans="1:39" ht="12.75" customHeight="1">
      <c r="A30" s="44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0"/>
      <c r="AD30" s="40"/>
      <c r="AE30" s="204"/>
      <c r="AF30"/>
      <c r="AG30"/>
      <c r="AH30"/>
      <c r="AI30"/>
    </row>
    <row r="31" spans="1:39" ht="12.75" customHeight="1">
      <c r="A31" s="44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0"/>
      <c r="AD31" s="40"/>
      <c r="AE31" s="204"/>
      <c r="AF31"/>
      <c r="AG31"/>
      <c r="AH31"/>
      <c r="AI31"/>
    </row>
    <row r="32" spans="1:39" ht="12.75" customHeight="1" thickBot="1">
      <c r="A32" s="44"/>
      <c r="B32" s="30"/>
      <c r="C32" s="30"/>
      <c r="D32" s="30"/>
      <c r="E32" s="243"/>
      <c r="F32" s="243"/>
      <c r="G32" s="243"/>
      <c r="H32" s="30"/>
      <c r="I32" s="243"/>
      <c r="J32" s="243"/>
      <c r="K32" s="243"/>
      <c r="L32" s="24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40"/>
      <c r="AF32"/>
      <c r="AG32"/>
      <c r="AH32"/>
      <c r="AI32"/>
    </row>
    <row r="33" spans="1:35" ht="12.75" customHeight="1" thickBot="1">
      <c r="A33" s="34"/>
      <c r="B33" s="217" t="s">
        <v>1423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9"/>
      <c r="T33" s="34"/>
      <c r="U33" s="49"/>
      <c r="V33" s="49" t="s">
        <v>925</v>
      </c>
      <c r="W33" s="49"/>
      <c r="X33" s="34"/>
      <c r="Y33" s="34"/>
      <c r="Z33" s="34"/>
      <c r="AA33" s="34"/>
      <c r="AB33" s="34"/>
      <c r="AC33" s="333" t="s">
        <v>21</v>
      </c>
      <c r="AD33" s="318"/>
      <c r="AF33"/>
      <c r="AG33"/>
      <c r="AH33"/>
      <c r="AI33"/>
    </row>
    <row r="34" spans="1:35" ht="24">
      <c r="A34" s="34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6" t="s">
        <v>451</v>
      </c>
      <c r="T34" s="147" t="s">
        <v>452</v>
      </c>
      <c r="U34" s="148" t="s">
        <v>453</v>
      </c>
      <c r="V34" s="149" t="s">
        <v>466</v>
      </c>
      <c r="W34" s="150" t="s">
        <v>454</v>
      </c>
      <c r="X34" s="151" t="s">
        <v>455</v>
      </c>
      <c r="Y34" s="152" t="s">
        <v>456</v>
      </c>
      <c r="Z34" s="153" t="s">
        <v>457</v>
      </c>
      <c r="AA34" s="154" t="s">
        <v>27</v>
      </c>
      <c r="AB34" s="145"/>
      <c r="AC34" s="155"/>
      <c r="AD34" s="156"/>
      <c r="AE34" s="156"/>
      <c r="AF34"/>
      <c r="AG34"/>
      <c r="AH34"/>
      <c r="AI34"/>
    </row>
    <row r="35" spans="1:35" ht="24">
      <c r="A35" s="253"/>
      <c r="B35" s="270" t="s">
        <v>22</v>
      </c>
      <c r="C35" s="169" t="s">
        <v>833</v>
      </c>
      <c r="D35" s="169" t="s">
        <v>834</v>
      </c>
      <c r="E35" s="169"/>
      <c r="F35" s="169"/>
      <c r="G35" s="169"/>
      <c r="H35" s="169" t="s">
        <v>832</v>
      </c>
      <c r="I35" s="169"/>
      <c r="J35" s="169"/>
      <c r="K35" s="169"/>
      <c r="L35" s="169"/>
      <c r="M35" s="169" t="s">
        <v>23</v>
      </c>
      <c r="N35" s="169" t="s">
        <v>433</v>
      </c>
      <c r="O35" s="170" t="s">
        <v>24</v>
      </c>
      <c r="P35" s="171" t="s">
        <v>25</v>
      </c>
      <c r="Q35" s="171" t="s">
        <v>890</v>
      </c>
      <c r="R35" s="171" t="s">
        <v>26</v>
      </c>
      <c r="S35" s="172" t="s">
        <v>458</v>
      </c>
      <c r="T35" s="173" t="s">
        <v>459</v>
      </c>
      <c r="U35" s="174" t="s">
        <v>460</v>
      </c>
      <c r="V35" s="175" t="s">
        <v>461</v>
      </c>
      <c r="W35" s="176" t="s">
        <v>462</v>
      </c>
      <c r="X35" s="177" t="s">
        <v>463</v>
      </c>
      <c r="Y35" s="178" t="s">
        <v>464</v>
      </c>
      <c r="Z35" s="179" t="s">
        <v>465</v>
      </c>
      <c r="AA35" s="203" t="s">
        <v>937</v>
      </c>
      <c r="AB35" s="180" t="s">
        <v>28</v>
      </c>
      <c r="AC35" s="180" t="s">
        <v>29</v>
      </c>
      <c r="AD35" s="181" t="s">
        <v>30</v>
      </c>
      <c r="AE35" s="182" t="s">
        <v>31</v>
      </c>
      <c r="AF35"/>
      <c r="AG35"/>
      <c r="AH35"/>
      <c r="AI35"/>
    </row>
    <row r="36" spans="1:35" ht="12.75" customHeight="1">
      <c r="A36" s="202"/>
      <c r="B36" s="271" t="s">
        <v>845</v>
      </c>
      <c r="C36" s="64" t="str">
        <f>B36</f>
        <v>Haptic - Jeremy Ho - Lo Rider</v>
      </c>
      <c r="D36" s="64"/>
      <c r="E36" s="64"/>
      <c r="F36" s="64"/>
      <c r="G36" s="64"/>
      <c r="H36" s="64" t="s">
        <v>430</v>
      </c>
      <c r="I36" s="64" t="s">
        <v>1188</v>
      </c>
      <c r="J36" s="64"/>
      <c r="K36" s="64"/>
      <c r="L36" s="64"/>
      <c r="M36" s="64" t="s">
        <v>1188</v>
      </c>
      <c r="N36" s="64"/>
      <c r="O36" s="64"/>
      <c r="P36" s="64"/>
      <c r="Q36" s="257"/>
      <c r="R36" s="77"/>
      <c r="S36" s="64"/>
      <c r="T36" s="64"/>
      <c r="U36" s="64"/>
      <c r="V36" s="64"/>
      <c r="W36" s="64"/>
      <c r="X36" s="64"/>
      <c r="Y36" s="64"/>
      <c r="Z36" s="64"/>
      <c r="AA36" s="64"/>
      <c r="AB36" s="77"/>
      <c r="AC36" s="257"/>
      <c r="AD36" s="77"/>
      <c r="AE36" s="184"/>
    </row>
    <row r="37" spans="1:35" ht="12.75" customHeight="1">
      <c r="A37" s="202"/>
      <c r="B37" s="272" t="s">
        <v>503</v>
      </c>
      <c r="C37" s="53" t="s">
        <v>982</v>
      </c>
      <c r="D37" s="53" t="s">
        <v>1056</v>
      </c>
      <c r="E37" s="65">
        <v>3</v>
      </c>
      <c r="F37" s="53"/>
      <c r="G37" s="53"/>
      <c r="H37" s="53" t="s">
        <v>430</v>
      </c>
      <c r="I37" s="53" t="s">
        <v>477</v>
      </c>
      <c r="J37" s="65">
        <v>3</v>
      </c>
      <c r="K37" s="53"/>
      <c r="L37" s="53"/>
      <c r="M37" s="53" t="s">
        <v>477</v>
      </c>
      <c r="N37" s="53" t="s">
        <v>437</v>
      </c>
      <c r="O37" s="65">
        <v>3</v>
      </c>
      <c r="P37" s="66" t="s">
        <v>502</v>
      </c>
      <c r="Q37" s="266">
        <v>310</v>
      </c>
      <c r="R37" s="76">
        <f t="shared" ref="R37:R47" si="0">SUM(S37:AA37)</f>
        <v>0</v>
      </c>
      <c r="S37" s="55"/>
      <c r="T37" s="56"/>
      <c r="U37" s="57"/>
      <c r="V37" s="58"/>
      <c r="W37" s="59"/>
      <c r="X37" s="60"/>
      <c r="Y37" s="61"/>
      <c r="Z37" s="62"/>
      <c r="AA37" s="63"/>
      <c r="AB37" s="78">
        <f>R37*O37</f>
        <v>0</v>
      </c>
      <c r="AC37" s="258">
        <f t="shared" ref="AC37:AC146" si="1">R37*Q37</f>
        <v>0</v>
      </c>
      <c r="AD37" s="128">
        <v>9.2942030300281218</v>
      </c>
      <c r="AE37" s="183">
        <f t="shared" ref="AE37:AE47" si="2">AD37*R37</f>
        <v>0</v>
      </c>
      <c r="AF37"/>
      <c r="AG37"/>
      <c r="AH37"/>
    </row>
    <row r="38" spans="1:35" ht="12.75" customHeight="1">
      <c r="A38" s="202"/>
      <c r="B38" s="272" t="s">
        <v>374</v>
      </c>
      <c r="C38" s="53" t="s">
        <v>982</v>
      </c>
      <c r="D38" s="53" t="s">
        <v>1056</v>
      </c>
      <c r="E38" s="65">
        <v>3</v>
      </c>
      <c r="F38" s="53"/>
      <c r="G38" s="53"/>
      <c r="H38" s="53" t="s">
        <v>430</v>
      </c>
      <c r="I38" s="53" t="s">
        <v>477</v>
      </c>
      <c r="J38" s="65">
        <v>3</v>
      </c>
      <c r="K38" s="53"/>
      <c r="L38" s="53"/>
      <c r="M38" s="53" t="s">
        <v>477</v>
      </c>
      <c r="N38" s="53" t="s">
        <v>437</v>
      </c>
      <c r="O38" s="65">
        <v>3</v>
      </c>
      <c r="P38" s="66" t="s">
        <v>421</v>
      </c>
      <c r="Q38" s="266">
        <v>305</v>
      </c>
      <c r="R38" s="76">
        <f t="shared" si="0"/>
        <v>0</v>
      </c>
      <c r="S38" s="55"/>
      <c r="T38" s="56"/>
      <c r="U38" s="57"/>
      <c r="V38" s="58"/>
      <c r="W38" s="59"/>
      <c r="X38" s="60"/>
      <c r="Y38" s="61"/>
      <c r="Z38" s="62"/>
      <c r="AA38" s="63"/>
      <c r="AB38" s="78">
        <f>R38*O38</f>
        <v>0</v>
      </c>
      <c r="AC38" s="258">
        <f t="shared" si="1"/>
        <v>0</v>
      </c>
      <c r="AD38" s="128">
        <v>7.4329999999999998</v>
      </c>
      <c r="AE38" s="183">
        <f t="shared" si="2"/>
        <v>0</v>
      </c>
      <c r="AF38" s="256"/>
      <c r="AG38"/>
      <c r="AH38"/>
    </row>
    <row r="39" spans="1:35" ht="12.75" customHeight="1">
      <c r="A39" s="202"/>
      <c r="B39" s="272" t="s">
        <v>375</v>
      </c>
      <c r="C39" s="53" t="s">
        <v>982</v>
      </c>
      <c r="D39" s="53" t="s">
        <v>1056</v>
      </c>
      <c r="E39" s="65">
        <v>2</v>
      </c>
      <c r="F39" s="53"/>
      <c r="G39" s="53"/>
      <c r="H39" s="53" t="s">
        <v>430</v>
      </c>
      <c r="I39" s="53" t="s">
        <v>477</v>
      </c>
      <c r="J39" s="65">
        <v>2</v>
      </c>
      <c r="K39" s="53"/>
      <c r="L39" s="53"/>
      <c r="M39" s="53" t="s">
        <v>477</v>
      </c>
      <c r="N39" s="53" t="s">
        <v>437</v>
      </c>
      <c r="O39" s="65">
        <v>2</v>
      </c>
      <c r="P39" s="66" t="s">
        <v>422</v>
      </c>
      <c r="Q39" s="266">
        <v>155</v>
      </c>
      <c r="R39" s="76">
        <f t="shared" si="0"/>
        <v>0</v>
      </c>
      <c r="S39" s="55"/>
      <c r="T39" s="56"/>
      <c r="U39" s="57"/>
      <c r="V39" s="58"/>
      <c r="W39" s="59"/>
      <c r="X39" s="60"/>
      <c r="Y39" s="61"/>
      <c r="Z39" s="62"/>
      <c r="AA39" s="63"/>
      <c r="AB39" s="78">
        <f>R39*O39</f>
        <v>0</v>
      </c>
      <c r="AC39" s="258">
        <f t="shared" si="1"/>
        <v>0</v>
      </c>
      <c r="AD39" s="128">
        <v>4.077</v>
      </c>
      <c r="AE39" s="183">
        <f t="shared" si="2"/>
        <v>0</v>
      </c>
      <c r="AF39" s="256"/>
      <c r="AG39"/>
      <c r="AH39"/>
    </row>
    <row r="40" spans="1:35" ht="12" customHeight="1">
      <c r="A40" s="202"/>
      <c r="B40" s="273"/>
      <c r="C40" s="129"/>
      <c r="D40" s="129"/>
      <c r="E40" s="131"/>
      <c r="F40" s="129"/>
      <c r="G40" s="129"/>
      <c r="H40" s="129"/>
      <c r="I40" s="130"/>
      <c r="J40" s="131"/>
      <c r="K40" s="129"/>
      <c r="L40" s="129"/>
      <c r="M40" s="130"/>
      <c r="N40" s="130"/>
      <c r="O40" s="131"/>
      <c r="P40" s="131"/>
      <c r="Q40" s="266"/>
      <c r="R40" s="132"/>
      <c r="S40" s="133"/>
      <c r="T40" s="134"/>
      <c r="U40" s="135"/>
      <c r="V40" s="136"/>
      <c r="W40" s="137"/>
      <c r="X40" s="138"/>
      <c r="Y40" s="139"/>
      <c r="Z40" s="140"/>
      <c r="AA40" s="141"/>
      <c r="AB40" s="132"/>
      <c r="AC40" s="259"/>
      <c r="AD40" s="142"/>
      <c r="AE40" s="143"/>
      <c r="AF40" s="256"/>
      <c r="AG40"/>
      <c r="AH40"/>
    </row>
    <row r="41" spans="1:35" ht="12.75" customHeight="1">
      <c r="A41" s="202"/>
      <c r="B41" s="272" t="s">
        <v>376</v>
      </c>
      <c r="C41" s="53" t="s">
        <v>982</v>
      </c>
      <c r="D41" s="53" t="s">
        <v>1060</v>
      </c>
      <c r="E41" s="65">
        <v>5</v>
      </c>
      <c r="F41" s="53"/>
      <c r="G41" s="53"/>
      <c r="H41" s="53" t="s">
        <v>430</v>
      </c>
      <c r="I41" s="53" t="s">
        <v>444</v>
      </c>
      <c r="J41" s="65">
        <v>5</v>
      </c>
      <c r="K41" s="53"/>
      <c r="L41" s="53"/>
      <c r="M41" s="53" t="s">
        <v>444</v>
      </c>
      <c r="N41" s="53" t="s">
        <v>437</v>
      </c>
      <c r="O41" s="65">
        <v>5</v>
      </c>
      <c r="P41" s="66" t="s">
        <v>423</v>
      </c>
      <c r="Q41" s="266">
        <v>155</v>
      </c>
      <c r="R41" s="76">
        <f t="shared" si="0"/>
        <v>0</v>
      </c>
      <c r="S41" s="55"/>
      <c r="T41" s="56"/>
      <c r="U41" s="57"/>
      <c r="V41" s="58"/>
      <c r="W41" s="59"/>
      <c r="X41" s="60"/>
      <c r="Y41" s="61"/>
      <c r="Z41" s="62"/>
      <c r="AA41" s="63"/>
      <c r="AB41" s="78">
        <f>R41*O41</f>
        <v>0</v>
      </c>
      <c r="AC41" s="258">
        <f t="shared" si="1"/>
        <v>0</v>
      </c>
      <c r="AD41" s="128">
        <v>3.8099999999999996</v>
      </c>
      <c r="AE41" s="183">
        <f t="shared" si="2"/>
        <v>0</v>
      </c>
      <c r="AF41" s="256"/>
      <c r="AG41"/>
      <c r="AH41"/>
    </row>
    <row r="42" spans="1:35" ht="12.75" customHeight="1">
      <c r="A42" s="202"/>
      <c r="B42" s="272" t="s">
        <v>377</v>
      </c>
      <c r="C42" s="53" t="s">
        <v>982</v>
      </c>
      <c r="D42" s="53" t="s">
        <v>1060</v>
      </c>
      <c r="E42" s="65">
        <v>5</v>
      </c>
      <c r="F42" s="53"/>
      <c r="G42" s="53"/>
      <c r="H42" s="53" t="s">
        <v>430</v>
      </c>
      <c r="I42" s="53" t="s">
        <v>444</v>
      </c>
      <c r="J42" s="65">
        <v>5</v>
      </c>
      <c r="K42" s="53"/>
      <c r="L42" s="53"/>
      <c r="M42" s="53" t="s">
        <v>444</v>
      </c>
      <c r="N42" s="53" t="s">
        <v>437</v>
      </c>
      <c r="O42" s="65">
        <v>5</v>
      </c>
      <c r="P42" s="66" t="s">
        <v>424</v>
      </c>
      <c r="Q42" s="266">
        <v>135</v>
      </c>
      <c r="R42" s="76">
        <f t="shared" si="0"/>
        <v>0</v>
      </c>
      <c r="S42" s="55"/>
      <c r="T42" s="56"/>
      <c r="U42" s="57"/>
      <c r="V42" s="58"/>
      <c r="W42" s="59"/>
      <c r="X42" s="60"/>
      <c r="Y42" s="61"/>
      <c r="Z42" s="62"/>
      <c r="AA42" s="63"/>
      <c r="AB42" s="78">
        <f>R42*O42</f>
        <v>0</v>
      </c>
      <c r="AC42" s="258">
        <f t="shared" si="1"/>
        <v>0</v>
      </c>
      <c r="AD42" s="128">
        <v>3.238</v>
      </c>
      <c r="AE42" s="183">
        <f t="shared" si="2"/>
        <v>0</v>
      </c>
      <c r="AF42" s="256"/>
      <c r="AG42"/>
      <c r="AH42"/>
    </row>
    <row r="43" spans="1:35" ht="12.75" customHeight="1">
      <c r="A43" s="202"/>
      <c r="B43" s="272" t="s">
        <v>378</v>
      </c>
      <c r="C43" s="53" t="s">
        <v>982</v>
      </c>
      <c r="D43" s="53" t="s">
        <v>1060</v>
      </c>
      <c r="E43" s="65">
        <v>5</v>
      </c>
      <c r="F43" s="53"/>
      <c r="G43" s="53"/>
      <c r="H43" s="53" t="s">
        <v>430</v>
      </c>
      <c r="I43" s="53" t="s">
        <v>443</v>
      </c>
      <c r="J43" s="65">
        <v>5</v>
      </c>
      <c r="K43" s="53"/>
      <c r="L43" s="53"/>
      <c r="M43" s="53" t="s">
        <v>443</v>
      </c>
      <c r="N43" s="53" t="s">
        <v>436</v>
      </c>
      <c r="O43" s="65">
        <v>5</v>
      </c>
      <c r="P43" s="66" t="s">
        <v>425</v>
      </c>
      <c r="Q43" s="266">
        <v>130</v>
      </c>
      <c r="R43" s="76">
        <f t="shared" si="0"/>
        <v>0</v>
      </c>
      <c r="S43" s="55"/>
      <c r="T43" s="56"/>
      <c r="U43" s="57"/>
      <c r="V43" s="58"/>
      <c r="W43" s="59"/>
      <c r="X43" s="60"/>
      <c r="Y43" s="61"/>
      <c r="Z43" s="62"/>
      <c r="AA43" s="63"/>
      <c r="AB43" s="78">
        <f>R43*O43</f>
        <v>0</v>
      </c>
      <c r="AC43" s="258">
        <f t="shared" si="1"/>
        <v>0</v>
      </c>
      <c r="AD43" s="128">
        <v>3.1389999999999998</v>
      </c>
      <c r="AE43" s="183">
        <f t="shared" si="2"/>
        <v>0</v>
      </c>
      <c r="AF43" s="256"/>
      <c r="AG43"/>
      <c r="AH43"/>
    </row>
    <row r="44" spans="1:35" ht="12.75" customHeight="1">
      <c r="A44" s="202"/>
      <c r="B44" s="272" t="s">
        <v>379</v>
      </c>
      <c r="C44" s="53" t="s">
        <v>982</v>
      </c>
      <c r="D44" s="53" t="s">
        <v>1060</v>
      </c>
      <c r="E44" s="65">
        <v>5</v>
      </c>
      <c r="F44" s="53"/>
      <c r="G44" s="53"/>
      <c r="H44" s="53" t="s">
        <v>430</v>
      </c>
      <c r="I44" s="53" t="s">
        <v>443</v>
      </c>
      <c r="J44" s="65">
        <v>5</v>
      </c>
      <c r="K44" s="53"/>
      <c r="L44" s="53"/>
      <c r="M44" s="53" t="s">
        <v>443</v>
      </c>
      <c r="N44" s="53" t="s">
        <v>436</v>
      </c>
      <c r="O44" s="65">
        <v>5</v>
      </c>
      <c r="P44" s="66" t="s">
        <v>426</v>
      </c>
      <c r="Q44" s="266">
        <v>130</v>
      </c>
      <c r="R44" s="76">
        <f t="shared" si="0"/>
        <v>0</v>
      </c>
      <c r="S44" s="55"/>
      <c r="T44" s="56"/>
      <c r="U44" s="57"/>
      <c r="V44" s="58"/>
      <c r="W44" s="59"/>
      <c r="X44" s="60"/>
      <c r="Y44" s="61"/>
      <c r="Z44" s="62"/>
      <c r="AA44" s="63"/>
      <c r="AB44" s="78">
        <f>R44*O44</f>
        <v>0</v>
      </c>
      <c r="AC44" s="258">
        <f t="shared" si="1"/>
        <v>0</v>
      </c>
      <c r="AD44" s="128">
        <v>3.0659999999999998</v>
      </c>
      <c r="AE44" s="183">
        <f t="shared" si="2"/>
        <v>0</v>
      </c>
      <c r="AF44" s="256"/>
      <c r="AG44"/>
      <c r="AH44"/>
    </row>
    <row r="45" spans="1:35" ht="12" customHeight="1">
      <c r="A45" s="202"/>
      <c r="B45" s="273"/>
      <c r="C45" s="129"/>
      <c r="D45" s="129"/>
      <c r="E45" s="131"/>
      <c r="F45" s="129"/>
      <c r="G45" s="129"/>
      <c r="H45" s="129"/>
      <c r="I45" s="130"/>
      <c r="J45" s="131"/>
      <c r="K45" s="129"/>
      <c r="L45" s="129"/>
      <c r="M45" s="130"/>
      <c r="N45" s="130"/>
      <c r="O45" s="131"/>
      <c r="P45" s="131"/>
      <c r="Q45" s="266"/>
      <c r="R45" s="132"/>
      <c r="S45" s="133"/>
      <c r="T45" s="134"/>
      <c r="U45" s="135"/>
      <c r="V45" s="136"/>
      <c r="W45" s="137"/>
      <c r="X45" s="138"/>
      <c r="Y45" s="139"/>
      <c r="Z45" s="140"/>
      <c r="AA45" s="141"/>
      <c r="AB45" s="132"/>
      <c r="AC45" s="259"/>
      <c r="AD45" s="142"/>
      <c r="AE45" s="143"/>
      <c r="AF45" s="256"/>
      <c r="AG45"/>
      <c r="AH45"/>
    </row>
    <row r="46" spans="1:35" ht="12.75" customHeight="1">
      <c r="A46" s="202"/>
      <c r="B46" s="272" t="s">
        <v>941</v>
      </c>
      <c r="C46" s="53" t="s">
        <v>982</v>
      </c>
      <c r="D46" s="53" t="s">
        <v>1057</v>
      </c>
      <c r="E46" s="65">
        <v>5</v>
      </c>
      <c r="F46" s="53"/>
      <c r="G46" s="53"/>
      <c r="H46" s="53" t="s">
        <v>430</v>
      </c>
      <c r="I46" s="53" t="s">
        <v>444</v>
      </c>
      <c r="J46" s="65">
        <v>5</v>
      </c>
      <c r="K46" s="53"/>
      <c r="L46" s="53"/>
      <c r="M46" s="53" t="s">
        <v>444</v>
      </c>
      <c r="N46" s="53" t="s">
        <v>437</v>
      </c>
      <c r="O46" s="65">
        <v>5</v>
      </c>
      <c r="P46" s="66" t="s">
        <v>427</v>
      </c>
      <c r="Q46" s="266">
        <v>100</v>
      </c>
      <c r="R46" s="76">
        <f t="shared" si="0"/>
        <v>0</v>
      </c>
      <c r="S46" s="55"/>
      <c r="T46" s="56"/>
      <c r="U46" s="57"/>
      <c r="V46" s="58"/>
      <c r="W46" s="59"/>
      <c r="X46" s="60"/>
      <c r="Y46" s="61"/>
      <c r="Z46" s="62"/>
      <c r="AA46" s="63"/>
      <c r="AB46" s="78">
        <f>R46*O46</f>
        <v>0</v>
      </c>
      <c r="AC46" s="258">
        <f t="shared" si="1"/>
        <v>0</v>
      </c>
      <c r="AD46" s="128">
        <v>3.5779999999999998</v>
      </c>
      <c r="AE46" s="183">
        <f t="shared" si="2"/>
        <v>0</v>
      </c>
      <c r="AF46" s="256"/>
      <c r="AG46"/>
      <c r="AH46"/>
    </row>
    <row r="47" spans="1:35" ht="12.75" customHeight="1">
      <c r="A47" s="202"/>
      <c r="B47" s="272" t="s">
        <v>942</v>
      </c>
      <c r="C47" s="53" t="s">
        <v>982</v>
      </c>
      <c r="D47" s="53" t="s">
        <v>1057</v>
      </c>
      <c r="E47" s="65">
        <v>5</v>
      </c>
      <c r="F47" s="53"/>
      <c r="G47" s="53"/>
      <c r="H47" s="53" t="s">
        <v>430</v>
      </c>
      <c r="I47" s="53" t="s">
        <v>444</v>
      </c>
      <c r="J47" s="65">
        <v>5</v>
      </c>
      <c r="K47" s="53"/>
      <c r="L47" s="53"/>
      <c r="M47" s="53" t="s">
        <v>444</v>
      </c>
      <c r="N47" s="53" t="s">
        <v>437</v>
      </c>
      <c r="O47" s="65">
        <v>5</v>
      </c>
      <c r="P47" s="66" t="s">
        <v>428</v>
      </c>
      <c r="Q47" s="266">
        <v>65</v>
      </c>
      <c r="R47" s="76">
        <f t="shared" si="0"/>
        <v>0</v>
      </c>
      <c r="S47" s="55"/>
      <c r="T47" s="56"/>
      <c r="U47" s="57"/>
      <c r="V47" s="58"/>
      <c r="W47" s="59"/>
      <c r="X47" s="60"/>
      <c r="Y47" s="61"/>
      <c r="Z47" s="62"/>
      <c r="AA47" s="63"/>
      <c r="AB47" s="78">
        <f>R47*O47</f>
        <v>0</v>
      </c>
      <c r="AC47" s="258">
        <f t="shared" si="1"/>
        <v>0</v>
      </c>
      <c r="AD47" s="128">
        <v>2.2490000000000001</v>
      </c>
      <c r="AE47" s="183">
        <f t="shared" si="2"/>
        <v>0</v>
      </c>
      <c r="AF47" s="256"/>
      <c r="AG47"/>
      <c r="AH47"/>
    </row>
    <row r="48" spans="1:35" ht="12.75" customHeight="1">
      <c r="A48" s="202"/>
      <c r="B48" s="271" t="s">
        <v>835</v>
      </c>
      <c r="C48" s="64" t="str">
        <f>B48</f>
        <v>Haptic - Keith Dickey - Moses Sandstone</v>
      </c>
      <c r="D48" s="64"/>
      <c r="E48" s="64"/>
      <c r="F48" s="64"/>
      <c r="G48" s="64"/>
      <c r="H48" s="64" t="s">
        <v>430</v>
      </c>
      <c r="I48" s="64" t="s">
        <v>1188</v>
      </c>
      <c r="J48" s="64"/>
      <c r="K48" s="64"/>
      <c r="L48" s="64"/>
      <c r="M48" s="64" t="s">
        <v>1188</v>
      </c>
      <c r="N48" s="64"/>
      <c r="O48" s="64"/>
      <c r="P48" s="64"/>
      <c r="Q48" s="348"/>
      <c r="R48" s="77"/>
      <c r="S48" s="64"/>
      <c r="T48" s="64"/>
      <c r="U48" s="64"/>
      <c r="V48" s="64"/>
      <c r="W48" s="64"/>
      <c r="X48" s="64"/>
      <c r="Y48" s="64"/>
      <c r="Z48" s="64"/>
      <c r="AA48" s="64"/>
      <c r="AB48" s="77"/>
      <c r="AC48" s="257"/>
      <c r="AD48" s="77"/>
      <c r="AE48" s="184"/>
      <c r="AF48" s="256"/>
      <c r="AG48"/>
      <c r="AH48"/>
    </row>
    <row r="49" spans="1:34" ht="12.75" customHeight="1">
      <c r="A49" s="202"/>
      <c r="B49" s="272" t="s">
        <v>958</v>
      </c>
      <c r="C49" s="53" t="s">
        <v>979</v>
      </c>
      <c r="D49" s="53" t="s">
        <v>1060</v>
      </c>
      <c r="E49" s="65">
        <v>5</v>
      </c>
      <c r="F49" s="53"/>
      <c r="G49" s="53"/>
      <c r="H49" s="53" t="s">
        <v>430</v>
      </c>
      <c r="I49" s="53" t="s">
        <v>442</v>
      </c>
      <c r="J49" s="65">
        <v>5</v>
      </c>
      <c r="K49" s="53"/>
      <c r="L49" s="53"/>
      <c r="M49" s="53" t="s">
        <v>442</v>
      </c>
      <c r="N49" s="53" t="s">
        <v>434</v>
      </c>
      <c r="O49" s="65">
        <v>5</v>
      </c>
      <c r="P49" s="66" t="s">
        <v>959</v>
      </c>
      <c r="Q49" s="266">
        <v>205</v>
      </c>
      <c r="R49" s="76">
        <f t="shared" ref="R49" si="3">SUM(S49:AA49)</f>
        <v>0</v>
      </c>
      <c r="S49" s="55"/>
      <c r="T49" s="56"/>
      <c r="U49" s="57"/>
      <c r="V49" s="58"/>
      <c r="W49" s="59"/>
      <c r="X49" s="60"/>
      <c r="Y49" s="61"/>
      <c r="Z49" s="62"/>
      <c r="AA49" s="63"/>
      <c r="AB49" s="78">
        <f>R49*O49</f>
        <v>0</v>
      </c>
      <c r="AC49" s="258">
        <f t="shared" ref="AC49" si="4">R49*Q49</f>
        <v>0</v>
      </c>
      <c r="AD49" s="128">
        <v>5.5066678762587316</v>
      </c>
      <c r="AE49" s="183">
        <f t="shared" ref="AE49" si="5">AD49*R49</f>
        <v>0</v>
      </c>
      <c r="AF49" s="256"/>
      <c r="AG49"/>
      <c r="AH49"/>
    </row>
    <row r="50" spans="1:34" ht="12.75" customHeight="1">
      <c r="A50" s="202"/>
      <c r="B50" s="271" t="s">
        <v>940</v>
      </c>
      <c r="C50" s="64" t="str">
        <f>B50</f>
        <v>Haptic - Keith Dickey - Junction- Stella Granite</v>
      </c>
      <c r="D50" s="64"/>
      <c r="E50" s="64"/>
      <c r="F50" s="64"/>
      <c r="G50" s="64"/>
      <c r="H50" s="64" t="s">
        <v>430</v>
      </c>
      <c r="I50" s="64" t="s">
        <v>1188</v>
      </c>
      <c r="J50" s="64"/>
      <c r="K50" s="64"/>
      <c r="L50" s="64"/>
      <c r="M50" s="64" t="s">
        <v>1188</v>
      </c>
      <c r="N50" s="64"/>
      <c r="O50" s="64"/>
      <c r="P50" s="64"/>
      <c r="Q50" s="348"/>
      <c r="R50" s="77"/>
      <c r="S50" s="64"/>
      <c r="T50" s="64"/>
      <c r="U50" s="64"/>
      <c r="V50" s="64"/>
      <c r="W50" s="64"/>
      <c r="X50" s="64"/>
      <c r="Y50" s="64"/>
      <c r="Z50" s="64"/>
      <c r="AA50" s="64"/>
      <c r="AB50" s="77"/>
      <c r="AC50" s="257"/>
      <c r="AD50" s="77"/>
      <c r="AE50" s="184"/>
      <c r="AF50" s="256"/>
      <c r="AG50"/>
      <c r="AH50"/>
    </row>
    <row r="51" spans="1:34" ht="12.75" customHeight="1">
      <c r="A51" s="202"/>
      <c r="B51" s="272" t="s">
        <v>943</v>
      </c>
      <c r="C51" s="53" t="s">
        <v>980</v>
      </c>
      <c r="D51" s="53" t="s">
        <v>1057</v>
      </c>
      <c r="E51" s="65">
        <v>5</v>
      </c>
      <c r="F51" s="53"/>
      <c r="G51" s="53"/>
      <c r="H51" s="53" t="s">
        <v>430</v>
      </c>
      <c r="I51" s="53" t="s">
        <v>443</v>
      </c>
      <c r="J51" s="65">
        <v>5</v>
      </c>
      <c r="K51" s="53"/>
      <c r="L51" s="53"/>
      <c r="M51" s="53" t="s">
        <v>443</v>
      </c>
      <c r="N51" s="53" t="s">
        <v>437</v>
      </c>
      <c r="O51" s="65">
        <v>5</v>
      </c>
      <c r="P51" s="66" t="s">
        <v>946</v>
      </c>
      <c r="Q51" s="266">
        <v>130</v>
      </c>
      <c r="R51" s="76">
        <f t="shared" ref="R51" si="6">SUM(S51:AA51)</f>
        <v>0</v>
      </c>
      <c r="S51" s="55"/>
      <c r="T51" s="56"/>
      <c r="U51" s="57"/>
      <c r="V51" s="58"/>
      <c r="W51" s="59"/>
      <c r="X51" s="60"/>
      <c r="Y51" s="61"/>
      <c r="Z51" s="62"/>
      <c r="AA51" s="63"/>
      <c r="AB51" s="78">
        <f>R51*O51</f>
        <v>0</v>
      </c>
      <c r="AC51" s="258">
        <f t="shared" ref="AC51" si="7">R51*Q51</f>
        <v>0</v>
      </c>
      <c r="AD51" s="128">
        <v>3.1298194683842873</v>
      </c>
      <c r="AE51" s="183">
        <f t="shared" ref="AE51" si="8">AD51*R51</f>
        <v>0</v>
      </c>
      <c r="AF51" s="256"/>
      <c r="AG51"/>
      <c r="AH51"/>
    </row>
    <row r="52" spans="1:34" s="249" customFormat="1" ht="12.75" customHeight="1">
      <c r="A52" s="202"/>
      <c r="B52" s="274" t="s">
        <v>1675</v>
      </c>
      <c r="C52" s="50" t="str">
        <f>B52</f>
        <v>Haptic - Peter Juhl - Flo</v>
      </c>
      <c r="D52" s="50"/>
      <c r="E52" s="50"/>
      <c r="F52" s="50"/>
      <c r="G52" s="50"/>
      <c r="H52" s="50" t="s">
        <v>430</v>
      </c>
      <c r="I52" s="64" t="s">
        <v>1188</v>
      </c>
      <c r="J52" s="50"/>
      <c r="K52" s="64"/>
      <c r="L52" s="64"/>
      <c r="M52" s="64" t="s">
        <v>1188</v>
      </c>
      <c r="N52" s="50"/>
      <c r="O52" s="50"/>
      <c r="P52" s="51"/>
      <c r="Q52" s="348"/>
      <c r="R52" s="75"/>
      <c r="S52" s="52"/>
      <c r="T52" s="52"/>
      <c r="U52" s="52"/>
      <c r="V52" s="52"/>
      <c r="W52" s="52"/>
      <c r="X52" s="52"/>
      <c r="Y52" s="52"/>
      <c r="Z52" s="52"/>
      <c r="AA52" s="52"/>
      <c r="AB52" s="74"/>
      <c r="AC52" s="257"/>
      <c r="AD52" s="77"/>
      <c r="AE52" s="184"/>
      <c r="AF52" s="256"/>
      <c r="AG52" s="248"/>
      <c r="AH52" s="248"/>
    </row>
    <row r="53" spans="1:34" s="249" customFormat="1" ht="12.75" customHeight="1">
      <c r="A53" s="202" t="s">
        <v>1590</v>
      </c>
      <c r="B53" s="275" t="s">
        <v>1676</v>
      </c>
      <c r="C53" s="209" t="s">
        <v>982</v>
      </c>
      <c r="D53" s="209" t="s">
        <v>441</v>
      </c>
      <c r="E53" s="210">
        <v>5</v>
      </c>
      <c r="F53" s="209"/>
      <c r="G53" s="209"/>
      <c r="H53" s="209" t="s">
        <v>430</v>
      </c>
      <c r="I53" s="209" t="s">
        <v>441</v>
      </c>
      <c r="J53" s="210">
        <v>5</v>
      </c>
      <c r="K53" s="209"/>
      <c r="L53" s="209"/>
      <c r="M53" s="209" t="s">
        <v>441</v>
      </c>
      <c r="N53" s="209" t="s">
        <v>436</v>
      </c>
      <c r="O53" s="210">
        <v>5</v>
      </c>
      <c r="P53" s="211" t="s">
        <v>1677</v>
      </c>
      <c r="Q53" s="266">
        <v>161.5</v>
      </c>
      <c r="R53" s="76">
        <f t="shared" ref="R53" si="9">SUM(S53:AA53)</f>
        <v>0</v>
      </c>
      <c r="S53" s="55"/>
      <c r="T53" s="56"/>
      <c r="U53" s="57"/>
      <c r="V53" s="58"/>
      <c r="W53" s="59"/>
      <c r="X53" s="60"/>
      <c r="Y53" s="61"/>
      <c r="Z53" s="62"/>
      <c r="AA53" s="63"/>
      <c r="AB53" s="78">
        <f>R53*O53</f>
        <v>0</v>
      </c>
      <c r="AC53" s="258">
        <f t="shared" ref="AC53" si="10">R53*Q53</f>
        <v>0</v>
      </c>
      <c r="AD53" s="128">
        <v>4.1640206840243126</v>
      </c>
      <c r="AE53" s="183">
        <f t="shared" ref="AE53" si="11">AD53*R53</f>
        <v>0</v>
      </c>
      <c r="AF53" s="256"/>
      <c r="AG53" s="248"/>
      <c r="AH53" s="248"/>
    </row>
    <row r="54" spans="1:34" s="249" customFormat="1" ht="12.75" customHeight="1">
      <c r="A54" s="202" t="s">
        <v>1590</v>
      </c>
      <c r="B54" s="275" t="s">
        <v>1678</v>
      </c>
      <c r="C54" s="209" t="s">
        <v>982</v>
      </c>
      <c r="D54" s="209" t="s">
        <v>441</v>
      </c>
      <c r="E54" s="210">
        <v>5</v>
      </c>
      <c r="F54" s="209"/>
      <c r="G54" s="209"/>
      <c r="H54" s="209" t="s">
        <v>430</v>
      </c>
      <c r="I54" s="209" t="s">
        <v>441</v>
      </c>
      <c r="J54" s="210">
        <v>5</v>
      </c>
      <c r="K54" s="209"/>
      <c r="L54" s="209"/>
      <c r="M54" s="209" t="s">
        <v>441</v>
      </c>
      <c r="N54" s="209" t="s">
        <v>436</v>
      </c>
      <c r="O54" s="210">
        <v>5</v>
      </c>
      <c r="P54" s="211" t="s">
        <v>1679</v>
      </c>
      <c r="Q54" s="266">
        <v>133.5</v>
      </c>
      <c r="R54" s="76">
        <f t="shared" ref="R54" si="12">SUM(S54:AA54)</f>
        <v>0</v>
      </c>
      <c r="S54" s="55"/>
      <c r="T54" s="56"/>
      <c r="U54" s="57"/>
      <c r="V54" s="58"/>
      <c r="W54" s="59"/>
      <c r="X54" s="60"/>
      <c r="Y54" s="61"/>
      <c r="Z54" s="62"/>
      <c r="AA54" s="63"/>
      <c r="AB54" s="78">
        <f>R54*O54</f>
        <v>0</v>
      </c>
      <c r="AC54" s="258">
        <f t="shared" ref="AC54" si="13">R54*Q54</f>
        <v>0</v>
      </c>
      <c r="AD54" s="128">
        <v>3.2568266352172728</v>
      </c>
      <c r="AE54" s="183">
        <f t="shared" ref="AE54" si="14">AD54*R54</f>
        <v>0</v>
      </c>
      <c r="AF54" s="256"/>
      <c r="AG54" s="248"/>
      <c r="AH54" s="248"/>
    </row>
    <row r="55" spans="1:34" s="251" customFormat="1" ht="12.75" customHeight="1">
      <c r="A55" s="202" t="s">
        <v>1590</v>
      </c>
      <c r="B55" s="275" t="s">
        <v>1710</v>
      </c>
      <c r="C55" s="209" t="s">
        <v>982</v>
      </c>
      <c r="D55" s="209" t="s">
        <v>1060</v>
      </c>
      <c r="E55" s="210">
        <v>5</v>
      </c>
      <c r="F55" s="209"/>
      <c r="G55" s="209"/>
      <c r="H55" s="209" t="s">
        <v>430</v>
      </c>
      <c r="I55" s="209" t="s">
        <v>443</v>
      </c>
      <c r="J55" s="210">
        <v>5</v>
      </c>
      <c r="K55" s="209"/>
      <c r="L55" s="209"/>
      <c r="M55" s="209" t="s">
        <v>443</v>
      </c>
      <c r="N55" s="209" t="s">
        <v>437</v>
      </c>
      <c r="O55" s="210">
        <v>5</v>
      </c>
      <c r="P55" s="211" t="s">
        <v>1711</v>
      </c>
      <c r="Q55" s="266">
        <v>327.5</v>
      </c>
      <c r="R55" s="76">
        <f t="shared" ref="R55" si="15">SUM(S55:AA55)</f>
        <v>0</v>
      </c>
      <c r="S55" s="55"/>
      <c r="T55" s="56"/>
      <c r="U55" s="57"/>
      <c r="V55" s="58"/>
      <c r="W55" s="59"/>
      <c r="X55" s="60"/>
      <c r="Y55" s="61"/>
      <c r="Z55" s="62"/>
      <c r="AA55" s="63"/>
      <c r="AB55" s="78">
        <f>R55*O55</f>
        <v>0</v>
      </c>
      <c r="AC55" s="258">
        <f t="shared" ref="AC55" si="16">R55*Q55</f>
        <v>0</v>
      </c>
      <c r="AD55" s="128">
        <v>9.5164655719858473</v>
      </c>
      <c r="AE55" s="183">
        <f t="shared" ref="AE55" si="17">AD55*R55</f>
        <v>0</v>
      </c>
      <c r="AF55" s="256"/>
      <c r="AG55" s="250"/>
      <c r="AH55" s="250"/>
    </row>
    <row r="56" spans="1:34" ht="12.75" customHeight="1">
      <c r="A56" s="202"/>
      <c r="B56" s="274" t="s">
        <v>1421</v>
      </c>
      <c r="C56" s="50" t="str">
        <f>B56</f>
        <v>Kilter - Tufas</v>
      </c>
      <c r="D56" s="50"/>
      <c r="E56" s="50"/>
      <c r="F56" s="50"/>
      <c r="G56" s="50"/>
      <c r="H56" s="50" t="s">
        <v>430</v>
      </c>
      <c r="I56" s="64" t="s">
        <v>1188</v>
      </c>
      <c r="J56" s="50"/>
      <c r="K56" s="64"/>
      <c r="L56" s="64"/>
      <c r="M56" s="64" t="s">
        <v>1188</v>
      </c>
      <c r="N56" s="50"/>
      <c r="O56" s="50"/>
      <c r="P56" s="51"/>
      <c r="Q56" s="348"/>
      <c r="R56" s="75"/>
      <c r="S56" s="52"/>
      <c r="T56" s="52"/>
      <c r="U56" s="52"/>
      <c r="V56" s="52"/>
      <c r="W56" s="52"/>
      <c r="X56" s="52"/>
      <c r="Y56" s="52"/>
      <c r="Z56" s="52"/>
      <c r="AA56" s="52"/>
      <c r="AB56" s="74"/>
      <c r="AC56" s="257"/>
      <c r="AD56" s="77"/>
      <c r="AE56" s="184"/>
      <c r="AF56" s="256"/>
      <c r="AG56"/>
      <c r="AH56"/>
    </row>
    <row r="57" spans="1:34" s="249" customFormat="1" ht="12.75" customHeight="1">
      <c r="A57" s="202" t="s">
        <v>1590</v>
      </c>
      <c r="B57" s="275" t="s">
        <v>1506</v>
      </c>
      <c r="C57" s="209" t="s">
        <v>982</v>
      </c>
      <c r="D57" s="209" t="s">
        <v>1060</v>
      </c>
      <c r="E57" s="210">
        <v>1</v>
      </c>
      <c r="F57" s="209"/>
      <c r="G57" s="209"/>
      <c r="H57" s="209" t="s">
        <v>430</v>
      </c>
      <c r="I57" s="209" t="s">
        <v>444</v>
      </c>
      <c r="J57" s="210">
        <v>1</v>
      </c>
      <c r="K57" s="209"/>
      <c r="L57" s="209"/>
      <c r="M57" s="209" t="s">
        <v>444</v>
      </c>
      <c r="N57" s="209" t="s">
        <v>436</v>
      </c>
      <c r="O57" s="210">
        <v>1</v>
      </c>
      <c r="P57" s="211" t="s">
        <v>1688</v>
      </c>
      <c r="Q57" s="266">
        <v>49</v>
      </c>
      <c r="R57" s="76">
        <f t="shared" ref="R57" si="18">SUM(S57:AA57)</f>
        <v>0</v>
      </c>
      <c r="S57" s="55"/>
      <c r="T57" s="56"/>
      <c r="U57" s="57"/>
      <c r="V57" s="58"/>
      <c r="W57" s="59"/>
      <c r="X57" s="60"/>
      <c r="Y57" s="61"/>
      <c r="Z57" s="62"/>
      <c r="AA57" s="63"/>
      <c r="AB57" s="78">
        <f t="shared" ref="AB57:AB96" si="19">R57*O57</f>
        <v>0</v>
      </c>
      <c r="AC57" s="258">
        <f t="shared" ref="AC57" si="20">R57*Q57</f>
        <v>0</v>
      </c>
      <c r="AD57" s="128">
        <v>1.3698630136986301</v>
      </c>
      <c r="AE57" s="183">
        <f t="shared" ref="AE57" si="21">AD57*R57</f>
        <v>0</v>
      </c>
      <c r="AF57" s="256"/>
      <c r="AG57" s="248"/>
      <c r="AH57" s="248"/>
    </row>
    <row r="58" spans="1:34" s="247" customFormat="1" ht="12.75" customHeight="1">
      <c r="A58" s="202"/>
      <c r="B58" s="276" t="s">
        <v>1644</v>
      </c>
      <c r="C58" s="209" t="s">
        <v>982</v>
      </c>
      <c r="D58" s="209" t="s">
        <v>1060</v>
      </c>
      <c r="E58" s="210">
        <v>1</v>
      </c>
      <c r="F58" s="209"/>
      <c r="G58" s="209"/>
      <c r="H58" s="209" t="s">
        <v>430</v>
      </c>
      <c r="I58" s="209" t="s">
        <v>444</v>
      </c>
      <c r="J58" s="210">
        <v>1</v>
      </c>
      <c r="K58" s="209"/>
      <c r="L58" s="209"/>
      <c r="M58" s="209" t="s">
        <v>444</v>
      </c>
      <c r="N58" s="209" t="s">
        <v>436</v>
      </c>
      <c r="O58" s="210">
        <v>1</v>
      </c>
      <c r="P58" s="211" t="s">
        <v>1645</v>
      </c>
      <c r="Q58" s="266">
        <v>57</v>
      </c>
      <c r="R58" s="76">
        <f t="shared" ref="R58" si="22">SUM(S58:AA58)</f>
        <v>0</v>
      </c>
      <c r="S58" s="55"/>
      <c r="T58" s="56"/>
      <c r="U58" s="57"/>
      <c r="V58" s="58"/>
      <c r="W58" s="59"/>
      <c r="X58" s="60"/>
      <c r="Y58" s="61"/>
      <c r="Z58" s="62"/>
      <c r="AA58" s="63"/>
      <c r="AB58" s="78">
        <f t="shared" si="19"/>
        <v>0</v>
      </c>
      <c r="AC58" s="258">
        <f t="shared" ref="AC58" si="23">R58*Q58</f>
        <v>0</v>
      </c>
      <c r="AD58" s="128">
        <v>1.6510931688288124</v>
      </c>
      <c r="AE58" s="183">
        <f t="shared" ref="AE58" si="24">AD58*R58</f>
        <v>0</v>
      </c>
      <c r="AF58" s="256"/>
      <c r="AG58" s="246"/>
      <c r="AH58" s="246"/>
    </row>
    <row r="59" spans="1:34" ht="12.75" customHeight="1">
      <c r="A59" s="202" t="s">
        <v>1590</v>
      </c>
      <c r="B59" s="275" t="s">
        <v>1502</v>
      </c>
      <c r="C59" s="209" t="s">
        <v>982</v>
      </c>
      <c r="D59" s="209" t="s">
        <v>1060</v>
      </c>
      <c r="E59" s="210">
        <v>1</v>
      </c>
      <c r="F59" s="209"/>
      <c r="G59" s="209"/>
      <c r="H59" s="209" t="s">
        <v>430</v>
      </c>
      <c r="I59" s="209" t="s">
        <v>443</v>
      </c>
      <c r="J59" s="210">
        <v>1</v>
      </c>
      <c r="K59" s="209"/>
      <c r="L59" s="209"/>
      <c r="M59" s="209" t="s">
        <v>443</v>
      </c>
      <c r="N59" s="209" t="s">
        <v>436</v>
      </c>
      <c r="O59" s="210">
        <v>1</v>
      </c>
      <c r="P59" s="211" t="s">
        <v>1496</v>
      </c>
      <c r="Q59" s="266">
        <v>43</v>
      </c>
      <c r="R59" s="76">
        <f t="shared" ref="R59:R85" si="25">SUM(S59:AA59)</f>
        <v>0</v>
      </c>
      <c r="S59" s="55"/>
      <c r="T59" s="56"/>
      <c r="U59" s="57"/>
      <c r="V59" s="58"/>
      <c r="W59" s="59"/>
      <c r="X59" s="60"/>
      <c r="Y59" s="61"/>
      <c r="Z59" s="62"/>
      <c r="AA59" s="63"/>
      <c r="AB59" s="78">
        <f t="shared" si="19"/>
        <v>0</v>
      </c>
      <c r="AC59" s="258">
        <f t="shared" ref="AC59:AC75" si="26">R59*Q59</f>
        <v>0</v>
      </c>
      <c r="AD59" s="128">
        <v>1.1990000000000001</v>
      </c>
      <c r="AE59" s="183">
        <f t="shared" ref="AE59:AE85" si="27">AD59*R59</f>
        <v>0</v>
      </c>
      <c r="AF59" s="256"/>
      <c r="AG59"/>
      <c r="AH59"/>
    </row>
    <row r="60" spans="1:34" s="249" customFormat="1" ht="12.75" customHeight="1">
      <c r="A60" s="202" t="s">
        <v>1590</v>
      </c>
      <c r="B60" s="275" t="s">
        <v>1506</v>
      </c>
      <c r="C60" s="209" t="s">
        <v>982</v>
      </c>
      <c r="D60" s="209" t="s">
        <v>1060</v>
      </c>
      <c r="E60" s="210">
        <v>1</v>
      </c>
      <c r="F60" s="209"/>
      <c r="G60" s="209"/>
      <c r="H60" s="209" t="s">
        <v>430</v>
      </c>
      <c r="I60" s="209" t="s">
        <v>443</v>
      </c>
      <c r="J60" s="210">
        <v>1</v>
      </c>
      <c r="K60" s="209"/>
      <c r="L60" s="209"/>
      <c r="M60" s="209" t="s">
        <v>444</v>
      </c>
      <c r="N60" s="209" t="s">
        <v>436</v>
      </c>
      <c r="O60" s="210">
        <v>1</v>
      </c>
      <c r="P60" s="211" t="s">
        <v>1706</v>
      </c>
      <c r="Q60" s="266">
        <v>48.5</v>
      </c>
      <c r="R60" s="76">
        <f t="shared" ref="R60" si="28">SUM(S60:AA60)</f>
        <v>0</v>
      </c>
      <c r="S60" s="55"/>
      <c r="T60" s="56"/>
      <c r="U60" s="57"/>
      <c r="V60" s="58"/>
      <c r="W60" s="59"/>
      <c r="X60" s="60"/>
      <c r="Y60" s="61"/>
      <c r="Z60" s="62"/>
      <c r="AA60" s="63"/>
      <c r="AB60" s="78">
        <f t="shared" si="19"/>
        <v>0</v>
      </c>
      <c r="AC60" s="258">
        <f t="shared" ref="AC60" si="29">R60*Q60</f>
        <v>0</v>
      </c>
      <c r="AD60" s="128">
        <v>1.3653270434545948</v>
      </c>
      <c r="AE60" s="183">
        <f t="shared" ref="AE60" si="30">AD60*R60</f>
        <v>0</v>
      </c>
      <c r="AF60" s="256"/>
      <c r="AG60" s="248"/>
      <c r="AH60" s="248"/>
    </row>
    <row r="61" spans="1:34" s="247" customFormat="1" ht="12.75" customHeight="1">
      <c r="A61" s="202"/>
      <c r="B61" s="276" t="s">
        <v>1644</v>
      </c>
      <c r="C61" s="209" t="s">
        <v>982</v>
      </c>
      <c r="D61" s="209" t="s">
        <v>1060</v>
      </c>
      <c r="E61" s="210">
        <v>1</v>
      </c>
      <c r="F61" s="209"/>
      <c r="G61" s="209"/>
      <c r="H61" s="209" t="s">
        <v>430</v>
      </c>
      <c r="I61" s="209" t="s">
        <v>444</v>
      </c>
      <c r="J61" s="210">
        <v>1</v>
      </c>
      <c r="K61" s="209"/>
      <c r="L61" s="209"/>
      <c r="M61" s="209" t="s">
        <v>444</v>
      </c>
      <c r="N61" s="209" t="s">
        <v>436</v>
      </c>
      <c r="O61" s="210">
        <v>1</v>
      </c>
      <c r="P61" s="211" t="s">
        <v>1647</v>
      </c>
      <c r="Q61" s="266">
        <v>53</v>
      </c>
      <c r="R61" s="76">
        <f t="shared" si="25"/>
        <v>0</v>
      </c>
      <c r="S61" s="55"/>
      <c r="T61" s="56"/>
      <c r="U61" s="57"/>
      <c r="V61" s="58"/>
      <c r="W61" s="59"/>
      <c r="X61" s="60"/>
      <c r="Y61" s="61"/>
      <c r="Z61" s="62"/>
      <c r="AA61" s="63"/>
      <c r="AB61" s="78">
        <f t="shared" si="19"/>
        <v>0</v>
      </c>
      <c r="AC61" s="258">
        <f t="shared" si="26"/>
        <v>0</v>
      </c>
      <c r="AD61" s="128">
        <v>1.5059421210196859</v>
      </c>
      <c r="AE61" s="183">
        <f t="shared" si="27"/>
        <v>0</v>
      </c>
      <c r="AF61" s="256"/>
      <c r="AG61" s="246"/>
      <c r="AH61" s="246"/>
    </row>
    <row r="62" spans="1:34" ht="12.75" customHeight="1">
      <c r="A62" s="202"/>
      <c r="B62" s="276" t="s">
        <v>1506</v>
      </c>
      <c r="C62" s="209" t="s">
        <v>982</v>
      </c>
      <c r="D62" s="209" t="s">
        <v>1060</v>
      </c>
      <c r="E62" s="210">
        <v>1</v>
      </c>
      <c r="F62" s="209"/>
      <c r="G62" s="209"/>
      <c r="H62" s="209" t="s">
        <v>430</v>
      </c>
      <c r="I62" s="209" t="s">
        <v>444</v>
      </c>
      <c r="J62" s="210">
        <v>1</v>
      </c>
      <c r="K62" s="209"/>
      <c r="L62" s="209"/>
      <c r="M62" s="209" t="s">
        <v>444</v>
      </c>
      <c r="N62" s="209" t="s">
        <v>436</v>
      </c>
      <c r="O62" s="210">
        <v>1</v>
      </c>
      <c r="P62" s="211" t="s">
        <v>1499</v>
      </c>
      <c r="Q62" s="266">
        <v>47</v>
      </c>
      <c r="R62" s="76">
        <f t="shared" si="25"/>
        <v>0</v>
      </c>
      <c r="S62" s="55"/>
      <c r="T62" s="56"/>
      <c r="U62" s="57"/>
      <c r="V62" s="58"/>
      <c r="W62" s="59"/>
      <c r="X62" s="60"/>
      <c r="Y62" s="61"/>
      <c r="Z62" s="62"/>
      <c r="AA62" s="63"/>
      <c r="AB62" s="78">
        <f t="shared" si="19"/>
        <v>0</v>
      </c>
      <c r="AC62" s="258">
        <f t="shared" si="26"/>
        <v>0</v>
      </c>
      <c r="AD62" s="128">
        <v>1.3069999999999999</v>
      </c>
      <c r="AE62" s="183">
        <f t="shared" si="27"/>
        <v>0</v>
      </c>
      <c r="AF62" s="256"/>
      <c r="AG62"/>
      <c r="AH62"/>
    </row>
    <row r="63" spans="1:34" s="249" customFormat="1" ht="12.75" customHeight="1">
      <c r="A63" s="202" t="s">
        <v>1590</v>
      </c>
      <c r="B63" s="275" t="s">
        <v>1644</v>
      </c>
      <c r="C63" s="209" t="s">
        <v>982</v>
      </c>
      <c r="D63" s="209" t="s">
        <v>1060</v>
      </c>
      <c r="E63" s="210">
        <v>1</v>
      </c>
      <c r="F63" s="209"/>
      <c r="G63" s="209"/>
      <c r="H63" s="209" t="s">
        <v>430</v>
      </c>
      <c r="I63" s="209" t="s">
        <v>444</v>
      </c>
      <c r="J63" s="210">
        <v>1</v>
      </c>
      <c r="K63" s="209"/>
      <c r="L63" s="209"/>
      <c r="M63" s="209" t="s">
        <v>444</v>
      </c>
      <c r="N63" s="209" t="s">
        <v>436</v>
      </c>
      <c r="O63" s="210">
        <v>1</v>
      </c>
      <c r="P63" s="211" t="s">
        <v>1691</v>
      </c>
      <c r="Q63" s="266">
        <v>51</v>
      </c>
      <c r="R63" s="76">
        <f t="shared" ref="R63" si="31">SUM(S63:AA63)</f>
        <v>0</v>
      </c>
      <c r="S63" s="55"/>
      <c r="T63" s="56"/>
      <c r="U63" s="57"/>
      <c r="V63" s="58"/>
      <c r="W63" s="59"/>
      <c r="X63" s="60"/>
      <c r="Y63" s="61"/>
      <c r="Z63" s="62"/>
      <c r="AA63" s="63"/>
      <c r="AB63" s="78">
        <f t="shared" si="19"/>
        <v>0</v>
      </c>
      <c r="AC63" s="258">
        <f t="shared" ref="AC63" si="32">R63*Q63</f>
        <v>0</v>
      </c>
      <c r="AD63" s="128">
        <v>1.4741903293114396</v>
      </c>
      <c r="AE63" s="183">
        <f t="shared" ref="AE63" si="33">AD63*R63</f>
        <v>0</v>
      </c>
      <c r="AF63" s="256"/>
      <c r="AG63" s="248"/>
      <c r="AH63" s="248"/>
    </row>
    <row r="64" spans="1:34" s="249" customFormat="1" ht="12.75" customHeight="1">
      <c r="A64" s="202" t="s">
        <v>1590</v>
      </c>
      <c r="B64" s="275" t="s">
        <v>1503</v>
      </c>
      <c r="C64" s="209" t="s">
        <v>982</v>
      </c>
      <c r="D64" s="209" t="s">
        <v>1060</v>
      </c>
      <c r="E64" s="210">
        <v>1</v>
      </c>
      <c r="F64" s="209"/>
      <c r="G64" s="209"/>
      <c r="H64" s="209" t="s">
        <v>430</v>
      </c>
      <c r="I64" s="209" t="s">
        <v>444</v>
      </c>
      <c r="J64" s="210">
        <v>1</v>
      </c>
      <c r="K64" s="209"/>
      <c r="L64" s="209"/>
      <c r="M64" s="209" t="s">
        <v>440</v>
      </c>
      <c r="N64" s="209" t="s">
        <v>434</v>
      </c>
      <c r="O64" s="210">
        <v>1</v>
      </c>
      <c r="P64" s="211" t="s">
        <v>1690</v>
      </c>
      <c r="Q64" s="266">
        <v>55</v>
      </c>
      <c r="R64" s="76">
        <f t="shared" ref="R64" si="34">SUM(S64:AA64)</f>
        <v>0</v>
      </c>
      <c r="S64" s="55"/>
      <c r="T64" s="56"/>
      <c r="U64" s="57"/>
      <c r="V64" s="58"/>
      <c r="W64" s="59"/>
      <c r="X64" s="60"/>
      <c r="Y64" s="61"/>
      <c r="Z64" s="62"/>
      <c r="AA64" s="63"/>
      <c r="AB64" s="78">
        <f t="shared" si="19"/>
        <v>0</v>
      </c>
      <c r="AC64" s="258">
        <f t="shared" ref="AC64" si="35">R64*Q64</f>
        <v>0</v>
      </c>
      <c r="AD64" s="128">
        <v>1.5921255556563547</v>
      </c>
      <c r="AE64" s="183">
        <f t="shared" ref="AE64" si="36">AD64*R64</f>
        <v>0</v>
      </c>
      <c r="AF64" s="256"/>
      <c r="AG64" s="248"/>
      <c r="AH64" s="248"/>
    </row>
    <row r="65" spans="1:34" ht="12.75" customHeight="1">
      <c r="A65" s="202"/>
      <c r="B65" s="276" t="s">
        <v>1503</v>
      </c>
      <c r="C65" s="209" t="s">
        <v>982</v>
      </c>
      <c r="D65" s="209" t="s">
        <v>1060</v>
      </c>
      <c r="E65" s="210">
        <v>1</v>
      </c>
      <c r="F65" s="209"/>
      <c r="G65" s="209"/>
      <c r="H65" s="209" t="s">
        <v>430</v>
      </c>
      <c r="I65" s="209" t="s">
        <v>444</v>
      </c>
      <c r="J65" s="210">
        <v>1</v>
      </c>
      <c r="K65" s="209"/>
      <c r="L65" s="209"/>
      <c r="M65" s="209" t="s">
        <v>444</v>
      </c>
      <c r="N65" s="209" t="s">
        <v>434</v>
      </c>
      <c r="O65" s="210">
        <v>1</v>
      </c>
      <c r="P65" s="211" t="s">
        <v>1495</v>
      </c>
      <c r="Q65" s="266">
        <v>55</v>
      </c>
      <c r="R65" s="76">
        <f t="shared" si="25"/>
        <v>0</v>
      </c>
      <c r="S65" s="55"/>
      <c r="T65" s="56"/>
      <c r="U65" s="57"/>
      <c r="V65" s="58"/>
      <c r="W65" s="59"/>
      <c r="X65" s="60"/>
      <c r="Y65" s="61"/>
      <c r="Z65" s="62"/>
      <c r="AA65" s="63"/>
      <c r="AB65" s="78">
        <f t="shared" si="19"/>
        <v>0</v>
      </c>
      <c r="AC65" s="258">
        <f t="shared" si="26"/>
        <v>0</v>
      </c>
      <c r="AD65" s="128">
        <v>1.5875895854123196</v>
      </c>
      <c r="AE65" s="183">
        <f t="shared" si="27"/>
        <v>0</v>
      </c>
      <c r="AF65" s="256"/>
      <c r="AG65"/>
      <c r="AH65"/>
    </row>
    <row r="66" spans="1:34" ht="12.75" customHeight="1">
      <c r="A66" s="202"/>
      <c r="B66" s="276" t="s">
        <v>1563</v>
      </c>
      <c r="C66" s="209" t="s">
        <v>982</v>
      </c>
      <c r="D66" s="209" t="s">
        <v>1060</v>
      </c>
      <c r="E66" s="210">
        <v>1</v>
      </c>
      <c r="F66" s="209"/>
      <c r="G66" s="209"/>
      <c r="H66" s="209" t="s">
        <v>430</v>
      </c>
      <c r="I66" s="209" t="s">
        <v>444</v>
      </c>
      <c r="J66" s="210">
        <v>1</v>
      </c>
      <c r="K66" s="209"/>
      <c r="L66" s="209"/>
      <c r="M66" s="209" t="s">
        <v>444</v>
      </c>
      <c r="N66" s="209" t="s">
        <v>436</v>
      </c>
      <c r="O66" s="210">
        <v>1</v>
      </c>
      <c r="P66" s="211" t="s">
        <v>1545</v>
      </c>
      <c r="Q66" s="266">
        <v>80</v>
      </c>
      <c r="R66" s="76">
        <f t="shared" si="25"/>
        <v>0</v>
      </c>
      <c r="S66" s="55"/>
      <c r="T66" s="56"/>
      <c r="U66" s="57"/>
      <c r="V66" s="58"/>
      <c r="W66" s="59"/>
      <c r="X66" s="60"/>
      <c r="Y66" s="61"/>
      <c r="Z66" s="62"/>
      <c r="AA66" s="63"/>
      <c r="AB66" s="78">
        <f t="shared" si="19"/>
        <v>0</v>
      </c>
      <c r="AC66" s="258">
        <f t="shared" si="26"/>
        <v>0</v>
      </c>
      <c r="AD66" s="128">
        <v>2.3929999999999998</v>
      </c>
      <c r="AE66" s="183">
        <f t="shared" si="27"/>
        <v>0</v>
      </c>
      <c r="AF66" s="256"/>
      <c r="AG66"/>
      <c r="AH66"/>
    </row>
    <row r="67" spans="1:34" s="249" customFormat="1" ht="12.75" customHeight="1">
      <c r="A67" s="202" t="s">
        <v>1590</v>
      </c>
      <c r="B67" s="275" t="s">
        <v>1694</v>
      </c>
      <c r="C67" s="209" t="s">
        <v>982</v>
      </c>
      <c r="D67" s="209" t="s">
        <v>1060</v>
      </c>
      <c r="E67" s="210">
        <v>1</v>
      </c>
      <c r="F67" s="209"/>
      <c r="G67" s="209"/>
      <c r="H67" s="209" t="s">
        <v>430</v>
      </c>
      <c r="I67" s="209" t="s">
        <v>444</v>
      </c>
      <c r="J67" s="210">
        <v>1</v>
      </c>
      <c r="K67" s="209"/>
      <c r="L67" s="209"/>
      <c r="M67" s="209" t="s">
        <v>444</v>
      </c>
      <c r="N67" s="209" t="s">
        <v>436</v>
      </c>
      <c r="O67" s="210">
        <v>1</v>
      </c>
      <c r="P67" s="211" t="s">
        <v>1695</v>
      </c>
      <c r="Q67" s="266">
        <v>55.5</v>
      </c>
      <c r="R67" s="76">
        <f t="shared" si="25"/>
        <v>0</v>
      </c>
      <c r="S67" s="55"/>
      <c r="T67" s="56"/>
      <c r="U67" s="57"/>
      <c r="V67" s="58"/>
      <c r="W67" s="59"/>
      <c r="X67" s="60"/>
      <c r="Y67" s="61"/>
      <c r="Z67" s="62"/>
      <c r="AA67" s="63"/>
      <c r="AB67" s="78">
        <f t="shared" si="19"/>
        <v>0</v>
      </c>
      <c r="AC67" s="258">
        <f t="shared" si="26"/>
        <v>0</v>
      </c>
      <c r="AD67" s="128">
        <v>1.5921255556563547</v>
      </c>
      <c r="AE67" s="183">
        <f t="shared" si="27"/>
        <v>0</v>
      </c>
      <c r="AF67" s="256"/>
      <c r="AG67" s="248"/>
      <c r="AH67" s="248"/>
    </row>
    <row r="68" spans="1:34" s="255" customFormat="1" ht="12.75" customHeight="1">
      <c r="A68" s="202" t="s">
        <v>1590</v>
      </c>
      <c r="B68" s="275" t="s">
        <v>1694</v>
      </c>
      <c r="C68" s="209" t="s">
        <v>982</v>
      </c>
      <c r="D68" s="209" t="s">
        <v>1060</v>
      </c>
      <c r="E68" s="210">
        <v>1</v>
      </c>
      <c r="F68" s="209"/>
      <c r="G68" s="209"/>
      <c r="H68" s="209" t="s">
        <v>430</v>
      </c>
      <c r="I68" s="209" t="s">
        <v>444</v>
      </c>
      <c r="J68" s="210">
        <v>1</v>
      </c>
      <c r="K68" s="209"/>
      <c r="L68" s="209"/>
      <c r="M68" s="209" t="s">
        <v>444</v>
      </c>
      <c r="N68" s="209" t="s">
        <v>436</v>
      </c>
      <c r="O68" s="210">
        <v>1</v>
      </c>
      <c r="P68" s="211" t="s">
        <v>1745</v>
      </c>
      <c r="Q68" s="266">
        <v>60</v>
      </c>
      <c r="R68" s="76">
        <f t="shared" ref="R68" si="37">SUM(S68:AA68)</f>
        <v>0</v>
      </c>
      <c r="S68" s="55"/>
      <c r="T68" s="56"/>
      <c r="U68" s="57"/>
      <c r="V68" s="58"/>
      <c r="W68" s="59"/>
      <c r="X68" s="60"/>
      <c r="Y68" s="61"/>
      <c r="Z68" s="62"/>
      <c r="AA68" s="63"/>
      <c r="AB68" s="78">
        <f t="shared" si="19"/>
        <v>0</v>
      </c>
      <c r="AC68" s="258">
        <f t="shared" ref="AC68" si="38">R68*Q68</f>
        <v>0</v>
      </c>
      <c r="AD68" s="128">
        <v>1.7554204844416219</v>
      </c>
      <c r="AE68" s="183">
        <f t="shared" ref="AE68" si="39">AD68*R68</f>
        <v>0</v>
      </c>
      <c r="AF68" s="256"/>
      <c r="AG68" s="254"/>
      <c r="AH68" s="254"/>
    </row>
    <row r="69" spans="1:34" s="249" customFormat="1" ht="12.75" customHeight="1">
      <c r="A69" s="202" t="s">
        <v>1590</v>
      </c>
      <c r="B69" s="275" t="s">
        <v>1700</v>
      </c>
      <c r="C69" s="209" t="s">
        <v>982</v>
      </c>
      <c r="D69" s="209" t="s">
        <v>1060</v>
      </c>
      <c r="E69" s="210">
        <v>1</v>
      </c>
      <c r="F69" s="209"/>
      <c r="G69" s="209"/>
      <c r="H69" s="209" t="s">
        <v>430</v>
      </c>
      <c r="I69" s="209" t="s">
        <v>444</v>
      </c>
      <c r="J69" s="210">
        <v>1</v>
      </c>
      <c r="K69" s="209"/>
      <c r="L69" s="209"/>
      <c r="M69" s="209" t="s">
        <v>440</v>
      </c>
      <c r="N69" s="209" t="s">
        <v>434</v>
      </c>
      <c r="O69" s="210">
        <v>1</v>
      </c>
      <c r="P69" s="211" t="s">
        <v>1701</v>
      </c>
      <c r="Q69" s="266">
        <v>129.5</v>
      </c>
      <c r="R69" s="76">
        <f t="shared" ref="R69" si="40">SUM(S69:AA69)</f>
        <v>0</v>
      </c>
      <c r="S69" s="55"/>
      <c r="T69" s="56"/>
      <c r="U69" s="57"/>
      <c r="V69" s="58"/>
      <c r="W69" s="59"/>
      <c r="X69" s="60"/>
      <c r="Y69" s="61"/>
      <c r="Z69" s="62"/>
      <c r="AA69" s="63"/>
      <c r="AB69" s="78">
        <f t="shared" si="19"/>
        <v>0</v>
      </c>
      <c r="AC69" s="258">
        <f t="shared" ref="AC69" si="41">R69*Q69</f>
        <v>0</v>
      </c>
      <c r="AD69" s="128">
        <v>4.0052617254830807</v>
      </c>
      <c r="AE69" s="183">
        <f t="shared" ref="AE69" si="42">AD69*R69</f>
        <v>0</v>
      </c>
      <c r="AF69" s="256"/>
      <c r="AG69" s="248"/>
      <c r="AH69" s="248"/>
    </row>
    <row r="70" spans="1:34" s="249" customFormat="1" ht="12.75" customHeight="1">
      <c r="A70" s="202" t="s">
        <v>1590</v>
      </c>
      <c r="B70" s="275" t="s">
        <v>1703</v>
      </c>
      <c r="C70" s="209" t="s">
        <v>982</v>
      </c>
      <c r="D70" s="209" t="s">
        <v>1060</v>
      </c>
      <c r="E70" s="210">
        <v>1</v>
      </c>
      <c r="F70" s="209"/>
      <c r="G70" s="209"/>
      <c r="H70" s="209" t="s">
        <v>430</v>
      </c>
      <c r="I70" s="209" t="s">
        <v>444</v>
      </c>
      <c r="J70" s="210">
        <v>1</v>
      </c>
      <c r="K70" s="209"/>
      <c r="L70" s="209"/>
      <c r="M70" s="209" t="s">
        <v>444</v>
      </c>
      <c r="N70" s="209" t="s">
        <v>436</v>
      </c>
      <c r="O70" s="210">
        <v>1</v>
      </c>
      <c r="P70" s="211" t="s">
        <v>1704</v>
      </c>
      <c r="Q70" s="266">
        <v>73</v>
      </c>
      <c r="R70" s="76">
        <f t="shared" ref="R70" si="43">SUM(S70:AA70)</f>
        <v>0</v>
      </c>
      <c r="S70" s="55"/>
      <c r="T70" s="56"/>
      <c r="U70" s="57"/>
      <c r="V70" s="58"/>
      <c r="W70" s="59"/>
      <c r="X70" s="60"/>
      <c r="Y70" s="61"/>
      <c r="Z70" s="62"/>
      <c r="AA70" s="63"/>
      <c r="AB70" s="78">
        <f t="shared" si="19"/>
        <v>0</v>
      </c>
      <c r="AC70" s="258">
        <f t="shared" ref="AC70" si="44">R70*Q70</f>
        <v>0</v>
      </c>
      <c r="AD70" s="128">
        <v>2.186337657624966</v>
      </c>
      <c r="AE70" s="183">
        <f t="shared" ref="AE70" si="45">AD70*R70</f>
        <v>0</v>
      </c>
      <c r="AF70" s="256"/>
      <c r="AG70" s="248"/>
      <c r="AH70" s="248"/>
    </row>
    <row r="71" spans="1:34" ht="12.75" customHeight="1">
      <c r="A71" s="202" t="s">
        <v>1590</v>
      </c>
      <c r="B71" s="275" t="s">
        <v>1563</v>
      </c>
      <c r="C71" s="209" t="s">
        <v>982</v>
      </c>
      <c r="D71" s="209" t="s">
        <v>1060</v>
      </c>
      <c r="E71" s="210">
        <v>1</v>
      </c>
      <c r="F71" s="209"/>
      <c r="G71" s="209"/>
      <c r="H71" s="209" t="s">
        <v>430</v>
      </c>
      <c r="I71" s="209" t="s">
        <v>444</v>
      </c>
      <c r="J71" s="210">
        <v>1</v>
      </c>
      <c r="K71" s="209"/>
      <c r="L71" s="209"/>
      <c r="M71" s="209" t="s">
        <v>444</v>
      </c>
      <c r="N71" s="209" t="s">
        <v>436</v>
      </c>
      <c r="O71" s="210">
        <v>1</v>
      </c>
      <c r="P71" s="211" t="s">
        <v>1564</v>
      </c>
      <c r="Q71" s="266">
        <v>49.5</v>
      </c>
      <c r="R71" s="76">
        <f t="shared" ref="R71" si="46">SUM(S71:AA71)</f>
        <v>0</v>
      </c>
      <c r="S71" s="55"/>
      <c r="T71" s="56"/>
      <c r="U71" s="57"/>
      <c r="V71" s="58"/>
      <c r="W71" s="59"/>
      <c r="X71" s="60"/>
      <c r="Y71" s="61"/>
      <c r="Z71" s="62"/>
      <c r="AA71" s="63"/>
      <c r="AB71" s="78">
        <f t="shared" si="19"/>
        <v>0</v>
      </c>
      <c r="AC71" s="258">
        <f t="shared" si="26"/>
        <v>0</v>
      </c>
      <c r="AD71" s="128">
        <v>1.4061507756509117</v>
      </c>
      <c r="AE71" s="183">
        <f t="shared" ref="AE71" si="47">AD71*R71</f>
        <v>0</v>
      </c>
      <c r="AF71" s="256"/>
      <c r="AG71"/>
      <c r="AH71"/>
    </row>
    <row r="72" spans="1:34" s="221" customFormat="1" ht="12.75" customHeight="1">
      <c r="A72" s="202" t="s">
        <v>1590</v>
      </c>
      <c r="B72" s="275" t="s">
        <v>1588</v>
      </c>
      <c r="C72" s="209" t="s">
        <v>982</v>
      </c>
      <c r="D72" s="209" t="s">
        <v>1060</v>
      </c>
      <c r="E72" s="210">
        <v>1</v>
      </c>
      <c r="F72" s="209"/>
      <c r="G72" s="209"/>
      <c r="H72" s="209" t="s">
        <v>430</v>
      </c>
      <c r="I72" s="209" t="s">
        <v>444</v>
      </c>
      <c r="J72" s="210">
        <v>1</v>
      </c>
      <c r="K72" s="209"/>
      <c r="L72" s="209"/>
      <c r="M72" s="209" t="s">
        <v>444</v>
      </c>
      <c r="N72" s="209" t="s">
        <v>436</v>
      </c>
      <c r="O72" s="210">
        <v>1</v>
      </c>
      <c r="P72" s="211" t="s">
        <v>1576</v>
      </c>
      <c r="Q72" s="266">
        <v>57</v>
      </c>
      <c r="R72" s="76">
        <f t="shared" ref="R72" si="48">SUM(S72:AA72)</f>
        <v>0</v>
      </c>
      <c r="S72" s="55"/>
      <c r="T72" s="56"/>
      <c r="U72" s="57"/>
      <c r="V72" s="58"/>
      <c r="W72" s="59"/>
      <c r="X72" s="60"/>
      <c r="Y72" s="61"/>
      <c r="Z72" s="62"/>
      <c r="AA72" s="63"/>
      <c r="AB72" s="78">
        <f t="shared" si="19"/>
        <v>0</v>
      </c>
      <c r="AC72" s="258">
        <f t="shared" ref="AC72" si="49">R72*Q72</f>
        <v>0</v>
      </c>
      <c r="AD72" s="128">
        <v>1.6510931688288124</v>
      </c>
      <c r="AE72" s="183">
        <f t="shared" ref="AE72" si="50">AD72*R72</f>
        <v>0</v>
      </c>
      <c r="AF72" s="256"/>
      <c r="AG72" s="220"/>
      <c r="AH72" s="220"/>
    </row>
    <row r="73" spans="1:34" s="255" customFormat="1" ht="12.75" customHeight="1">
      <c r="A73" s="202" t="s">
        <v>1590</v>
      </c>
      <c r="B73" s="275" t="s">
        <v>1756</v>
      </c>
      <c r="C73" s="209" t="s">
        <v>982</v>
      </c>
      <c r="D73" s="209" t="s">
        <v>1060</v>
      </c>
      <c r="E73" s="210">
        <v>1</v>
      </c>
      <c r="F73" s="209"/>
      <c r="G73" s="209"/>
      <c r="H73" s="209" t="s">
        <v>430</v>
      </c>
      <c r="I73" s="209" t="s">
        <v>1757</v>
      </c>
      <c r="J73" s="210">
        <v>1</v>
      </c>
      <c r="K73" s="209"/>
      <c r="L73" s="209"/>
      <c r="M73" s="209" t="s">
        <v>1757</v>
      </c>
      <c r="N73" s="209" t="s">
        <v>434</v>
      </c>
      <c r="O73" s="210">
        <v>1</v>
      </c>
      <c r="P73" s="211" t="s">
        <v>1747</v>
      </c>
      <c r="Q73" s="266">
        <v>98</v>
      </c>
      <c r="R73" s="76">
        <f t="shared" ref="R73" si="51">SUM(S73:AA73)</f>
        <v>0</v>
      </c>
      <c r="S73" s="55"/>
      <c r="T73" s="56"/>
      <c r="U73" s="57"/>
      <c r="V73" s="58"/>
      <c r="W73" s="59"/>
      <c r="X73" s="60"/>
      <c r="Y73" s="61"/>
      <c r="Z73" s="62"/>
      <c r="AA73" s="63"/>
      <c r="AB73" s="78">
        <f t="shared" si="19"/>
        <v>0</v>
      </c>
      <c r="AC73" s="258">
        <f t="shared" ref="AC73" si="52">R73*Q73</f>
        <v>0</v>
      </c>
      <c r="AD73" s="128">
        <v>2.9755964800870904</v>
      </c>
      <c r="AE73" s="183">
        <f t="shared" ref="AE73" si="53">AD73*R73</f>
        <v>0</v>
      </c>
      <c r="AF73" s="256"/>
      <c r="AG73" s="254"/>
      <c r="AH73" s="254"/>
    </row>
    <row r="74" spans="1:34" ht="12.75" customHeight="1">
      <c r="A74" s="202"/>
      <c r="B74" s="276" t="s">
        <v>1554</v>
      </c>
      <c r="C74" s="209" t="s">
        <v>982</v>
      </c>
      <c r="D74" s="209" t="s">
        <v>1060</v>
      </c>
      <c r="E74" s="210">
        <v>1</v>
      </c>
      <c r="F74" s="209"/>
      <c r="G74" s="209"/>
      <c r="H74" s="209" t="s">
        <v>430</v>
      </c>
      <c r="I74" s="209" t="s">
        <v>444</v>
      </c>
      <c r="J74" s="210">
        <v>1</v>
      </c>
      <c r="K74" s="209"/>
      <c r="L74" s="209"/>
      <c r="M74" s="209" t="s">
        <v>444</v>
      </c>
      <c r="N74" s="209" t="s">
        <v>436</v>
      </c>
      <c r="O74" s="210">
        <v>1</v>
      </c>
      <c r="P74" s="211" t="s">
        <v>1551</v>
      </c>
      <c r="Q74" s="266">
        <v>80</v>
      </c>
      <c r="R74" s="76">
        <f t="shared" si="25"/>
        <v>0</v>
      </c>
      <c r="S74" s="55"/>
      <c r="T74" s="56"/>
      <c r="U74" s="57"/>
      <c r="V74" s="58"/>
      <c r="W74" s="59"/>
      <c r="X74" s="60"/>
      <c r="Y74" s="61"/>
      <c r="Z74" s="62"/>
      <c r="AA74" s="63"/>
      <c r="AB74" s="78">
        <f t="shared" si="19"/>
        <v>0</v>
      </c>
      <c r="AC74" s="258">
        <f t="shared" si="26"/>
        <v>0</v>
      </c>
      <c r="AD74" s="128">
        <v>2.3620000000000001</v>
      </c>
      <c r="AE74" s="183">
        <f t="shared" si="27"/>
        <v>0</v>
      </c>
      <c r="AF74" s="256"/>
      <c r="AG74"/>
      <c r="AH74"/>
    </row>
    <row r="75" spans="1:34" ht="12.75" customHeight="1">
      <c r="A75" s="202" t="s">
        <v>1590</v>
      </c>
      <c r="B75" s="275" t="s">
        <v>1565</v>
      </c>
      <c r="C75" s="209" t="s">
        <v>982</v>
      </c>
      <c r="D75" s="209" t="s">
        <v>1060</v>
      </c>
      <c r="E75" s="210">
        <v>1</v>
      </c>
      <c r="F75" s="209"/>
      <c r="G75" s="209"/>
      <c r="H75" s="209" t="s">
        <v>430</v>
      </c>
      <c r="I75" s="209" t="s">
        <v>443</v>
      </c>
      <c r="J75" s="210">
        <v>1</v>
      </c>
      <c r="K75" s="209"/>
      <c r="L75" s="209"/>
      <c r="M75" s="209" t="s">
        <v>443</v>
      </c>
      <c r="N75" s="209" t="s">
        <v>436</v>
      </c>
      <c r="O75" s="210">
        <v>1</v>
      </c>
      <c r="P75" s="211" t="s">
        <v>1566</v>
      </c>
      <c r="Q75" s="266">
        <v>50.5</v>
      </c>
      <c r="R75" s="76">
        <f t="shared" ref="R75" si="54">SUM(S75:AA75)</f>
        <v>0</v>
      </c>
      <c r="S75" s="55"/>
      <c r="T75" s="56"/>
      <c r="U75" s="57"/>
      <c r="V75" s="58"/>
      <c r="W75" s="59"/>
      <c r="X75" s="60"/>
      <c r="Y75" s="61"/>
      <c r="Z75" s="62"/>
      <c r="AA75" s="63"/>
      <c r="AB75" s="78">
        <f t="shared" si="19"/>
        <v>0</v>
      </c>
      <c r="AC75" s="258">
        <f t="shared" si="26"/>
        <v>0</v>
      </c>
      <c r="AD75" s="128">
        <v>1.4288306268710875</v>
      </c>
      <c r="AE75" s="183">
        <f t="shared" ref="AE75" si="55">AD75*R75</f>
        <v>0</v>
      </c>
      <c r="AF75" s="256"/>
      <c r="AG75"/>
      <c r="AH75"/>
    </row>
    <row r="76" spans="1:34" s="255" customFormat="1" ht="12.75" customHeight="1">
      <c r="A76" s="202" t="s">
        <v>1590</v>
      </c>
      <c r="B76" s="275" t="s">
        <v>1760</v>
      </c>
      <c r="C76" s="209" t="s">
        <v>982</v>
      </c>
      <c r="D76" s="209" t="s">
        <v>1060</v>
      </c>
      <c r="E76" s="210">
        <v>1</v>
      </c>
      <c r="F76" s="209"/>
      <c r="G76" s="209"/>
      <c r="H76" s="209" t="s">
        <v>430</v>
      </c>
      <c r="I76" s="209" t="s">
        <v>444</v>
      </c>
      <c r="J76" s="210">
        <v>1</v>
      </c>
      <c r="K76" s="209"/>
      <c r="L76" s="209"/>
      <c r="M76" s="209" t="s">
        <v>444</v>
      </c>
      <c r="N76" s="209" t="s">
        <v>437</v>
      </c>
      <c r="O76" s="210">
        <v>1</v>
      </c>
      <c r="P76" s="211" t="s">
        <v>1753</v>
      </c>
      <c r="Q76" s="266">
        <v>38</v>
      </c>
      <c r="R76" s="76">
        <f t="shared" ref="R76" si="56">SUM(S76:AA76)</f>
        <v>0</v>
      </c>
      <c r="S76" s="55"/>
      <c r="T76" s="56"/>
      <c r="U76" s="57"/>
      <c r="V76" s="58"/>
      <c r="W76" s="59"/>
      <c r="X76" s="60"/>
      <c r="Y76" s="61"/>
      <c r="Z76" s="62"/>
      <c r="AA76" s="63"/>
      <c r="AB76" s="78">
        <f t="shared" si="19"/>
        <v>0</v>
      </c>
      <c r="AC76" s="258">
        <f t="shared" ref="AC76" si="57">R76*Q76</f>
        <v>0</v>
      </c>
      <c r="AD76" s="128">
        <v>1.0296652453959902</v>
      </c>
      <c r="AE76" s="183">
        <f t="shared" ref="AE76" si="58">AD76*R76</f>
        <v>0</v>
      </c>
      <c r="AF76" s="256"/>
      <c r="AG76" s="254"/>
      <c r="AH76" s="254"/>
    </row>
    <row r="77" spans="1:34" ht="12.75" customHeight="1">
      <c r="A77" s="202"/>
      <c r="B77" s="276" t="s">
        <v>1507</v>
      </c>
      <c r="C77" s="209" t="s">
        <v>982</v>
      </c>
      <c r="D77" s="209" t="s">
        <v>1060</v>
      </c>
      <c r="E77" s="210">
        <v>1</v>
      </c>
      <c r="F77" s="209"/>
      <c r="G77" s="209"/>
      <c r="H77" s="209" t="s">
        <v>430</v>
      </c>
      <c r="I77" s="209" t="s">
        <v>443</v>
      </c>
      <c r="J77" s="210">
        <v>1</v>
      </c>
      <c r="K77" s="209"/>
      <c r="L77" s="209"/>
      <c r="M77" s="209" t="s">
        <v>443</v>
      </c>
      <c r="N77" s="209" t="s">
        <v>437</v>
      </c>
      <c r="O77" s="210">
        <v>1</v>
      </c>
      <c r="P77" s="211" t="s">
        <v>1500</v>
      </c>
      <c r="Q77" s="266">
        <v>40</v>
      </c>
      <c r="R77" s="76">
        <f t="shared" si="25"/>
        <v>0</v>
      </c>
      <c r="S77" s="55"/>
      <c r="T77" s="56"/>
      <c r="U77" s="57"/>
      <c r="V77" s="58"/>
      <c r="W77" s="59"/>
      <c r="X77" s="60"/>
      <c r="Y77" s="61"/>
      <c r="Z77" s="62"/>
      <c r="AA77" s="63"/>
      <c r="AB77" s="78">
        <f t="shared" si="19"/>
        <v>0</v>
      </c>
      <c r="AC77" s="258">
        <f t="shared" ref="AC77" si="59">R77*Q77</f>
        <v>0</v>
      </c>
      <c r="AD77" s="128">
        <v>1.093</v>
      </c>
      <c r="AE77" s="183">
        <f t="shared" si="27"/>
        <v>0</v>
      </c>
      <c r="AF77" s="256"/>
      <c r="AG77"/>
      <c r="AH77"/>
    </row>
    <row r="78" spans="1:34" ht="12.75" customHeight="1">
      <c r="A78" s="202" t="s">
        <v>1590</v>
      </c>
      <c r="B78" s="275" t="s">
        <v>1507</v>
      </c>
      <c r="C78" s="209" t="s">
        <v>982</v>
      </c>
      <c r="D78" s="209" t="s">
        <v>1060</v>
      </c>
      <c r="E78" s="210">
        <v>1</v>
      </c>
      <c r="F78" s="209"/>
      <c r="G78" s="209"/>
      <c r="H78" s="209" t="s">
        <v>430</v>
      </c>
      <c r="I78" s="209" t="s">
        <v>443</v>
      </c>
      <c r="J78" s="210">
        <v>1</v>
      </c>
      <c r="K78" s="209"/>
      <c r="L78" s="209"/>
      <c r="M78" s="209" t="s">
        <v>443</v>
      </c>
      <c r="N78" s="209" t="s">
        <v>437</v>
      </c>
      <c r="O78" s="210">
        <v>1</v>
      </c>
      <c r="P78" s="211" t="s">
        <v>1560</v>
      </c>
      <c r="Q78" s="266">
        <v>41</v>
      </c>
      <c r="R78" s="76">
        <f t="shared" ref="R78:R80" si="60">SUM(S78:AA78)</f>
        <v>0</v>
      </c>
      <c r="S78" s="55"/>
      <c r="T78" s="56"/>
      <c r="U78" s="57"/>
      <c r="V78" s="58"/>
      <c r="W78" s="59"/>
      <c r="X78" s="60"/>
      <c r="Y78" s="61"/>
      <c r="Z78" s="62"/>
      <c r="AA78" s="63"/>
      <c r="AB78" s="78">
        <f t="shared" si="19"/>
        <v>0</v>
      </c>
      <c r="AC78" s="258">
        <f t="shared" ref="AC78:AC79" si="61">R78*Q78</f>
        <v>0</v>
      </c>
      <c r="AD78" s="128">
        <v>1.1249206205207294</v>
      </c>
      <c r="AE78" s="183">
        <f t="shared" ref="AE78:AE80" si="62">AD78*R78</f>
        <v>0</v>
      </c>
      <c r="AF78" s="256"/>
      <c r="AG78"/>
      <c r="AH78"/>
    </row>
    <row r="79" spans="1:34" s="249" customFormat="1" ht="12.75" customHeight="1">
      <c r="A79" s="202" t="s">
        <v>1590</v>
      </c>
      <c r="B79" s="275" t="s">
        <v>1699</v>
      </c>
      <c r="C79" s="209" t="s">
        <v>982</v>
      </c>
      <c r="D79" s="209" t="s">
        <v>1060</v>
      </c>
      <c r="E79" s="210">
        <v>1</v>
      </c>
      <c r="F79" s="209"/>
      <c r="G79" s="209"/>
      <c r="H79" s="209" t="s">
        <v>430</v>
      </c>
      <c r="I79" s="209" t="s">
        <v>444</v>
      </c>
      <c r="J79" s="210">
        <v>1</v>
      </c>
      <c r="K79" s="209"/>
      <c r="L79" s="209"/>
      <c r="M79" s="209" t="s">
        <v>440</v>
      </c>
      <c r="N79" s="209" t="s">
        <v>437</v>
      </c>
      <c r="O79" s="210">
        <v>1</v>
      </c>
      <c r="P79" s="211" t="s">
        <v>1697</v>
      </c>
      <c r="Q79" s="266">
        <v>118.5</v>
      </c>
      <c r="R79" s="76">
        <f t="shared" si="60"/>
        <v>0</v>
      </c>
      <c r="S79" s="55"/>
      <c r="T79" s="56"/>
      <c r="U79" s="57"/>
      <c r="V79" s="58"/>
      <c r="W79" s="59"/>
      <c r="X79" s="60"/>
      <c r="Y79" s="61"/>
      <c r="Z79" s="62"/>
      <c r="AA79" s="63"/>
      <c r="AB79" s="78">
        <f t="shared" si="19"/>
        <v>0</v>
      </c>
      <c r="AC79" s="258">
        <f t="shared" si="61"/>
        <v>0</v>
      </c>
      <c r="AD79" s="128">
        <v>3.6469200762042995</v>
      </c>
      <c r="AE79" s="183">
        <f t="shared" si="62"/>
        <v>0</v>
      </c>
      <c r="AF79" s="256"/>
      <c r="AG79" s="248"/>
      <c r="AH79" s="248"/>
    </row>
    <row r="80" spans="1:34" s="221" customFormat="1" ht="12.75" customHeight="1">
      <c r="A80" s="202"/>
      <c r="B80" s="276" t="s">
        <v>1587</v>
      </c>
      <c r="C80" s="209" t="s">
        <v>982</v>
      </c>
      <c r="D80" s="209" t="s">
        <v>1060</v>
      </c>
      <c r="E80" s="210">
        <v>1</v>
      </c>
      <c r="F80" s="209"/>
      <c r="G80" s="209"/>
      <c r="H80" s="209" t="s">
        <v>430</v>
      </c>
      <c r="I80" s="209" t="s">
        <v>440</v>
      </c>
      <c r="J80" s="210">
        <v>1</v>
      </c>
      <c r="K80" s="209"/>
      <c r="L80" s="209"/>
      <c r="M80" s="209" t="s">
        <v>440</v>
      </c>
      <c r="N80" s="209" t="s">
        <v>434</v>
      </c>
      <c r="O80" s="210">
        <v>1</v>
      </c>
      <c r="P80" s="211" t="s">
        <v>1574</v>
      </c>
      <c r="Q80" s="266">
        <v>66</v>
      </c>
      <c r="R80" s="76">
        <f t="shared" si="60"/>
        <v>0</v>
      </c>
      <c r="S80" s="55"/>
      <c r="T80" s="56"/>
      <c r="U80" s="57"/>
      <c r="V80" s="58"/>
      <c r="W80" s="59"/>
      <c r="X80" s="60"/>
      <c r="Y80" s="61"/>
      <c r="Z80" s="62"/>
      <c r="AA80" s="63"/>
      <c r="AB80" s="78">
        <f t="shared" si="19"/>
        <v>0</v>
      </c>
      <c r="AC80" s="258">
        <f t="shared" ref="AC80" si="63">R80*Q80</f>
        <v>0</v>
      </c>
      <c r="AD80" s="128">
        <v>1.9277873537149595</v>
      </c>
      <c r="AE80" s="183">
        <f t="shared" si="62"/>
        <v>0</v>
      </c>
      <c r="AF80" s="256"/>
      <c r="AG80" s="220"/>
      <c r="AH80" s="220"/>
    </row>
    <row r="81" spans="1:34" ht="12.75" customHeight="1">
      <c r="A81" s="202"/>
      <c r="B81" s="276" t="s">
        <v>1504</v>
      </c>
      <c r="C81" s="209" t="s">
        <v>982</v>
      </c>
      <c r="D81" s="209" t="s">
        <v>1060</v>
      </c>
      <c r="E81" s="210">
        <v>1</v>
      </c>
      <c r="F81" s="209"/>
      <c r="G81" s="209"/>
      <c r="H81" s="209" t="s">
        <v>430</v>
      </c>
      <c r="I81" s="209" t="s">
        <v>435</v>
      </c>
      <c r="J81" s="210">
        <v>1</v>
      </c>
      <c r="K81" s="209"/>
      <c r="L81" s="209"/>
      <c r="M81" s="209" t="s">
        <v>435</v>
      </c>
      <c r="N81" s="209" t="s">
        <v>437</v>
      </c>
      <c r="O81" s="210">
        <v>1</v>
      </c>
      <c r="P81" s="211" t="s">
        <v>1547</v>
      </c>
      <c r="Q81" s="266">
        <v>42</v>
      </c>
      <c r="R81" s="76">
        <f t="shared" si="25"/>
        <v>0</v>
      </c>
      <c r="S81" s="55"/>
      <c r="T81" s="56"/>
      <c r="U81" s="57"/>
      <c r="V81" s="58"/>
      <c r="W81" s="59"/>
      <c r="X81" s="60"/>
      <c r="Y81" s="61"/>
      <c r="Z81" s="62"/>
      <c r="AA81" s="63"/>
      <c r="AB81" s="78">
        <f t="shared" si="19"/>
        <v>0</v>
      </c>
      <c r="AC81" s="258">
        <f t="shared" ref="AC81:AC86" si="64">R81*Q81</f>
        <v>0</v>
      </c>
      <c r="AD81" s="128">
        <v>1.149</v>
      </c>
      <c r="AE81" s="183">
        <f t="shared" si="27"/>
        <v>0</v>
      </c>
      <c r="AF81" s="256"/>
      <c r="AG81"/>
      <c r="AH81"/>
    </row>
    <row r="82" spans="1:34" s="247" customFormat="1" ht="12.75" customHeight="1">
      <c r="A82" s="202"/>
      <c r="B82" s="276" t="s">
        <v>1504</v>
      </c>
      <c r="C82" s="209" t="s">
        <v>982</v>
      </c>
      <c r="D82" s="209" t="s">
        <v>1060</v>
      </c>
      <c r="E82" s="210">
        <v>1</v>
      </c>
      <c r="F82" s="209"/>
      <c r="G82" s="209"/>
      <c r="H82" s="209" t="s">
        <v>430</v>
      </c>
      <c r="I82" s="209" t="s">
        <v>438</v>
      </c>
      <c r="J82" s="210">
        <v>1</v>
      </c>
      <c r="K82" s="209"/>
      <c r="L82" s="209"/>
      <c r="M82" s="209" t="s">
        <v>438</v>
      </c>
      <c r="N82" s="209" t="s">
        <v>437</v>
      </c>
      <c r="O82" s="210">
        <v>1</v>
      </c>
      <c r="P82" s="211" t="s">
        <v>1640</v>
      </c>
      <c r="Q82" s="266">
        <v>78</v>
      </c>
      <c r="R82" s="76">
        <f t="shared" ref="R82" si="65">SUM(S82:AA82)</f>
        <v>0</v>
      </c>
      <c r="S82" s="55"/>
      <c r="T82" s="56"/>
      <c r="U82" s="57"/>
      <c r="V82" s="58"/>
      <c r="W82" s="59"/>
      <c r="X82" s="60"/>
      <c r="Y82" s="61"/>
      <c r="Z82" s="62"/>
      <c r="AA82" s="63"/>
      <c r="AB82" s="78">
        <f t="shared" si="19"/>
        <v>0</v>
      </c>
      <c r="AC82" s="258">
        <f t="shared" si="64"/>
        <v>0</v>
      </c>
      <c r="AD82" s="128">
        <v>2.3541685566542685</v>
      </c>
      <c r="AE82" s="183">
        <f t="shared" ref="AE82" si="66">AD82*R82</f>
        <v>0</v>
      </c>
      <c r="AF82" s="256"/>
      <c r="AG82" s="246"/>
      <c r="AH82" s="246"/>
    </row>
    <row r="83" spans="1:34" ht="12.75" customHeight="1">
      <c r="A83" s="202"/>
      <c r="B83" s="276" t="s">
        <v>1553</v>
      </c>
      <c r="C83" s="209" t="s">
        <v>981</v>
      </c>
      <c r="D83" s="209" t="s">
        <v>1060</v>
      </c>
      <c r="E83" s="210">
        <v>1</v>
      </c>
      <c r="F83" s="209"/>
      <c r="G83" s="209"/>
      <c r="H83" s="209" t="s">
        <v>430</v>
      </c>
      <c r="I83" s="209" t="s">
        <v>444</v>
      </c>
      <c r="J83" s="210">
        <v>1</v>
      </c>
      <c r="K83" s="209"/>
      <c r="L83" s="209"/>
      <c r="M83" s="209" t="s">
        <v>444</v>
      </c>
      <c r="N83" s="209" t="s">
        <v>437</v>
      </c>
      <c r="O83" s="210">
        <v>1</v>
      </c>
      <c r="P83" s="211" t="s">
        <v>1549</v>
      </c>
      <c r="Q83" s="266">
        <v>105</v>
      </c>
      <c r="R83" s="76">
        <f t="shared" si="25"/>
        <v>0</v>
      </c>
      <c r="S83" s="55"/>
      <c r="T83" s="56"/>
      <c r="U83" s="57"/>
      <c r="V83" s="58"/>
      <c r="W83" s="59"/>
      <c r="X83" s="60"/>
      <c r="Y83" s="61"/>
      <c r="Z83" s="62"/>
      <c r="AA83" s="63"/>
      <c r="AB83" s="78">
        <f t="shared" si="19"/>
        <v>0</v>
      </c>
      <c r="AC83" s="258">
        <f t="shared" si="64"/>
        <v>0</v>
      </c>
      <c r="AD83" s="128">
        <v>3.218</v>
      </c>
      <c r="AE83" s="183">
        <f t="shared" si="27"/>
        <v>0</v>
      </c>
      <c r="AF83" s="256"/>
      <c r="AG83"/>
      <c r="AH83"/>
    </row>
    <row r="84" spans="1:34" ht="12.75" customHeight="1">
      <c r="A84" s="202" t="s">
        <v>1590</v>
      </c>
      <c r="B84" s="275" t="s">
        <v>1561</v>
      </c>
      <c r="C84" s="209" t="s">
        <v>982</v>
      </c>
      <c r="D84" s="209" t="s">
        <v>1060</v>
      </c>
      <c r="E84" s="210">
        <v>1</v>
      </c>
      <c r="F84" s="209"/>
      <c r="G84" s="209"/>
      <c r="H84" s="209" t="s">
        <v>430</v>
      </c>
      <c r="I84" s="209" t="s">
        <v>444</v>
      </c>
      <c r="J84" s="210">
        <v>1</v>
      </c>
      <c r="K84" s="209"/>
      <c r="L84" s="209"/>
      <c r="M84" s="209" t="s">
        <v>444</v>
      </c>
      <c r="N84" s="209" t="s">
        <v>436</v>
      </c>
      <c r="O84" s="210">
        <v>1</v>
      </c>
      <c r="P84" s="211" t="s">
        <v>1562</v>
      </c>
      <c r="Q84" s="266">
        <v>52</v>
      </c>
      <c r="R84" s="76">
        <f t="shared" ref="R84" si="67">SUM(S84:AA84)</f>
        <v>0</v>
      </c>
      <c r="S84" s="55"/>
      <c r="T84" s="56"/>
      <c r="U84" s="57"/>
      <c r="V84" s="58"/>
      <c r="W84" s="59"/>
      <c r="X84" s="60"/>
      <c r="Y84" s="61"/>
      <c r="Z84" s="62"/>
      <c r="AA84" s="63"/>
      <c r="AB84" s="78">
        <f t="shared" si="19"/>
        <v>0</v>
      </c>
      <c r="AC84" s="258">
        <f t="shared" si="64"/>
        <v>0</v>
      </c>
      <c r="AD84" s="128">
        <v>1.4787262995554746</v>
      </c>
      <c r="AE84" s="183">
        <f t="shared" ref="AE84" si="68">AD84*R84</f>
        <v>0</v>
      </c>
      <c r="AF84" s="256"/>
      <c r="AG84"/>
      <c r="AH84"/>
    </row>
    <row r="85" spans="1:34" ht="12.75" customHeight="1">
      <c r="A85" s="202" t="s">
        <v>1590</v>
      </c>
      <c r="B85" s="275" t="s">
        <v>1504</v>
      </c>
      <c r="C85" s="209" t="s">
        <v>982</v>
      </c>
      <c r="D85" s="209" t="s">
        <v>1060</v>
      </c>
      <c r="E85" s="210">
        <v>1</v>
      </c>
      <c r="F85" s="209"/>
      <c r="G85" s="209"/>
      <c r="H85" s="209" t="s">
        <v>430</v>
      </c>
      <c r="I85" s="209" t="s">
        <v>440</v>
      </c>
      <c r="J85" s="210">
        <v>1</v>
      </c>
      <c r="K85" s="209"/>
      <c r="L85" s="209"/>
      <c r="M85" s="209" t="s">
        <v>440</v>
      </c>
      <c r="N85" s="209" t="s">
        <v>437</v>
      </c>
      <c r="O85" s="210">
        <v>1</v>
      </c>
      <c r="P85" s="211" t="s">
        <v>1422</v>
      </c>
      <c r="Q85" s="266">
        <v>70</v>
      </c>
      <c r="R85" s="76">
        <f t="shared" si="25"/>
        <v>0</v>
      </c>
      <c r="S85" s="55"/>
      <c r="T85" s="56"/>
      <c r="U85" s="57"/>
      <c r="V85" s="58"/>
      <c r="W85" s="59"/>
      <c r="X85" s="60"/>
      <c r="Y85" s="61"/>
      <c r="Z85" s="62"/>
      <c r="AA85" s="63"/>
      <c r="AB85" s="78">
        <f t="shared" si="19"/>
        <v>0</v>
      </c>
      <c r="AC85" s="258">
        <f t="shared" si="64"/>
        <v>0</v>
      </c>
      <c r="AD85" s="128">
        <v>2.0295000000000001</v>
      </c>
      <c r="AE85" s="183">
        <f t="shared" si="27"/>
        <v>0</v>
      </c>
      <c r="AF85" s="256"/>
      <c r="AG85"/>
      <c r="AH85"/>
    </row>
    <row r="86" spans="1:34" s="247" customFormat="1" ht="12.75" customHeight="1">
      <c r="A86" s="202"/>
      <c r="B86" s="276" t="s">
        <v>1649</v>
      </c>
      <c r="C86" s="209" t="s">
        <v>982</v>
      </c>
      <c r="D86" s="209" t="s">
        <v>1060</v>
      </c>
      <c r="E86" s="210">
        <v>1</v>
      </c>
      <c r="F86" s="209"/>
      <c r="G86" s="209"/>
      <c r="H86" s="209" t="s">
        <v>430</v>
      </c>
      <c r="I86" s="209" t="s">
        <v>440</v>
      </c>
      <c r="J86" s="210">
        <v>1</v>
      </c>
      <c r="K86" s="209"/>
      <c r="L86" s="209"/>
      <c r="M86" s="209" t="s">
        <v>440</v>
      </c>
      <c r="N86" s="209" t="s">
        <v>437</v>
      </c>
      <c r="O86" s="210">
        <v>1</v>
      </c>
      <c r="P86" s="211" t="s">
        <v>1642</v>
      </c>
      <c r="Q86" s="266">
        <v>40</v>
      </c>
      <c r="R86" s="76">
        <f t="shared" ref="R86" si="69">SUM(S86:AA86)</f>
        <v>0</v>
      </c>
      <c r="S86" s="55"/>
      <c r="T86" s="56"/>
      <c r="U86" s="57"/>
      <c r="V86" s="58"/>
      <c r="W86" s="59"/>
      <c r="X86" s="60"/>
      <c r="Y86" s="61"/>
      <c r="Z86" s="62"/>
      <c r="AA86" s="63"/>
      <c r="AB86" s="78">
        <f t="shared" si="19"/>
        <v>0</v>
      </c>
      <c r="AC86" s="258">
        <f t="shared" si="64"/>
        <v>0</v>
      </c>
      <c r="AD86" s="128">
        <v>1.1067767395445884</v>
      </c>
      <c r="AE86" s="183">
        <f t="shared" ref="AE86" si="70">AD86*R86</f>
        <v>0</v>
      </c>
      <c r="AF86" s="256"/>
      <c r="AG86" s="246"/>
      <c r="AH86" s="246"/>
    </row>
    <row r="87" spans="1:34" s="251" customFormat="1" ht="12.75" customHeight="1">
      <c r="A87" s="202" t="s">
        <v>1590</v>
      </c>
      <c r="B87" s="275" t="s">
        <v>1716</v>
      </c>
      <c r="C87" s="209" t="s">
        <v>982</v>
      </c>
      <c r="D87" s="209" t="s">
        <v>1060</v>
      </c>
      <c r="E87" s="210">
        <v>1</v>
      </c>
      <c r="F87" s="209"/>
      <c r="G87" s="209"/>
      <c r="H87" s="209" t="s">
        <v>430</v>
      </c>
      <c r="I87" s="209" t="s">
        <v>440</v>
      </c>
      <c r="J87" s="210">
        <v>1</v>
      </c>
      <c r="K87" s="209"/>
      <c r="L87" s="209"/>
      <c r="M87" s="209" t="s">
        <v>440</v>
      </c>
      <c r="N87" s="209" t="s">
        <v>434</v>
      </c>
      <c r="O87" s="210">
        <v>1</v>
      </c>
      <c r="P87" s="211" t="s">
        <v>1717</v>
      </c>
      <c r="Q87" s="266">
        <v>107</v>
      </c>
      <c r="R87" s="76">
        <f t="shared" ref="R87" si="71">SUM(S87:AA87)</f>
        <v>0</v>
      </c>
      <c r="S87" s="55"/>
      <c r="T87" s="56"/>
      <c r="U87" s="57"/>
      <c r="V87" s="58"/>
      <c r="W87" s="59"/>
      <c r="X87" s="60"/>
      <c r="Y87" s="61"/>
      <c r="Z87" s="62"/>
      <c r="AA87" s="63"/>
      <c r="AB87" s="78">
        <f t="shared" si="19"/>
        <v>0</v>
      </c>
      <c r="AC87" s="258">
        <f t="shared" ref="AC87" si="72">R87*Q87</f>
        <v>0</v>
      </c>
      <c r="AD87" s="128">
        <v>3.2840424566814841</v>
      </c>
      <c r="AE87" s="183">
        <f t="shared" ref="AE87" si="73">AD87*R87</f>
        <v>0</v>
      </c>
      <c r="AF87" s="256"/>
      <c r="AG87" s="250"/>
      <c r="AH87" s="250"/>
    </row>
    <row r="88" spans="1:34" s="255" customFormat="1" ht="12.75" customHeight="1">
      <c r="A88" s="202" t="s">
        <v>1590</v>
      </c>
      <c r="B88" s="275" t="s">
        <v>1758</v>
      </c>
      <c r="C88" s="209" t="s">
        <v>982</v>
      </c>
      <c r="D88" s="209" t="s">
        <v>1060</v>
      </c>
      <c r="E88" s="210">
        <v>1</v>
      </c>
      <c r="F88" s="209"/>
      <c r="G88" s="209"/>
      <c r="H88" s="209" t="s">
        <v>430</v>
      </c>
      <c r="I88" s="209" t="s">
        <v>1757</v>
      </c>
      <c r="J88" s="210">
        <v>1</v>
      </c>
      <c r="K88" s="209"/>
      <c r="L88" s="209"/>
      <c r="M88" s="209" t="s">
        <v>1757</v>
      </c>
      <c r="N88" s="209" t="s">
        <v>434</v>
      </c>
      <c r="O88" s="210">
        <v>1</v>
      </c>
      <c r="P88" s="211" t="s">
        <v>1749</v>
      </c>
      <c r="Q88" s="266">
        <v>79.5</v>
      </c>
      <c r="R88" s="76">
        <f t="shared" ref="R88" si="74">SUM(S88:AA88)</f>
        <v>0</v>
      </c>
      <c r="S88" s="55"/>
      <c r="T88" s="56"/>
      <c r="U88" s="57"/>
      <c r="V88" s="58"/>
      <c r="W88" s="59"/>
      <c r="X88" s="60"/>
      <c r="Y88" s="61"/>
      <c r="Z88" s="62"/>
      <c r="AA88" s="63"/>
      <c r="AB88" s="78">
        <f t="shared" si="19"/>
        <v>0</v>
      </c>
      <c r="AC88" s="258">
        <f t="shared" ref="AC88" si="75">R88*Q88</f>
        <v>0</v>
      </c>
      <c r="AD88" s="128">
        <v>2.3677764673863737</v>
      </c>
      <c r="AE88" s="183">
        <f t="shared" ref="AE88" si="76">AD88*R88</f>
        <v>0</v>
      </c>
      <c r="AF88" s="256"/>
      <c r="AG88" s="254"/>
      <c r="AH88" s="254"/>
    </row>
    <row r="89" spans="1:34" ht="12.75" customHeight="1">
      <c r="A89" s="202"/>
      <c r="B89" s="276" t="s">
        <v>1501</v>
      </c>
      <c r="C89" s="209" t="s">
        <v>982</v>
      </c>
      <c r="D89" s="209" t="s">
        <v>1060</v>
      </c>
      <c r="E89" s="210">
        <v>1</v>
      </c>
      <c r="F89" s="209"/>
      <c r="G89" s="209"/>
      <c r="H89" s="209" t="s">
        <v>430</v>
      </c>
      <c r="I89" s="209" t="s">
        <v>443</v>
      </c>
      <c r="J89" s="210">
        <v>1</v>
      </c>
      <c r="K89" s="209"/>
      <c r="L89" s="209"/>
      <c r="M89" s="209" t="s">
        <v>443</v>
      </c>
      <c r="N89" s="209" t="s">
        <v>436</v>
      </c>
      <c r="O89" s="210">
        <v>1</v>
      </c>
      <c r="P89" s="211" t="s">
        <v>1497</v>
      </c>
      <c r="Q89" s="266">
        <v>44</v>
      </c>
      <c r="R89" s="76">
        <f t="shared" ref="R89:R90" si="77">SUM(S89:AA89)</f>
        <v>0</v>
      </c>
      <c r="S89" s="55"/>
      <c r="T89" s="56"/>
      <c r="U89" s="57"/>
      <c r="V89" s="58"/>
      <c r="W89" s="59"/>
      <c r="X89" s="60"/>
      <c r="Y89" s="61"/>
      <c r="Z89" s="62"/>
      <c r="AA89" s="63"/>
      <c r="AB89" s="78">
        <f t="shared" si="19"/>
        <v>0</v>
      </c>
      <c r="AC89" s="258">
        <f t="shared" ref="AC89:AC90" si="78">R89*Q89</f>
        <v>0</v>
      </c>
      <c r="AD89" s="128">
        <v>1.2270000000000001</v>
      </c>
      <c r="AE89" s="183">
        <f t="shared" ref="AE89:AE90" si="79">AD89*R89</f>
        <v>0</v>
      </c>
      <c r="AF89" s="256"/>
      <c r="AG89"/>
      <c r="AH89"/>
    </row>
    <row r="90" spans="1:34" s="255" customFormat="1" ht="12.75" customHeight="1">
      <c r="A90" s="202" t="s">
        <v>1590</v>
      </c>
      <c r="B90" s="275" t="s">
        <v>1759</v>
      </c>
      <c r="C90" s="209" t="s">
        <v>982</v>
      </c>
      <c r="D90" s="209" t="s">
        <v>1060</v>
      </c>
      <c r="E90" s="210">
        <v>1</v>
      </c>
      <c r="F90" s="209"/>
      <c r="G90" s="209"/>
      <c r="H90" s="209" t="s">
        <v>430</v>
      </c>
      <c r="I90" s="209" t="s">
        <v>444</v>
      </c>
      <c r="J90" s="210">
        <v>1</v>
      </c>
      <c r="K90" s="209"/>
      <c r="L90" s="209"/>
      <c r="M90" s="209" t="s">
        <v>444</v>
      </c>
      <c r="N90" s="209" t="s">
        <v>436</v>
      </c>
      <c r="O90" s="210">
        <v>1</v>
      </c>
      <c r="P90" s="211" t="s">
        <v>1751</v>
      </c>
      <c r="Q90" s="266">
        <v>43</v>
      </c>
      <c r="R90" s="76">
        <f t="shared" si="77"/>
        <v>0</v>
      </c>
      <c r="S90" s="55"/>
      <c r="T90" s="56"/>
      <c r="U90" s="57"/>
      <c r="V90" s="58"/>
      <c r="W90" s="59"/>
      <c r="X90" s="60"/>
      <c r="Y90" s="61"/>
      <c r="Z90" s="62"/>
      <c r="AA90" s="63"/>
      <c r="AB90" s="78">
        <f t="shared" si="19"/>
        <v>0</v>
      </c>
      <c r="AC90" s="258">
        <f t="shared" si="78"/>
        <v>0</v>
      </c>
      <c r="AD90" s="128">
        <v>1.1838882336931869</v>
      </c>
      <c r="AE90" s="183">
        <f t="shared" si="79"/>
        <v>0</v>
      </c>
      <c r="AF90" s="256"/>
      <c r="AG90" s="254"/>
      <c r="AH90" s="254"/>
    </row>
    <row r="91" spans="1:34" s="221" customFormat="1" ht="12.75" customHeight="1">
      <c r="A91" s="202" t="s">
        <v>1590</v>
      </c>
      <c r="B91" s="275" t="s">
        <v>1584</v>
      </c>
      <c r="C91" s="209" t="s">
        <v>982</v>
      </c>
      <c r="D91" s="209" t="s">
        <v>1061</v>
      </c>
      <c r="E91" s="210">
        <v>5</v>
      </c>
      <c r="F91" s="209"/>
      <c r="G91" s="209"/>
      <c r="H91" s="209" t="s">
        <v>430</v>
      </c>
      <c r="I91" s="209" t="s">
        <v>441</v>
      </c>
      <c r="J91" s="210">
        <v>5</v>
      </c>
      <c r="K91" s="209"/>
      <c r="L91" s="209"/>
      <c r="M91" s="209" t="s">
        <v>441</v>
      </c>
      <c r="N91" s="209" t="s">
        <v>436</v>
      </c>
      <c r="O91" s="210">
        <v>5</v>
      </c>
      <c r="P91" s="211" t="s">
        <v>1582</v>
      </c>
      <c r="Q91" s="266">
        <v>19</v>
      </c>
      <c r="R91" s="76">
        <f t="shared" ref="R91:R96" si="80">SUM(S91:AA91)</f>
        <v>0</v>
      </c>
      <c r="S91" s="55"/>
      <c r="T91" s="56"/>
      <c r="U91" s="57"/>
      <c r="V91" s="58"/>
      <c r="W91" s="59"/>
      <c r="X91" s="60"/>
      <c r="Y91" s="61"/>
      <c r="Z91" s="62"/>
      <c r="AA91" s="63"/>
      <c r="AB91" s="78">
        <f t="shared" si="19"/>
        <v>0</v>
      </c>
      <c r="AC91" s="258">
        <f t="shared" ref="AC91:AC96" si="81">R91*Q91</f>
        <v>0</v>
      </c>
      <c r="AD91" s="128">
        <v>0.45813299464755508</v>
      </c>
      <c r="AE91" s="183">
        <f t="shared" ref="AE91:AE96" si="82">AD91*R91</f>
        <v>0</v>
      </c>
      <c r="AF91" s="256"/>
      <c r="AG91" s="220"/>
      <c r="AH91" s="220"/>
    </row>
    <row r="92" spans="1:34" s="247" customFormat="1" ht="12.75" customHeight="1">
      <c r="A92" s="202"/>
      <c r="B92" s="276" t="s">
        <v>1652</v>
      </c>
      <c r="C92" s="209" t="s">
        <v>981</v>
      </c>
      <c r="D92" s="209" t="s">
        <v>1061</v>
      </c>
      <c r="E92" s="210">
        <v>10</v>
      </c>
      <c r="F92" s="209"/>
      <c r="G92" s="209"/>
      <c r="H92" s="209" t="s">
        <v>430</v>
      </c>
      <c r="I92" s="209" t="s">
        <v>441</v>
      </c>
      <c r="J92" s="210">
        <v>10</v>
      </c>
      <c r="K92" s="209"/>
      <c r="L92" s="209"/>
      <c r="M92" s="209" t="s">
        <v>441</v>
      </c>
      <c r="N92" s="209" t="s">
        <v>436</v>
      </c>
      <c r="O92" s="210">
        <v>10</v>
      </c>
      <c r="P92" s="211" t="s">
        <v>1650</v>
      </c>
      <c r="Q92" s="266">
        <v>87</v>
      </c>
      <c r="R92" s="76">
        <f t="shared" si="80"/>
        <v>0</v>
      </c>
      <c r="S92" s="55"/>
      <c r="T92" s="56"/>
      <c r="U92" s="57"/>
      <c r="V92" s="58"/>
      <c r="W92" s="59"/>
      <c r="X92" s="60"/>
      <c r="Y92" s="61"/>
      <c r="Z92" s="62"/>
      <c r="AA92" s="63"/>
      <c r="AB92" s="78">
        <f t="shared" si="19"/>
        <v>0</v>
      </c>
      <c r="AC92" s="258">
        <f t="shared" si="81"/>
        <v>0</v>
      </c>
      <c r="AD92" s="128">
        <v>2.7442619976412952</v>
      </c>
      <c r="AE92" s="183">
        <f t="shared" si="82"/>
        <v>0</v>
      </c>
      <c r="AF92" s="256"/>
      <c r="AG92" s="246"/>
      <c r="AH92" s="246"/>
    </row>
    <row r="93" spans="1:34" ht="12.75" hidden="1" customHeight="1">
      <c r="A93" s="202" t="s">
        <v>1555</v>
      </c>
      <c r="B93" s="275" t="s">
        <v>1505</v>
      </c>
      <c r="C93" s="209" t="s">
        <v>982</v>
      </c>
      <c r="D93" s="209" t="s">
        <v>1061</v>
      </c>
      <c r="E93" s="210">
        <v>10</v>
      </c>
      <c r="F93" s="209"/>
      <c r="G93" s="209"/>
      <c r="H93" s="209" t="s">
        <v>430</v>
      </c>
      <c r="I93" s="209" t="s">
        <v>441</v>
      </c>
      <c r="J93" s="210">
        <v>10</v>
      </c>
      <c r="K93" s="209"/>
      <c r="L93" s="209"/>
      <c r="M93" s="209" t="s">
        <v>441</v>
      </c>
      <c r="N93" s="209" t="s">
        <v>436</v>
      </c>
      <c r="O93" s="210">
        <v>10</v>
      </c>
      <c r="P93" s="211" t="s">
        <v>1498</v>
      </c>
      <c r="Q93" s="266">
        <v>54</v>
      </c>
      <c r="R93" s="76">
        <f t="shared" si="80"/>
        <v>0</v>
      </c>
      <c r="S93" s="55"/>
      <c r="T93" s="56"/>
      <c r="U93" s="57"/>
      <c r="V93" s="58"/>
      <c r="W93" s="59"/>
      <c r="X93" s="60"/>
      <c r="Y93" s="61"/>
      <c r="Z93" s="62"/>
      <c r="AA93" s="63"/>
      <c r="AB93" s="78">
        <f t="shared" si="19"/>
        <v>0</v>
      </c>
      <c r="AC93" s="258">
        <f t="shared" si="81"/>
        <v>0</v>
      </c>
      <c r="AD93" s="128">
        <v>1.504</v>
      </c>
      <c r="AE93" s="183">
        <f t="shared" si="82"/>
        <v>0</v>
      </c>
      <c r="AF93" s="256"/>
      <c r="AG93"/>
      <c r="AH93"/>
    </row>
    <row r="94" spans="1:34" s="221" customFormat="1" ht="12.75" customHeight="1">
      <c r="A94" s="202"/>
      <c r="B94" s="276" t="s">
        <v>1585</v>
      </c>
      <c r="C94" s="209" t="s">
        <v>982</v>
      </c>
      <c r="D94" s="209" t="s">
        <v>1061</v>
      </c>
      <c r="E94" s="210">
        <v>10</v>
      </c>
      <c r="F94" s="209"/>
      <c r="G94" s="209"/>
      <c r="H94" s="209" t="s">
        <v>430</v>
      </c>
      <c r="I94" s="209" t="s">
        <v>441</v>
      </c>
      <c r="J94" s="210">
        <v>10</v>
      </c>
      <c r="K94" s="209"/>
      <c r="L94" s="209"/>
      <c r="M94" s="209" t="s">
        <v>441</v>
      </c>
      <c r="N94" s="209" t="s">
        <v>436</v>
      </c>
      <c r="O94" s="210">
        <v>10</v>
      </c>
      <c r="P94" s="211" t="s">
        <v>1578</v>
      </c>
      <c r="Q94" s="266">
        <v>50</v>
      </c>
      <c r="R94" s="76">
        <f t="shared" si="80"/>
        <v>0</v>
      </c>
      <c r="S94" s="55"/>
      <c r="T94" s="56"/>
      <c r="U94" s="57"/>
      <c r="V94" s="58"/>
      <c r="W94" s="59"/>
      <c r="X94" s="60"/>
      <c r="Y94" s="61"/>
      <c r="Z94" s="62"/>
      <c r="AA94" s="63"/>
      <c r="AB94" s="78">
        <f t="shared" si="19"/>
        <v>0</v>
      </c>
      <c r="AC94" s="258">
        <f t="shared" si="81"/>
        <v>0</v>
      </c>
      <c r="AD94" s="128">
        <v>1.3562551029665246</v>
      </c>
      <c r="AE94" s="183">
        <f t="shared" si="82"/>
        <v>0</v>
      </c>
      <c r="AF94" s="256"/>
      <c r="AG94" s="220"/>
      <c r="AH94" s="220"/>
    </row>
    <row r="95" spans="1:34" s="249" customFormat="1" ht="12.75" customHeight="1">
      <c r="A95" s="202" t="s">
        <v>1590</v>
      </c>
      <c r="B95" s="275" t="s">
        <v>1707</v>
      </c>
      <c r="C95" s="209" t="s">
        <v>982</v>
      </c>
      <c r="D95" s="209" t="s">
        <v>1061</v>
      </c>
      <c r="E95" s="210">
        <v>10</v>
      </c>
      <c r="F95" s="209"/>
      <c r="G95" s="209"/>
      <c r="H95" s="209" t="s">
        <v>430</v>
      </c>
      <c r="I95" s="209" t="s">
        <v>441</v>
      </c>
      <c r="J95" s="210">
        <v>10</v>
      </c>
      <c r="K95" s="209"/>
      <c r="L95" s="209"/>
      <c r="M95" s="209" t="s">
        <v>441</v>
      </c>
      <c r="N95" s="209" t="s">
        <v>436</v>
      </c>
      <c r="O95" s="210">
        <v>10</v>
      </c>
      <c r="P95" s="211" t="s">
        <v>1708</v>
      </c>
      <c r="Q95" s="266">
        <v>53.5</v>
      </c>
      <c r="R95" s="76">
        <f t="shared" si="80"/>
        <v>0</v>
      </c>
      <c r="S95" s="55"/>
      <c r="T95" s="56"/>
      <c r="U95" s="57"/>
      <c r="V95" s="58"/>
      <c r="W95" s="59"/>
      <c r="X95" s="60"/>
      <c r="Y95" s="61"/>
      <c r="Z95" s="62"/>
      <c r="AA95" s="63"/>
      <c r="AB95" s="78">
        <f t="shared" si="19"/>
        <v>0</v>
      </c>
      <c r="AC95" s="258">
        <f t="shared" si="81"/>
        <v>0</v>
      </c>
      <c r="AD95" s="128">
        <v>1.4877982400435452</v>
      </c>
      <c r="AE95" s="183">
        <f t="shared" si="82"/>
        <v>0</v>
      </c>
      <c r="AF95" s="256"/>
      <c r="AG95" s="248"/>
      <c r="AH95" s="248"/>
    </row>
    <row r="96" spans="1:34" s="221" customFormat="1" ht="12.75" customHeight="1">
      <c r="A96" s="202" t="s">
        <v>1590</v>
      </c>
      <c r="B96" s="275" t="s">
        <v>1589</v>
      </c>
      <c r="C96" s="209" t="s">
        <v>982</v>
      </c>
      <c r="D96" s="209" t="s">
        <v>1061</v>
      </c>
      <c r="E96" s="210">
        <v>10</v>
      </c>
      <c r="F96" s="209"/>
      <c r="G96" s="209"/>
      <c r="H96" s="209" t="s">
        <v>430</v>
      </c>
      <c r="I96" s="209" t="s">
        <v>441</v>
      </c>
      <c r="J96" s="210">
        <v>10</v>
      </c>
      <c r="K96" s="209"/>
      <c r="L96" s="209"/>
      <c r="M96" s="209" t="s">
        <v>441</v>
      </c>
      <c r="N96" s="209" t="s">
        <v>436</v>
      </c>
      <c r="O96" s="210">
        <v>10</v>
      </c>
      <c r="P96" s="211" t="s">
        <v>1580</v>
      </c>
      <c r="Q96" s="266">
        <v>38</v>
      </c>
      <c r="R96" s="76">
        <f t="shared" si="80"/>
        <v>0</v>
      </c>
      <c r="S96" s="55"/>
      <c r="T96" s="56"/>
      <c r="U96" s="57"/>
      <c r="V96" s="58"/>
      <c r="W96" s="59"/>
      <c r="X96" s="60"/>
      <c r="Y96" s="61"/>
      <c r="Z96" s="62"/>
      <c r="AA96" s="63"/>
      <c r="AB96" s="78">
        <f t="shared" si="19"/>
        <v>0</v>
      </c>
      <c r="AC96" s="258">
        <f t="shared" si="81"/>
        <v>0</v>
      </c>
      <c r="AD96" s="128">
        <v>0.90265807856300462</v>
      </c>
      <c r="AE96" s="183">
        <f t="shared" si="82"/>
        <v>0</v>
      </c>
      <c r="AF96" s="256"/>
      <c r="AG96" s="220"/>
      <c r="AH96" s="220"/>
    </row>
    <row r="97" spans="1:34" ht="12.75" customHeight="1">
      <c r="A97" s="202"/>
      <c r="B97" s="274" t="s">
        <v>846</v>
      </c>
      <c r="C97" s="50" t="str">
        <f>B97</f>
        <v>Kilter - Brushed Sandstone</v>
      </c>
      <c r="D97" s="50"/>
      <c r="E97" s="50"/>
      <c r="F97" s="50"/>
      <c r="G97" s="50"/>
      <c r="H97" s="50" t="s">
        <v>430</v>
      </c>
      <c r="I97" s="64" t="s">
        <v>1188</v>
      </c>
      <c r="J97" s="50"/>
      <c r="K97" s="64"/>
      <c r="L97" s="64"/>
      <c r="M97" s="64" t="s">
        <v>1188</v>
      </c>
      <c r="N97" s="50"/>
      <c r="O97" s="50"/>
      <c r="P97" s="51"/>
      <c r="Q97" s="348"/>
      <c r="R97" s="75"/>
      <c r="S97" s="52"/>
      <c r="T97" s="52"/>
      <c r="U97" s="52"/>
      <c r="V97" s="52"/>
      <c r="W97" s="52"/>
      <c r="X97" s="52"/>
      <c r="Y97" s="52"/>
      <c r="Z97" s="52"/>
      <c r="AA97" s="52"/>
      <c r="AB97" s="74"/>
      <c r="AC97" s="257"/>
      <c r="AD97" s="77"/>
      <c r="AE97" s="184"/>
      <c r="AF97" s="256"/>
      <c r="AG97"/>
      <c r="AH97"/>
    </row>
    <row r="98" spans="1:34" s="249" customFormat="1" ht="12.75" customHeight="1">
      <c r="A98" s="202" t="s">
        <v>1590</v>
      </c>
      <c r="B98" s="275" t="s">
        <v>1656</v>
      </c>
      <c r="C98" s="209" t="s">
        <v>979</v>
      </c>
      <c r="D98" s="209" t="s">
        <v>1056</v>
      </c>
      <c r="E98" s="210">
        <v>2</v>
      </c>
      <c r="F98" s="209"/>
      <c r="G98" s="209"/>
      <c r="H98" s="209" t="s">
        <v>430</v>
      </c>
      <c r="I98" s="209" t="s">
        <v>477</v>
      </c>
      <c r="J98" s="210">
        <v>2</v>
      </c>
      <c r="K98" s="209"/>
      <c r="L98" s="209"/>
      <c r="M98" s="209" t="s">
        <v>477</v>
      </c>
      <c r="N98" s="209" t="s">
        <v>434</v>
      </c>
      <c r="O98" s="210">
        <v>2</v>
      </c>
      <c r="P98" s="211" t="s">
        <v>1659</v>
      </c>
      <c r="Q98" s="266">
        <v>144</v>
      </c>
      <c r="R98" s="76">
        <f t="shared" ref="R98:R100" si="83">SUM(S98:AA98)</f>
        <v>0</v>
      </c>
      <c r="S98" s="55"/>
      <c r="T98" s="56"/>
      <c r="U98" s="57"/>
      <c r="V98" s="58"/>
      <c r="W98" s="59"/>
      <c r="X98" s="60"/>
      <c r="Y98" s="61"/>
      <c r="Z98" s="62"/>
      <c r="AA98" s="63"/>
      <c r="AB98" s="78">
        <f>R98*O98</f>
        <v>0</v>
      </c>
      <c r="AC98" s="258">
        <f t="shared" ref="AC98:AC100" si="84">R98*Q98</f>
        <v>0</v>
      </c>
      <c r="AD98" s="128">
        <v>4.2411321781729105</v>
      </c>
      <c r="AE98" s="183">
        <f t="shared" ref="AE98:AE100" si="85">AD98*R98</f>
        <v>0</v>
      </c>
      <c r="AF98" s="256"/>
      <c r="AG98" s="248"/>
      <c r="AH98" s="248"/>
    </row>
    <row r="99" spans="1:34" s="249" customFormat="1" ht="12.75" customHeight="1">
      <c r="A99" s="202" t="s">
        <v>1590</v>
      </c>
      <c r="B99" s="275" t="s">
        <v>1657</v>
      </c>
      <c r="C99" s="209" t="s">
        <v>979</v>
      </c>
      <c r="D99" s="209" t="s">
        <v>1056</v>
      </c>
      <c r="E99" s="210">
        <v>3</v>
      </c>
      <c r="F99" s="209"/>
      <c r="G99" s="209"/>
      <c r="H99" s="209" t="s">
        <v>430</v>
      </c>
      <c r="I99" s="209" t="s">
        <v>477</v>
      </c>
      <c r="J99" s="210">
        <v>3</v>
      </c>
      <c r="K99" s="209"/>
      <c r="L99" s="209"/>
      <c r="M99" s="209" t="s">
        <v>477</v>
      </c>
      <c r="N99" s="209" t="s">
        <v>434</v>
      </c>
      <c r="O99" s="210">
        <v>3</v>
      </c>
      <c r="P99" s="211" t="s">
        <v>1660</v>
      </c>
      <c r="Q99" s="266">
        <v>259</v>
      </c>
      <c r="R99" s="76">
        <f t="shared" si="83"/>
        <v>0</v>
      </c>
      <c r="S99" s="55"/>
      <c r="T99" s="56"/>
      <c r="U99" s="57"/>
      <c r="V99" s="58"/>
      <c r="W99" s="59"/>
      <c r="X99" s="60"/>
      <c r="Y99" s="61"/>
      <c r="Z99" s="62"/>
      <c r="AA99" s="63"/>
      <c r="AB99" s="78">
        <f>R99*O99</f>
        <v>0</v>
      </c>
      <c r="AC99" s="258">
        <f t="shared" si="84"/>
        <v>0</v>
      </c>
      <c r="AD99" s="128">
        <v>7.7610450875442254</v>
      </c>
      <c r="AE99" s="183">
        <f t="shared" si="85"/>
        <v>0</v>
      </c>
      <c r="AF99" s="256"/>
      <c r="AG99" s="248"/>
      <c r="AH99" s="248"/>
    </row>
    <row r="100" spans="1:34" s="249" customFormat="1" ht="12.75" customHeight="1">
      <c r="A100" s="202" t="s">
        <v>1590</v>
      </c>
      <c r="B100" s="275" t="s">
        <v>1658</v>
      </c>
      <c r="C100" s="209" t="s">
        <v>979</v>
      </c>
      <c r="D100" s="209" t="s">
        <v>1056</v>
      </c>
      <c r="E100" s="210">
        <v>3</v>
      </c>
      <c r="F100" s="209"/>
      <c r="G100" s="209"/>
      <c r="H100" s="209" t="s">
        <v>430</v>
      </c>
      <c r="I100" s="209" t="s">
        <v>477</v>
      </c>
      <c r="J100" s="210">
        <v>3</v>
      </c>
      <c r="K100" s="209"/>
      <c r="L100" s="209"/>
      <c r="M100" s="209" t="s">
        <v>477</v>
      </c>
      <c r="N100" s="209" t="s">
        <v>434</v>
      </c>
      <c r="O100" s="210">
        <v>3</v>
      </c>
      <c r="P100" s="211" t="s">
        <v>1661</v>
      </c>
      <c r="Q100" s="266">
        <v>220</v>
      </c>
      <c r="R100" s="76">
        <f t="shared" si="83"/>
        <v>0</v>
      </c>
      <c r="S100" s="55"/>
      <c r="T100" s="56"/>
      <c r="U100" s="57"/>
      <c r="V100" s="58"/>
      <c r="W100" s="59"/>
      <c r="X100" s="60"/>
      <c r="Y100" s="61"/>
      <c r="Z100" s="62"/>
      <c r="AA100" s="63"/>
      <c r="AB100" s="78">
        <f>R100*O100</f>
        <v>0</v>
      </c>
      <c r="AC100" s="258">
        <f t="shared" si="84"/>
        <v>0</v>
      </c>
      <c r="AD100" s="128">
        <v>6.4819014787262992</v>
      </c>
      <c r="AE100" s="183">
        <f t="shared" si="85"/>
        <v>0</v>
      </c>
      <c r="AF100" s="256"/>
      <c r="AG100" s="248"/>
      <c r="AH100" s="248"/>
    </row>
    <row r="101" spans="1:34" ht="12.75" customHeight="1">
      <c r="A101" s="202"/>
      <c r="B101" s="276" t="s">
        <v>1515</v>
      </c>
      <c r="C101" s="209" t="s">
        <v>979</v>
      </c>
      <c r="D101" s="209" t="s">
        <v>1056</v>
      </c>
      <c r="E101" s="210">
        <v>3</v>
      </c>
      <c r="F101" s="209"/>
      <c r="G101" s="209"/>
      <c r="H101" s="209" t="s">
        <v>430</v>
      </c>
      <c r="I101" s="209" t="s">
        <v>477</v>
      </c>
      <c r="J101" s="210">
        <v>3</v>
      </c>
      <c r="K101" s="209"/>
      <c r="L101" s="209"/>
      <c r="M101" s="209" t="s">
        <v>477</v>
      </c>
      <c r="N101" s="209" t="s">
        <v>434</v>
      </c>
      <c r="O101" s="210">
        <v>3</v>
      </c>
      <c r="P101" s="211" t="s">
        <v>1516</v>
      </c>
      <c r="Q101" s="266">
        <v>210</v>
      </c>
      <c r="R101" s="76">
        <f>SUM(S101:AA101)</f>
        <v>0</v>
      </c>
      <c r="S101" s="55"/>
      <c r="T101" s="56"/>
      <c r="U101" s="57"/>
      <c r="V101" s="58"/>
      <c r="W101" s="59"/>
      <c r="X101" s="60"/>
      <c r="Y101" s="61"/>
      <c r="Z101" s="62"/>
      <c r="AA101" s="63"/>
      <c r="AB101" s="78">
        <f>R101*O101</f>
        <v>0</v>
      </c>
      <c r="AC101" s="258">
        <f t="shared" ref="AC101" si="86">R101*Q101</f>
        <v>0</v>
      </c>
      <c r="AD101" s="128">
        <v>6.1680000000000001</v>
      </c>
      <c r="AE101" s="183">
        <f>AD101*R101</f>
        <v>0</v>
      </c>
      <c r="AF101" s="256"/>
      <c r="AG101"/>
      <c r="AH101"/>
    </row>
    <row r="102" spans="1:34" ht="12.75" customHeight="1">
      <c r="A102" s="202"/>
      <c r="B102" s="273"/>
      <c r="C102" s="129"/>
      <c r="D102" s="129"/>
      <c r="E102" s="131"/>
      <c r="F102" s="129"/>
      <c r="G102" s="129"/>
      <c r="H102" s="129"/>
      <c r="I102" s="130"/>
      <c r="J102" s="131"/>
      <c r="K102" s="129"/>
      <c r="L102" s="129"/>
      <c r="M102" s="130"/>
      <c r="N102" s="130"/>
      <c r="O102" s="131"/>
      <c r="P102" s="131"/>
      <c r="Q102" s="266"/>
      <c r="R102" s="132"/>
      <c r="S102" s="133"/>
      <c r="T102" s="134"/>
      <c r="U102" s="135"/>
      <c r="V102" s="136"/>
      <c r="W102" s="137"/>
      <c r="X102" s="138"/>
      <c r="Y102" s="139"/>
      <c r="Z102" s="140"/>
      <c r="AA102" s="141"/>
      <c r="AB102" s="132"/>
      <c r="AC102" s="259"/>
      <c r="AD102" s="142"/>
      <c r="AE102" s="143"/>
      <c r="AF102" s="256"/>
      <c r="AG102"/>
      <c r="AH102"/>
    </row>
    <row r="103" spans="1:34" s="249" customFormat="1" ht="12.75" customHeight="1">
      <c r="A103" s="202" t="s">
        <v>1590</v>
      </c>
      <c r="B103" s="275" t="s">
        <v>1655</v>
      </c>
      <c r="C103" s="209" t="s">
        <v>979</v>
      </c>
      <c r="D103" s="209" t="s">
        <v>1059</v>
      </c>
      <c r="E103" s="210">
        <v>4</v>
      </c>
      <c r="F103" s="209"/>
      <c r="G103" s="209"/>
      <c r="H103" s="209" t="s">
        <v>430</v>
      </c>
      <c r="I103" s="209" t="s">
        <v>443</v>
      </c>
      <c r="J103" s="210">
        <v>4</v>
      </c>
      <c r="K103" s="209"/>
      <c r="L103" s="209"/>
      <c r="M103" s="209" t="s">
        <v>443</v>
      </c>
      <c r="N103" s="209" t="s">
        <v>437</v>
      </c>
      <c r="O103" s="210">
        <v>4</v>
      </c>
      <c r="P103" s="211" t="s">
        <v>1653</v>
      </c>
      <c r="Q103" s="266">
        <v>153.5</v>
      </c>
      <c r="R103" s="76">
        <f>SUM(S103:AA103)</f>
        <v>0</v>
      </c>
      <c r="S103" s="55"/>
      <c r="T103" s="56"/>
      <c r="U103" s="57"/>
      <c r="V103" s="58"/>
      <c r="W103" s="59"/>
      <c r="X103" s="60"/>
      <c r="Y103" s="61"/>
      <c r="Z103" s="62"/>
      <c r="AA103" s="63"/>
      <c r="AB103" s="78">
        <f>R103*O103</f>
        <v>0</v>
      </c>
      <c r="AC103" s="258">
        <f t="shared" ref="AC103" si="87">R103*Q103</f>
        <v>0</v>
      </c>
      <c r="AD103" s="128">
        <v>4.1141250113399259</v>
      </c>
      <c r="AE103" s="183">
        <f>AD103*R103</f>
        <v>0</v>
      </c>
      <c r="AF103" s="256"/>
      <c r="AG103" s="248"/>
      <c r="AH103" s="248"/>
    </row>
    <row r="104" spans="1:34" s="219" customFormat="1" ht="12.75" customHeight="1">
      <c r="A104" s="202"/>
      <c r="B104" s="276" t="s">
        <v>1586</v>
      </c>
      <c r="C104" s="209" t="s">
        <v>979</v>
      </c>
      <c r="D104" s="209" t="s">
        <v>1059</v>
      </c>
      <c r="E104" s="210">
        <v>5</v>
      </c>
      <c r="F104" s="209"/>
      <c r="G104" s="209"/>
      <c r="H104" s="209" t="s">
        <v>430</v>
      </c>
      <c r="I104" s="209" t="s">
        <v>442</v>
      </c>
      <c r="J104" s="210">
        <v>5</v>
      </c>
      <c r="K104" s="209"/>
      <c r="L104" s="209"/>
      <c r="M104" s="209" t="s">
        <v>442</v>
      </c>
      <c r="N104" s="209" t="s">
        <v>434</v>
      </c>
      <c r="O104" s="210">
        <v>5</v>
      </c>
      <c r="P104" s="211" t="s">
        <v>1572</v>
      </c>
      <c r="Q104" s="266">
        <v>220</v>
      </c>
      <c r="R104" s="76">
        <f>SUM(S104:AA104)</f>
        <v>0</v>
      </c>
      <c r="S104" s="55"/>
      <c r="T104" s="56"/>
      <c r="U104" s="57"/>
      <c r="V104" s="58"/>
      <c r="W104" s="59"/>
      <c r="X104" s="60"/>
      <c r="Y104" s="61"/>
      <c r="Z104" s="62"/>
      <c r="AA104" s="63"/>
      <c r="AB104" s="78">
        <f>R104*O104</f>
        <v>0</v>
      </c>
      <c r="AC104" s="258">
        <f t="shared" ref="AC104" si="88">R104*Q104</f>
        <v>0</v>
      </c>
      <c r="AD104" s="128">
        <v>6.0509843055429551</v>
      </c>
      <c r="AE104" s="183">
        <f>AD104*R104</f>
        <v>0</v>
      </c>
      <c r="AF104" s="256"/>
      <c r="AG104" s="218"/>
      <c r="AH104" s="218"/>
    </row>
    <row r="105" spans="1:34" s="219" customFormat="1" ht="12.75" customHeight="1">
      <c r="A105" s="202"/>
      <c r="B105" s="277"/>
      <c r="C105" s="222"/>
      <c r="D105" s="222"/>
      <c r="E105" s="224"/>
      <c r="F105" s="222"/>
      <c r="G105" s="222"/>
      <c r="H105" s="222"/>
      <c r="I105" s="223"/>
      <c r="J105" s="224"/>
      <c r="K105" s="222"/>
      <c r="L105" s="222"/>
      <c r="M105" s="223"/>
      <c r="N105" s="223"/>
      <c r="O105" s="224"/>
      <c r="P105" s="224"/>
      <c r="Q105" s="266"/>
      <c r="R105" s="225"/>
      <c r="S105" s="226"/>
      <c r="T105" s="227"/>
      <c r="U105" s="228"/>
      <c r="V105" s="229"/>
      <c r="W105" s="230"/>
      <c r="X105" s="231"/>
      <c r="Y105" s="232"/>
      <c r="Z105" s="233"/>
      <c r="AA105" s="234"/>
      <c r="AB105" s="225"/>
      <c r="AC105" s="260"/>
      <c r="AD105" s="235"/>
      <c r="AE105" s="236"/>
      <c r="AF105" s="256"/>
      <c r="AG105" s="218"/>
      <c r="AH105" s="218"/>
    </row>
    <row r="106" spans="1:34" ht="12.75" customHeight="1">
      <c r="A106" s="202"/>
      <c r="B106" s="272" t="s">
        <v>960</v>
      </c>
      <c r="C106" s="53" t="s">
        <v>979</v>
      </c>
      <c r="D106" s="53" t="s">
        <v>1060</v>
      </c>
      <c r="E106" s="65">
        <v>4</v>
      </c>
      <c r="F106" s="53"/>
      <c r="G106" s="53"/>
      <c r="H106" s="53" t="s">
        <v>430</v>
      </c>
      <c r="I106" s="53" t="s">
        <v>438</v>
      </c>
      <c r="J106" s="65">
        <v>4</v>
      </c>
      <c r="K106" s="53"/>
      <c r="L106" s="53"/>
      <c r="M106" s="53" t="s">
        <v>438</v>
      </c>
      <c r="N106" s="53" t="s">
        <v>437</v>
      </c>
      <c r="O106" s="65">
        <v>4</v>
      </c>
      <c r="P106" s="66" t="s">
        <v>961</v>
      </c>
      <c r="Q106" s="266">
        <v>125</v>
      </c>
      <c r="R106" s="76">
        <f>SUM(S106:AA106)</f>
        <v>0</v>
      </c>
      <c r="S106" s="55"/>
      <c r="T106" s="56"/>
      <c r="U106" s="57"/>
      <c r="V106" s="58"/>
      <c r="W106" s="59"/>
      <c r="X106" s="60"/>
      <c r="Y106" s="61"/>
      <c r="Z106" s="62"/>
      <c r="AA106" s="63"/>
      <c r="AB106" s="78">
        <f>R106*O106</f>
        <v>0</v>
      </c>
      <c r="AC106" s="258">
        <f t="shared" ref="AC106:AC108" si="89">R106*Q106</f>
        <v>0</v>
      </c>
      <c r="AD106" s="128">
        <v>3.188787081556745</v>
      </c>
      <c r="AE106" s="183">
        <f>AD106*R106</f>
        <v>0</v>
      </c>
      <c r="AF106" s="256"/>
      <c r="AG106"/>
      <c r="AH106"/>
    </row>
    <row r="107" spans="1:34" s="249" customFormat="1" ht="12.75" customHeight="1">
      <c r="A107" s="202" t="s">
        <v>1590</v>
      </c>
      <c r="B107" s="275" t="s">
        <v>1672</v>
      </c>
      <c r="C107" s="209" t="s">
        <v>979</v>
      </c>
      <c r="D107" s="209" t="s">
        <v>1060</v>
      </c>
      <c r="E107" s="210">
        <v>5</v>
      </c>
      <c r="F107" s="209"/>
      <c r="G107" s="209"/>
      <c r="H107" s="209" t="s">
        <v>430</v>
      </c>
      <c r="I107" s="209" t="s">
        <v>443</v>
      </c>
      <c r="J107" s="210">
        <v>5</v>
      </c>
      <c r="K107" s="209"/>
      <c r="L107" s="209"/>
      <c r="M107" s="209" t="s">
        <v>443</v>
      </c>
      <c r="N107" s="209" t="s">
        <v>437</v>
      </c>
      <c r="O107" s="210">
        <v>5</v>
      </c>
      <c r="P107" s="211" t="s">
        <v>1673</v>
      </c>
      <c r="Q107" s="266">
        <v>122</v>
      </c>
      <c r="R107" s="76">
        <f t="shared" ref="R107" si="90">SUM(S107:AA107)</f>
        <v>0</v>
      </c>
      <c r="S107" s="55"/>
      <c r="T107" s="56"/>
      <c r="U107" s="57"/>
      <c r="V107" s="58"/>
      <c r="W107" s="59"/>
      <c r="X107" s="60"/>
      <c r="Y107" s="61"/>
      <c r="Z107" s="62"/>
      <c r="AA107" s="63"/>
      <c r="AB107" s="78">
        <f>R107*O107</f>
        <v>0</v>
      </c>
      <c r="AC107" s="258">
        <f t="shared" si="89"/>
        <v>0</v>
      </c>
      <c r="AD107" s="128">
        <v>2.8485893132541049</v>
      </c>
      <c r="AE107" s="183">
        <f t="shared" ref="AE107" si="91">AD107*R107</f>
        <v>0</v>
      </c>
      <c r="AF107" s="256"/>
      <c r="AG107" s="248"/>
      <c r="AH107" s="248"/>
    </row>
    <row r="108" spans="1:34" ht="12.75" customHeight="1">
      <c r="A108" s="202"/>
      <c r="B108" s="276" t="s">
        <v>1525</v>
      </c>
      <c r="C108" s="209" t="s">
        <v>979</v>
      </c>
      <c r="D108" s="209" t="s">
        <v>1060</v>
      </c>
      <c r="E108" s="210">
        <v>5</v>
      </c>
      <c r="F108" s="209"/>
      <c r="G108" s="209"/>
      <c r="H108" s="209" t="s">
        <v>430</v>
      </c>
      <c r="I108" s="209" t="s">
        <v>443</v>
      </c>
      <c r="J108" s="210">
        <v>5</v>
      </c>
      <c r="K108" s="209"/>
      <c r="L108" s="209"/>
      <c r="M108" s="209" t="s">
        <v>443</v>
      </c>
      <c r="N108" s="209" t="s">
        <v>437</v>
      </c>
      <c r="O108" s="210">
        <v>5</v>
      </c>
      <c r="P108" s="211" t="s">
        <v>1526</v>
      </c>
      <c r="Q108" s="266">
        <v>127</v>
      </c>
      <c r="R108" s="76">
        <f>SUM(S108:AA108)</f>
        <v>0</v>
      </c>
      <c r="S108" s="55"/>
      <c r="T108" s="56"/>
      <c r="U108" s="57"/>
      <c r="V108" s="58"/>
      <c r="W108" s="59"/>
      <c r="X108" s="60"/>
      <c r="Y108" s="61"/>
      <c r="Z108" s="62"/>
      <c r="AA108" s="63"/>
      <c r="AB108" s="78">
        <f>R108*O108</f>
        <v>0</v>
      </c>
      <c r="AC108" s="258">
        <f t="shared" si="89"/>
        <v>0</v>
      </c>
      <c r="AD108" s="128">
        <v>3.0409999999999999</v>
      </c>
      <c r="AE108" s="183">
        <f>AD108*R108</f>
        <v>0</v>
      </c>
      <c r="AF108" s="256"/>
      <c r="AG108"/>
      <c r="AH108"/>
    </row>
    <row r="109" spans="1:34" s="247" customFormat="1" ht="12.75" customHeight="1">
      <c r="A109" s="202"/>
      <c r="B109" s="276" t="s">
        <v>1634</v>
      </c>
      <c r="C109" s="209" t="s">
        <v>979</v>
      </c>
      <c r="D109" s="209" t="s">
        <v>1060</v>
      </c>
      <c r="E109" s="210">
        <v>5</v>
      </c>
      <c r="F109" s="209"/>
      <c r="G109" s="209"/>
      <c r="H109" s="209" t="s">
        <v>430</v>
      </c>
      <c r="I109" s="209" t="s">
        <v>444</v>
      </c>
      <c r="J109" s="210">
        <v>5</v>
      </c>
      <c r="K109" s="209"/>
      <c r="L109" s="209"/>
      <c r="M109" s="209" t="s">
        <v>444</v>
      </c>
      <c r="N109" s="209" t="s">
        <v>436</v>
      </c>
      <c r="O109" s="210">
        <v>5</v>
      </c>
      <c r="P109" s="211" t="s">
        <v>1635</v>
      </c>
      <c r="Q109" s="266">
        <v>170</v>
      </c>
      <c r="R109" s="76">
        <f>SUM(S109:AA109)</f>
        <v>0</v>
      </c>
      <c r="S109" s="55"/>
      <c r="T109" s="56"/>
      <c r="U109" s="57"/>
      <c r="V109" s="58"/>
      <c r="W109" s="59"/>
      <c r="X109" s="60"/>
      <c r="Y109" s="61"/>
      <c r="Z109" s="62"/>
      <c r="AA109" s="63"/>
      <c r="AB109" s="78">
        <f>R109*O109</f>
        <v>0</v>
      </c>
      <c r="AC109" s="258">
        <f t="shared" ref="AC109" si="92">R109*Q109</f>
        <v>0</v>
      </c>
      <c r="AD109" s="128">
        <v>4.4225709879343187</v>
      </c>
      <c r="AE109" s="183">
        <f>AD109*R109</f>
        <v>0</v>
      </c>
      <c r="AF109" s="256"/>
      <c r="AG109" s="246"/>
      <c r="AH109" s="246"/>
    </row>
    <row r="110" spans="1:34" ht="13">
      <c r="A110" s="202"/>
      <c r="B110" s="273"/>
      <c r="C110" s="129"/>
      <c r="D110" s="129"/>
      <c r="E110" s="131"/>
      <c r="F110" s="129"/>
      <c r="G110" s="129"/>
      <c r="H110" s="129"/>
      <c r="I110" s="130"/>
      <c r="J110" s="131"/>
      <c r="K110" s="129"/>
      <c r="L110" s="129"/>
      <c r="M110" s="130"/>
      <c r="N110" s="130"/>
      <c r="O110" s="131"/>
      <c r="P110" s="131"/>
      <c r="Q110" s="266"/>
      <c r="R110" s="132"/>
      <c r="S110" s="133"/>
      <c r="T110" s="134"/>
      <c r="U110" s="135"/>
      <c r="V110" s="136"/>
      <c r="W110" s="137"/>
      <c r="X110" s="138"/>
      <c r="Y110" s="139"/>
      <c r="Z110" s="140"/>
      <c r="AA110" s="141"/>
      <c r="AB110" s="132"/>
      <c r="AC110" s="259"/>
      <c r="AD110" s="142"/>
      <c r="AE110" s="143"/>
      <c r="AF110" s="256"/>
      <c r="AG110"/>
      <c r="AH110"/>
    </row>
    <row r="111" spans="1:34" s="249" customFormat="1" ht="13">
      <c r="A111" s="202" t="s">
        <v>1590</v>
      </c>
      <c r="B111" s="275" t="s">
        <v>1665</v>
      </c>
      <c r="C111" s="209" t="s">
        <v>979</v>
      </c>
      <c r="D111" s="209" t="s">
        <v>1057</v>
      </c>
      <c r="E111" s="210">
        <v>5</v>
      </c>
      <c r="F111" s="209"/>
      <c r="G111" s="209"/>
      <c r="H111" s="209" t="s">
        <v>430</v>
      </c>
      <c r="I111" s="209" t="s">
        <v>440</v>
      </c>
      <c r="J111" s="210">
        <v>5</v>
      </c>
      <c r="K111" s="209"/>
      <c r="L111" s="209"/>
      <c r="M111" s="209" t="s">
        <v>440</v>
      </c>
      <c r="N111" s="209" t="s">
        <v>434</v>
      </c>
      <c r="O111" s="210">
        <v>5</v>
      </c>
      <c r="P111" s="211" t="s">
        <v>1666</v>
      </c>
      <c r="Q111" s="266">
        <v>104.5</v>
      </c>
      <c r="R111" s="76">
        <f t="shared" ref="R111" si="93">SUM(S111:AA111)</f>
        <v>0</v>
      </c>
      <c r="S111" s="55"/>
      <c r="T111" s="56"/>
      <c r="U111" s="57"/>
      <c r="V111" s="58"/>
      <c r="W111" s="59"/>
      <c r="X111" s="60"/>
      <c r="Y111" s="61"/>
      <c r="Z111" s="62"/>
      <c r="AA111" s="63"/>
      <c r="AB111" s="78">
        <f>R111*O111</f>
        <v>0</v>
      </c>
      <c r="AC111" s="258">
        <f t="shared" ref="AC111" si="94">R111*Q111</f>
        <v>0</v>
      </c>
      <c r="AD111" s="128">
        <v>2.2770570625056696</v>
      </c>
      <c r="AE111" s="183">
        <f t="shared" ref="AE111" si="95">AD111*R111</f>
        <v>0</v>
      </c>
      <c r="AF111" s="256"/>
      <c r="AG111" s="248"/>
      <c r="AH111" s="248"/>
    </row>
    <row r="112" spans="1:34" s="247" customFormat="1" ht="13">
      <c r="A112" s="202"/>
      <c r="B112" s="276" t="s">
        <v>1637</v>
      </c>
      <c r="C112" s="209" t="s">
        <v>979</v>
      </c>
      <c r="D112" s="209" t="s">
        <v>1057</v>
      </c>
      <c r="E112" s="210">
        <v>5</v>
      </c>
      <c r="F112" s="209"/>
      <c r="G112" s="209"/>
      <c r="H112" s="209" t="s">
        <v>430</v>
      </c>
      <c r="I112" s="209" t="s">
        <v>444</v>
      </c>
      <c r="J112" s="210">
        <v>5</v>
      </c>
      <c r="K112" s="209"/>
      <c r="L112" s="209"/>
      <c r="M112" s="209" t="s">
        <v>444</v>
      </c>
      <c r="N112" s="209" t="s">
        <v>436</v>
      </c>
      <c r="O112" s="210">
        <v>5</v>
      </c>
      <c r="P112" s="211" t="s">
        <v>1638</v>
      </c>
      <c r="Q112" s="266">
        <v>94</v>
      </c>
      <c r="R112" s="76">
        <f>SUM(S112:AA112)</f>
        <v>0</v>
      </c>
      <c r="S112" s="55"/>
      <c r="T112" s="56"/>
      <c r="U112" s="57"/>
      <c r="V112" s="58"/>
      <c r="W112" s="59"/>
      <c r="X112" s="60"/>
      <c r="Y112" s="61"/>
      <c r="Z112" s="62"/>
      <c r="AA112" s="63"/>
      <c r="AB112" s="78">
        <f>R112*O112</f>
        <v>0</v>
      </c>
      <c r="AC112" s="258">
        <f t="shared" ref="AC112" si="96">R112*Q112</f>
        <v>0</v>
      </c>
      <c r="AD112" s="128">
        <v>1.9595391454232061</v>
      </c>
      <c r="AE112" s="183">
        <f>AD112*R112</f>
        <v>0</v>
      </c>
      <c r="AF112" s="256"/>
      <c r="AG112" s="246"/>
      <c r="AH112" s="246"/>
    </row>
    <row r="113" spans="1:35" ht="13">
      <c r="A113" s="202" t="s">
        <v>1555</v>
      </c>
      <c r="B113" s="275" t="s">
        <v>1518</v>
      </c>
      <c r="C113" s="209" t="s">
        <v>979</v>
      </c>
      <c r="D113" s="209" t="s">
        <v>1057</v>
      </c>
      <c r="E113" s="210">
        <v>5</v>
      </c>
      <c r="F113" s="209"/>
      <c r="G113" s="209"/>
      <c r="H113" s="209" t="s">
        <v>430</v>
      </c>
      <c r="I113" s="209" t="s">
        <v>440</v>
      </c>
      <c r="J113" s="210">
        <v>5</v>
      </c>
      <c r="K113" s="209"/>
      <c r="L113" s="209"/>
      <c r="M113" s="209" t="s">
        <v>440</v>
      </c>
      <c r="N113" s="209" t="s">
        <v>437</v>
      </c>
      <c r="O113" s="210">
        <v>5</v>
      </c>
      <c r="P113" s="211" t="s">
        <v>1519</v>
      </c>
      <c r="Q113" s="266">
        <v>85</v>
      </c>
      <c r="R113" s="76">
        <f>SUM(S113:AA113)</f>
        <v>0</v>
      </c>
      <c r="S113" s="55"/>
      <c r="T113" s="56"/>
      <c r="U113" s="57"/>
      <c r="V113" s="58"/>
      <c r="W113" s="59"/>
      <c r="X113" s="60"/>
      <c r="Y113" s="61"/>
      <c r="Z113" s="62"/>
      <c r="AA113" s="63"/>
      <c r="AB113" s="78">
        <f>R113*O113</f>
        <v>0</v>
      </c>
      <c r="AC113" s="258">
        <f t="shared" ref="AC113" si="97">R113*Q113</f>
        <v>0</v>
      </c>
      <c r="AD113" s="128">
        <v>1.6970000000000001</v>
      </c>
      <c r="AE113" s="183">
        <f>AD113*R113</f>
        <v>0</v>
      </c>
      <c r="AF113" s="256"/>
      <c r="AG113"/>
      <c r="AH113"/>
    </row>
    <row r="114" spans="1:35" ht="13">
      <c r="A114" s="202"/>
      <c r="B114" s="273"/>
      <c r="C114" s="129"/>
      <c r="D114" s="129"/>
      <c r="E114" s="131"/>
      <c r="F114" s="129"/>
      <c r="G114" s="129"/>
      <c r="H114" s="129"/>
      <c r="I114" s="130"/>
      <c r="J114" s="131"/>
      <c r="K114" s="129"/>
      <c r="L114" s="129"/>
      <c r="M114" s="130"/>
      <c r="N114" s="130"/>
      <c r="O114" s="131"/>
      <c r="P114" s="131"/>
      <c r="Q114" s="266"/>
      <c r="R114" s="132"/>
      <c r="S114" s="133"/>
      <c r="T114" s="134"/>
      <c r="U114" s="135"/>
      <c r="V114" s="136"/>
      <c r="W114" s="137"/>
      <c r="X114" s="138"/>
      <c r="Y114" s="139"/>
      <c r="Z114" s="140"/>
      <c r="AA114" s="141"/>
      <c r="AB114" s="132"/>
      <c r="AC114" s="259"/>
      <c r="AD114" s="142"/>
      <c r="AE114" s="143"/>
      <c r="AF114" s="256"/>
      <c r="AG114"/>
      <c r="AH114"/>
    </row>
    <row r="115" spans="1:35" ht="12.75" customHeight="1">
      <c r="A115" s="202"/>
      <c r="B115" s="272" t="s">
        <v>929</v>
      </c>
      <c r="C115" s="53" t="s">
        <v>979</v>
      </c>
      <c r="D115" s="53" t="s">
        <v>437</v>
      </c>
      <c r="E115" s="65">
        <v>10</v>
      </c>
      <c r="F115" s="53"/>
      <c r="G115" s="53"/>
      <c r="H115" s="53" t="s">
        <v>430</v>
      </c>
      <c r="I115" s="53" t="s">
        <v>444</v>
      </c>
      <c r="J115" s="65">
        <v>10</v>
      </c>
      <c r="K115" s="53"/>
      <c r="L115" s="53"/>
      <c r="M115" s="53" t="s">
        <v>444</v>
      </c>
      <c r="N115" s="53" t="s">
        <v>436</v>
      </c>
      <c r="O115" s="65">
        <v>10</v>
      </c>
      <c r="P115" s="66" t="s">
        <v>930</v>
      </c>
      <c r="Q115" s="266">
        <v>80</v>
      </c>
      <c r="R115" s="76">
        <f>SUM(S115:AA115)</f>
        <v>0</v>
      </c>
      <c r="S115" s="55"/>
      <c r="T115" s="56"/>
      <c r="U115" s="57"/>
      <c r="V115" s="58"/>
      <c r="W115" s="59"/>
      <c r="X115" s="60"/>
      <c r="Y115" s="61"/>
      <c r="Z115" s="62"/>
      <c r="AA115" s="63"/>
      <c r="AB115" s="78">
        <f>R115*O115</f>
        <v>0</v>
      </c>
      <c r="AC115" s="258">
        <f t="shared" ref="AC115:AC116" si="98">R115*Q115</f>
        <v>0</v>
      </c>
      <c r="AD115" s="128">
        <v>2.4539599020230427</v>
      </c>
      <c r="AE115" s="183">
        <f>AD115*R115</f>
        <v>0</v>
      </c>
      <c r="AF115" s="256"/>
      <c r="AG115"/>
      <c r="AH115"/>
    </row>
    <row r="116" spans="1:35" ht="12.75" customHeight="1">
      <c r="A116" s="202"/>
      <c r="B116" s="276" t="s">
        <v>1520</v>
      </c>
      <c r="C116" s="209" t="s">
        <v>979</v>
      </c>
      <c r="D116" s="209" t="s">
        <v>437</v>
      </c>
      <c r="E116" s="210">
        <v>10</v>
      </c>
      <c r="F116" s="209"/>
      <c r="G116" s="209"/>
      <c r="H116" s="209" t="s">
        <v>430</v>
      </c>
      <c r="I116" s="209" t="s">
        <v>438</v>
      </c>
      <c r="J116" s="210">
        <v>10</v>
      </c>
      <c r="K116" s="209"/>
      <c r="L116" s="209"/>
      <c r="M116" s="209" t="s">
        <v>438</v>
      </c>
      <c r="N116" s="209" t="s">
        <v>437</v>
      </c>
      <c r="O116" s="210">
        <v>10</v>
      </c>
      <c r="P116" s="211" t="s">
        <v>1521</v>
      </c>
      <c r="Q116" s="266">
        <v>72</v>
      </c>
      <c r="R116" s="76">
        <f>SUM(S116:AA116)</f>
        <v>0</v>
      </c>
      <c r="S116" s="55"/>
      <c r="T116" s="56"/>
      <c r="U116" s="57"/>
      <c r="V116" s="58"/>
      <c r="W116" s="59"/>
      <c r="X116" s="60"/>
      <c r="Y116" s="61"/>
      <c r="Z116" s="62"/>
      <c r="AA116" s="63"/>
      <c r="AB116" s="78">
        <f>R116*O116</f>
        <v>0</v>
      </c>
      <c r="AC116" s="258">
        <f t="shared" si="98"/>
        <v>0</v>
      </c>
      <c r="AD116" s="128">
        <v>2.1509999999999998</v>
      </c>
      <c r="AE116" s="183">
        <f>AD116*R116</f>
        <v>0</v>
      </c>
      <c r="AF116" s="256"/>
      <c r="AG116"/>
      <c r="AH116"/>
    </row>
    <row r="117" spans="1:35" s="249" customFormat="1" ht="12.75" customHeight="1">
      <c r="A117" s="202"/>
      <c r="B117" s="273"/>
      <c r="C117" s="129"/>
      <c r="D117" s="129"/>
      <c r="E117" s="131"/>
      <c r="F117" s="129"/>
      <c r="G117" s="129"/>
      <c r="H117" s="129"/>
      <c r="I117" s="130"/>
      <c r="J117" s="131"/>
      <c r="K117" s="129"/>
      <c r="L117" s="129"/>
      <c r="M117" s="130"/>
      <c r="N117" s="130"/>
      <c r="O117" s="131"/>
      <c r="P117" s="131"/>
      <c r="Q117" s="266"/>
      <c r="R117" s="132"/>
      <c r="S117" s="133"/>
      <c r="T117" s="134"/>
      <c r="U117" s="135"/>
      <c r="V117" s="136"/>
      <c r="W117" s="137"/>
      <c r="X117" s="138"/>
      <c r="Y117" s="139"/>
      <c r="Z117" s="140"/>
      <c r="AA117" s="141"/>
      <c r="AB117" s="132"/>
      <c r="AC117" s="259"/>
      <c r="AD117" s="142"/>
      <c r="AE117" s="143"/>
      <c r="AF117" s="256"/>
      <c r="AG117" s="248"/>
      <c r="AH117" s="248"/>
    </row>
    <row r="118" spans="1:35" s="249" customFormat="1" ht="12.75" customHeight="1">
      <c r="A118" s="202" t="s">
        <v>1590</v>
      </c>
      <c r="B118" s="275" t="s">
        <v>1669</v>
      </c>
      <c r="C118" s="209" t="s">
        <v>979</v>
      </c>
      <c r="D118" s="209" t="s">
        <v>1058</v>
      </c>
      <c r="E118" s="210">
        <v>10</v>
      </c>
      <c r="F118" s="209"/>
      <c r="G118" s="209"/>
      <c r="H118" s="209" t="s">
        <v>430</v>
      </c>
      <c r="I118" s="209" t="s">
        <v>438</v>
      </c>
      <c r="J118" s="210">
        <v>10</v>
      </c>
      <c r="K118" s="209"/>
      <c r="L118" s="209"/>
      <c r="M118" s="209" t="s">
        <v>438</v>
      </c>
      <c r="N118" s="209" t="s">
        <v>436</v>
      </c>
      <c r="O118" s="210">
        <v>10</v>
      </c>
      <c r="P118" s="211" t="s">
        <v>1670</v>
      </c>
      <c r="Q118" s="266">
        <v>68</v>
      </c>
      <c r="R118" s="76">
        <f t="shared" ref="R118" si="99">SUM(S118:AA118)</f>
        <v>0</v>
      </c>
      <c r="S118" s="55"/>
      <c r="T118" s="56"/>
      <c r="U118" s="57"/>
      <c r="V118" s="58"/>
      <c r="W118" s="59"/>
      <c r="X118" s="60"/>
      <c r="Y118" s="61"/>
      <c r="Z118" s="62"/>
      <c r="AA118" s="63"/>
      <c r="AB118" s="78">
        <f>R118*O118</f>
        <v>0</v>
      </c>
      <c r="AC118" s="258">
        <f t="shared" ref="AC118" si="100">R118*Q118</f>
        <v>0</v>
      </c>
      <c r="AD118" s="128">
        <v>1.9413952644470653</v>
      </c>
      <c r="AE118" s="183">
        <f t="shared" ref="AE118" si="101">AD118*R118</f>
        <v>0</v>
      </c>
      <c r="AF118" s="256"/>
      <c r="AG118" s="248"/>
      <c r="AH118" s="248"/>
    </row>
    <row r="119" spans="1:35" ht="12.75" customHeight="1">
      <c r="A119" s="202"/>
      <c r="B119" s="273"/>
      <c r="C119" s="129"/>
      <c r="D119" s="129"/>
      <c r="E119" s="131"/>
      <c r="F119" s="129"/>
      <c r="G119" s="129"/>
      <c r="H119" s="129"/>
      <c r="I119" s="130"/>
      <c r="J119" s="131"/>
      <c r="K119" s="129"/>
      <c r="L119" s="129"/>
      <c r="M119" s="130"/>
      <c r="N119" s="130"/>
      <c r="O119" s="131"/>
      <c r="P119" s="131"/>
      <c r="Q119" s="266"/>
      <c r="R119" s="132"/>
      <c r="S119" s="133"/>
      <c r="T119" s="134"/>
      <c r="U119" s="135"/>
      <c r="V119" s="136"/>
      <c r="W119" s="137"/>
      <c r="X119" s="138"/>
      <c r="Y119" s="139"/>
      <c r="Z119" s="140"/>
      <c r="AA119" s="141"/>
      <c r="AB119" s="132"/>
      <c r="AC119" s="259"/>
      <c r="AD119" s="142"/>
      <c r="AE119" s="143"/>
      <c r="AF119" s="256"/>
    </row>
    <row r="120" spans="1:35" s="249" customFormat="1" ht="12.75" customHeight="1">
      <c r="A120" s="202" t="s">
        <v>1590</v>
      </c>
      <c r="B120" s="275" t="s">
        <v>1668</v>
      </c>
      <c r="C120" s="209" t="s">
        <v>979</v>
      </c>
      <c r="D120" s="209" t="s">
        <v>441</v>
      </c>
      <c r="E120" s="210">
        <v>4</v>
      </c>
      <c r="F120" s="209"/>
      <c r="G120" s="209"/>
      <c r="H120" s="209" t="s">
        <v>430</v>
      </c>
      <c r="I120" s="209" t="s">
        <v>441</v>
      </c>
      <c r="J120" s="210">
        <v>4</v>
      </c>
      <c r="K120" s="209"/>
      <c r="L120" s="209"/>
      <c r="M120" s="209" t="s">
        <v>441</v>
      </c>
      <c r="N120" s="209" t="s">
        <v>436</v>
      </c>
      <c r="O120" s="210">
        <v>4</v>
      </c>
      <c r="P120" s="211" t="s">
        <v>1631</v>
      </c>
      <c r="Q120" s="266">
        <v>119.5</v>
      </c>
      <c r="R120" s="76">
        <f t="shared" ref="R120" si="102">SUM(S120:AA120)</f>
        <v>0</v>
      </c>
      <c r="S120" s="55"/>
      <c r="T120" s="56"/>
      <c r="U120" s="57"/>
      <c r="V120" s="58"/>
      <c r="W120" s="59"/>
      <c r="X120" s="60"/>
      <c r="Y120" s="61"/>
      <c r="Z120" s="62"/>
      <c r="AA120" s="63"/>
      <c r="AB120" s="78">
        <f t="shared" ref="AB120:AB133" si="103">R120*O120</f>
        <v>0</v>
      </c>
      <c r="AC120" s="258">
        <f t="shared" ref="AC120" si="104">R120*Q120</f>
        <v>0</v>
      </c>
      <c r="AD120" s="128">
        <v>3.0209561825274425</v>
      </c>
      <c r="AE120" s="183">
        <f t="shared" ref="AE120" si="105">AD120*R120</f>
        <v>0</v>
      </c>
      <c r="AF120" s="256"/>
    </row>
    <row r="121" spans="1:35" ht="13">
      <c r="A121" s="202" t="s">
        <v>1555</v>
      </c>
      <c r="B121" s="275" t="s">
        <v>1522</v>
      </c>
      <c r="C121" s="209" t="s">
        <v>979</v>
      </c>
      <c r="D121" s="209" t="s">
        <v>441</v>
      </c>
      <c r="E121" s="210">
        <v>3</v>
      </c>
      <c r="F121" s="209"/>
      <c r="G121" s="209"/>
      <c r="H121" s="209" t="s">
        <v>430</v>
      </c>
      <c r="I121" s="209" t="s">
        <v>441</v>
      </c>
      <c r="J121" s="210">
        <v>3</v>
      </c>
      <c r="K121" s="209"/>
      <c r="L121" s="209"/>
      <c r="M121" s="209" t="s">
        <v>441</v>
      </c>
      <c r="N121" s="209" t="s">
        <v>436</v>
      </c>
      <c r="O121" s="210">
        <v>3</v>
      </c>
      <c r="P121" s="211" t="s">
        <v>1528</v>
      </c>
      <c r="Q121" s="266">
        <v>55</v>
      </c>
      <c r="R121" s="76">
        <f t="shared" ref="R121:R122" si="106">SUM(S121:AA121)</f>
        <v>0</v>
      </c>
      <c r="S121" s="55"/>
      <c r="T121" s="56"/>
      <c r="U121" s="57"/>
      <c r="V121" s="58"/>
      <c r="W121" s="59"/>
      <c r="X121" s="60"/>
      <c r="Y121" s="61"/>
      <c r="Z121" s="62"/>
      <c r="AA121" s="63"/>
      <c r="AB121" s="78">
        <f t="shared" si="103"/>
        <v>0</v>
      </c>
      <c r="AC121" s="258">
        <f t="shared" ref="AC121:AC122" si="107">R121*Q121</f>
        <v>0</v>
      </c>
      <c r="AD121" s="128">
        <v>0.94599999999999995</v>
      </c>
      <c r="AE121" s="183">
        <f t="shared" ref="AE121:AE122" si="108">AD121*R121</f>
        <v>0</v>
      </c>
      <c r="AF121" s="256"/>
    </row>
    <row r="122" spans="1:35" ht="12.75" customHeight="1">
      <c r="A122" s="202"/>
      <c r="B122" s="276" t="s">
        <v>1523</v>
      </c>
      <c r="C122" s="209" t="s">
        <v>979</v>
      </c>
      <c r="D122" s="209" t="s">
        <v>441</v>
      </c>
      <c r="E122" s="210">
        <v>3</v>
      </c>
      <c r="F122" s="209"/>
      <c r="G122" s="209"/>
      <c r="H122" s="209" t="s">
        <v>430</v>
      </c>
      <c r="I122" s="209" t="s">
        <v>441</v>
      </c>
      <c r="J122" s="210">
        <v>3</v>
      </c>
      <c r="K122" s="209"/>
      <c r="L122" s="209"/>
      <c r="M122" s="209" t="s">
        <v>441</v>
      </c>
      <c r="N122" s="209" t="s">
        <v>436</v>
      </c>
      <c r="O122" s="210">
        <v>3</v>
      </c>
      <c r="P122" s="211" t="s">
        <v>1524</v>
      </c>
      <c r="Q122" s="266">
        <v>55</v>
      </c>
      <c r="R122" s="76">
        <f t="shared" si="106"/>
        <v>0</v>
      </c>
      <c r="S122" s="55"/>
      <c r="T122" s="56"/>
      <c r="U122" s="57"/>
      <c r="V122" s="58"/>
      <c r="W122" s="59"/>
      <c r="X122" s="60"/>
      <c r="Y122" s="61"/>
      <c r="Z122" s="62"/>
      <c r="AA122" s="63"/>
      <c r="AB122" s="78">
        <f t="shared" si="103"/>
        <v>0</v>
      </c>
      <c r="AC122" s="258">
        <f t="shared" si="107"/>
        <v>0</v>
      </c>
      <c r="AD122" s="128">
        <v>1.147</v>
      </c>
      <c r="AE122" s="183">
        <f t="shared" si="108"/>
        <v>0</v>
      </c>
      <c r="AF122" s="256"/>
    </row>
    <row r="123" spans="1:35" ht="12.75" customHeight="1">
      <c r="A123" s="202"/>
      <c r="B123" s="272" t="s">
        <v>338</v>
      </c>
      <c r="C123" s="53" t="s">
        <v>979</v>
      </c>
      <c r="D123" s="53" t="s">
        <v>441</v>
      </c>
      <c r="E123" s="65">
        <v>10</v>
      </c>
      <c r="F123" s="53"/>
      <c r="G123" s="53"/>
      <c r="H123" s="53" t="s">
        <v>430</v>
      </c>
      <c r="I123" s="53" t="s">
        <v>441</v>
      </c>
      <c r="J123" s="65">
        <v>10</v>
      </c>
      <c r="K123" s="53"/>
      <c r="L123" s="53"/>
      <c r="M123" s="53" t="s">
        <v>441</v>
      </c>
      <c r="N123" s="53" t="s">
        <v>436</v>
      </c>
      <c r="O123" s="65">
        <v>10</v>
      </c>
      <c r="P123" s="66" t="s">
        <v>380</v>
      </c>
      <c r="Q123" s="266">
        <v>75</v>
      </c>
      <c r="R123" s="76">
        <f t="shared" ref="R123:R133" si="109">SUM(S123:AA123)</f>
        <v>0</v>
      </c>
      <c r="S123" s="55"/>
      <c r="T123" s="56"/>
      <c r="U123" s="57"/>
      <c r="V123" s="58"/>
      <c r="W123" s="59"/>
      <c r="X123" s="60"/>
      <c r="Y123" s="61"/>
      <c r="Z123" s="62"/>
      <c r="AA123" s="63"/>
      <c r="AB123" s="78">
        <f t="shared" si="103"/>
        <v>0</v>
      </c>
      <c r="AC123" s="258">
        <f t="shared" si="1"/>
        <v>0</v>
      </c>
      <c r="AD123" s="128">
        <v>2.3650000000000002</v>
      </c>
      <c r="AE123" s="183">
        <f t="shared" ref="AE123:AE133" si="110">AD123*R123</f>
        <v>0</v>
      </c>
      <c r="AF123" s="256"/>
    </row>
    <row r="124" spans="1:35" ht="12.75" customHeight="1">
      <c r="A124" s="202"/>
      <c r="B124" s="272" t="s">
        <v>504</v>
      </c>
      <c r="C124" s="53" t="s">
        <v>979</v>
      </c>
      <c r="D124" s="53" t="s">
        <v>441</v>
      </c>
      <c r="E124" s="65">
        <v>10</v>
      </c>
      <c r="F124" s="53"/>
      <c r="G124" s="53"/>
      <c r="H124" s="53" t="s">
        <v>430</v>
      </c>
      <c r="I124" s="53" t="s">
        <v>441</v>
      </c>
      <c r="J124" s="65">
        <v>10</v>
      </c>
      <c r="K124" s="53"/>
      <c r="L124" s="53"/>
      <c r="M124" s="53" t="s">
        <v>441</v>
      </c>
      <c r="N124" s="53" t="s">
        <v>436</v>
      </c>
      <c r="O124" s="65">
        <v>10</v>
      </c>
      <c r="P124" s="66" t="s">
        <v>505</v>
      </c>
      <c r="Q124" s="266">
        <v>50</v>
      </c>
      <c r="R124" s="76">
        <f t="shared" si="109"/>
        <v>0</v>
      </c>
      <c r="S124" s="55"/>
      <c r="T124" s="56"/>
      <c r="U124" s="57"/>
      <c r="V124" s="58"/>
      <c r="W124" s="59"/>
      <c r="X124" s="60"/>
      <c r="Y124" s="61"/>
      <c r="Z124" s="62"/>
      <c r="AA124" s="63"/>
      <c r="AB124" s="78">
        <f t="shared" si="103"/>
        <v>0</v>
      </c>
      <c r="AC124" s="258">
        <f t="shared" si="1"/>
        <v>0</v>
      </c>
      <c r="AD124" s="128">
        <v>1.2927515195500316</v>
      </c>
      <c r="AE124" s="183">
        <f t="shared" si="110"/>
        <v>0</v>
      </c>
      <c r="AF124" s="256"/>
    </row>
    <row r="125" spans="1:35" ht="12.75" customHeight="1">
      <c r="A125" s="202"/>
      <c r="B125" s="272" t="s">
        <v>339</v>
      </c>
      <c r="C125" s="53" t="s">
        <v>979</v>
      </c>
      <c r="D125" s="53" t="s">
        <v>441</v>
      </c>
      <c r="E125" s="65">
        <v>10</v>
      </c>
      <c r="F125" s="53"/>
      <c r="G125" s="53"/>
      <c r="H125" s="53" t="s">
        <v>430</v>
      </c>
      <c r="I125" s="53" t="s">
        <v>441</v>
      </c>
      <c r="J125" s="65">
        <v>10</v>
      </c>
      <c r="K125" s="53"/>
      <c r="L125" s="53"/>
      <c r="M125" s="53" t="s">
        <v>441</v>
      </c>
      <c r="N125" s="53" t="s">
        <v>436</v>
      </c>
      <c r="O125" s="65">
        <v>10</v>
      </c>
      <c r="P125" s="66" t="s">
        <v>381</v>
      </c>
      <c r="Q125" s="266">
        <v>75</v>
      </c>
      <c r="R125" s="76">
        <f t="shared" si="109"/>
        <v>0</v>
      </c>
      <c r="S125" s="55"/>
      <c r="T125" s="56"/>
      <c r="U125" s="57"/>
      <c r="V125" s="58"/>
      <c r="W125" s="59"/>
      <c r="X125" s="60"/>
      <c r="Y125" s="61"/>
      <c r="Z125" s="62"/>
      <c r="AA125" s="63"/>
      <c r="AB125" s="78">
        <f t="shared" si="103"/>
        <v>0</v>
      </c>
      <c r="AC125" s="258">
        <f t="shared" si="1"/>
        <v>0</v>
      </c>
      <c r="AD125" s="128">
        <v>2.339</v>
      </c>
      <c r="AE125" s="183">
        <f t="shared" si="110"/>
        <v>0</v>
      </c>
      <c r="AF125" s="256"/>
    </row>
    <row r="126" spans="1:35" ht="12.75" customHeight="1">
      <c r="A126" s="202"/>
      <c r="B126" s="272" t="s">
        <v>506</v>
      </c>
      <c r="C126" s="53" t="s">
        <v>979</v>
      </c>
      <c r="D126" s="53" t="s">
        <v>441</v>
      </c>
      <c r="E126" s="65">
        <v>10</v>
      </c>
      <c r="F126" s="53"/>
      <c r="G126" s="53"/>
      <c r="H126" s="53" t="s">
        <v>430</v>
      </c>
      <c r="I126" s="53" t="s">
        <v>441</v>
      </c>
      <c r="J126" s="65">
        <v>10</v>
      </c>
      <c r="K126" s="53"/>
      <c r="L126" s="53"/>
      <c r="M126" s="53" t="s">
        <v>441</v>
      </c>
      <c r="N126" s="53" t="s">
        <v>436</v>
      </c>
      <c r="O126" s="65">
        <v>10</v>
      </c>
      <c r="P126" s="66" t="s">
        <v>507</v>
      </c>
      <c r="Q126" s="266">
        <v>70</v>
      </c>
      <c r="R126" s="76">
        <f t="shared" si="109"/>
        <v>0</v>
      </c>
      <c r="S126" s="55"/>
      <c r="T126" s="56"/>
      <c r="U126" s="57"/>
      <c r="V126" s="58"/>
      <c r="W126" s="59"/>
      <c r="X126" s="60"/>
      <c r="Y126" s="61"/>
      <c r="Z126" s="62"/>
      <c r="AA126" s="63"/>
      <c r="AB126" s="78">
        <f t="shared" si="103"/>
        <v>0</v>
      </c>
      <c r="AC126" s="258">
        <f t="shared" si="1"/>
        <v>0</v>
      </c>
      <c r="AD126" s="128">
        <v>2.0638664610360156</v>
      </c>
      <c r="AE126" s="183">
        <f t="shared" si="110"/>
        <v>0</v>
      </c>
      <c r="AF126" s="256"/>
    </row>
    <row r="127" spans="1:35" ht="12.75" customHeight="1">
      <c r="A127" s="202"/>
      <c r="B127" s="272" t="s">
        <v>514</v>
      </c>
      <c r="C127" s="53" t="s">
        <v>979</v>
      </c>
      <c r="D127" s="53" t="s">
        <v>441</v>
      </c>
      <c r="E127" s="65">
        <v>10</v>
      </c>
      <c r="F127" s="53"/>
      <c r="G127" s="53"/>
      <c r="H127" s="53" t="s">
        <v>430</v>
      </c>
      <c r="I127" s="53" t="s">
        <v>441</v>
      </c>
      <c r="J127" s="65">
        <v>10</v>
      </c>
      <c r="K127" s="53"/>
      <c r="L127" s="53"/>
      <c r="M127" s="53" t="s">
        <v>441</v>
      </c>
      <c r="N127" s="53" t="s">
        <v>436</v>
      </c>
      <c r="O127" s="65">
        <v>10</v>
      </c>
      <c r="P127" s="66" t="s">
        <v>510</v>
      </c>
      <c r="Q127" s="266">
        <v>55</v>
      </c>
      <c r="R127" s="76">
        <f t="shared" si="109"/>
        <v>0</v>
      </c>
      <c r="S127" s="55"/>
      <c r="T127" s="56"/>
      <c r="U127" s="57"/>
      <c r="V127" s="58"/>
      <c r="W127" s="59"/>
      <c r="X127" s="60"/>
      <c r="Y127" s="61"/>
      <c r="Z127" s="62"/>
      <c r="AA127" s="63"/>
      <c r="AB127" s="78">
        <f t="shared" si="103"/>
        <v>0</v>
      </c>
      <c r="AC127" s="258">
        <f t="shared" si="1"/>
        <v>0</v>
      </c>
      <c r="AD127" s="128">
        <v>1.4424385376031934</v>
      </c>
      <c r="AE127" s="183">
        <f t="shared" si="110"/>
        <v>0</v>
      </c>
      <c r="AF127" s="256"/>
      <c r="AG127"/>
      <c r="AH127"/>
      <c r="AI127"/>
    </row>
    <row r="128" spans="1:35" ht="12.75" customHeight="1">
      <c r="A128" s="202"/>
      <c r="B128" s="272" t="s">
        <v>340</v>
      </c>
      <c r="C128" s="53" t="s">
        <v>979</v>
      </c>
      <c r="D128" s="53" t="s">
        <v>441</v>
      </c>
      <c r="E128" s="65">
        <v>10</v>
      </c>
      <c r="F128" s="53"/>
      <c r="G128" s="53"/>
      <c r="H128" s="53" t="s">
        <v>430</v>
      </c>
      <c r="I128" s="53" t="s">
        <v>441</v>
      </c>
      <c r="J128" s="65">
        <v>10</v>
      </c>
      <c r="K128" s="53"/>
      <c r="L128" s="53"/>
      <c r="M128" s="53" t="s">
        <v>441</v>
      </c>
      <c r="N128" s="53" t="s">
        <v>436</v>
      </c>
      <c r="O128" s="65">
        <v>10</v>
      </c>
      <c r="P128" s="66" t="s">
        <v>382</v>
      </c>
      <c r="Q128" s="266">
        <v>35</v>
      </c>
      <c r="R128" s="76">
        <f t="shared" si="109"/>
        <v>0</v>
      </c>
      <c r="S128" s="55"/>
      <c r="T128" s="56"/>
      <c r="U128" s="57"/>
      <c r="V128" s="58"/>
      <c r="W128" s="59"/>
      <c r="X128" s="60"/>
      <c r="Y128" s="61"/>
      <c r="Z128" s="62"/>
      <c r="AA128" s="63"/>
      <c r="AB128" s="78">
        <f t="shared" si="103"/>
        <v>0</v>
      </c>
      <c r="AC128" s="258">
        <f t="shared" si="1"/>
        <v>0</v>
      </c>
      <c r="AD128" s="128">
        <v>0.79400000000000004</v>
      </c>
      <c r="AE128" s="183">
        <f t="shared" si="110"/>
        <v>0</v>
      </c>
      <c r="AF128" s="256"/>
      <c r="AG128"/>
      <c r="AH128"/>
      <c r="AI128"/>
    </row>
    <row r="129" spans="1:35" ht="12.75" customHeight="1">
      <c r="A129" s="202"/>
      <c r="B129" s="272" t="s">
        <v>341</v>
      </c>
      <c r="C129" s="53" t="s">
        <v>979</v>
      </c>
      <c r="D129" s="53" t="s">
        <v>441</v>
      </c>
      <c r="E129" s="65">
        <v>10</v>
      </c>
      <c r="F129" s="53"/>
      <c r="G129" s="53"/>
      <c r="H129" s="53" t="s">
        <v>430</v>
      </c>
      <c r="I129" s="53" t="s">
        <v>441</v>
      </c>
      <c r="J129" s="65">
        <v>10</v>
      </c>
      <c r="K129" s="53"/>
      <c r="L129" s="53"/>
      <c r="M129" s="53" t="s">
        <v>441</v>
      </c>
      <c r="N129" s="53" t="s">
        <v>436</v>
      </c>
      <c r="O129" s="65">
        <v>10</v>
      </c>
      <c r="P129" s="66" t="s">
        <v>383</v>
      </c>
      <c r="Q129" s="266">
        <v>40</v>
      </c>
      <c r="R129" s="76">
        <f t="shared" si="109"/>
        <v>0</v>
      </c>
      <c r="S129" s="55"/>
      <c r="T129" s="56"/>
      <c r="U129" s="57"/>
      <c r="V129" s="58"/>
      <c r="W129" s="59"/>
      <c r="X129" s="60"/>
      <c r="Y129" s="61"/>
      <c r="Z129" s="62"/>
      <c r="AA129" s="63"/>
      <c r="AB129" s="78">
        <f t="shared" si="103"/>
        <v>0</v>
      </c>
      <c r="AC129" s="258">
        <f t="shared" si="1"/>
        <v>0</v>
      </c>
      <c r="AD129" s="128">
        <v>1.002</v>
      </c>
      <c r="AE129" s="183">
        <f t="shared" si="110"/>
        <v>0</v>
      </c>
      <c r="AF129" s="256"/>
      <c r="AG129"/>
      <c r="AH129"/>
      <c r="AI129"/>
    </row>
    <row r="130" spans="1:35" ht="12.75" customHeight="1">
      <c r="A130" s="202"/>
      <c r="B130" s="272" t="s">
        <v>342</v>
      </c>
      <c r="C130" s="53" t="s">
        <v>979</v>
      </c>
      <c r="D130" s="53" t="s">
        <v>441</v>
      </c>
      <c r="E130" s="65">
        <v>10</v>
      </c>
      <c r="F130" s="53"/>
      <c r="G130" s="53"/>
      <c r="H130" s="53" t="s">
        <v>430</v>
      </c>
      <c r="I130" s="53" t="s">
        <v>441</v>
      </c>
      <c r="J130" s="65">
        <v>10</v>
      </c>
      <c r="K130" s="53"/>
      <c r="L130" s="53"/>
      <c r="M130" s="53" t="s">
        <v>441</v>
      </c>
      <c r="N130" s="53" t="s">
        <v>436</v>
      </c>
      <c r="O130" s="65">
        <v>10</v>
      </c>
      <c r="P130" s="66" t="s">
        <v>384</v>
      </c>
      <c r="Q130" s="266">
        <v>30</v>
      </c>
      <c r="R130" s="76">
        <f t="shared" si="109"/>
        <v>0</v>
      </c>
      <c r="S130" s="55"/>
      <c r="T130" s="56"/>
      <c r="U130" s="57"/>
      <c r="V130" s="58"/>
      <c r="W130" s="59"/>
      <c r="X130" s="60"/>
      <c r="Y130" s="61"/>
      <c r="Z130" s="62"/>
      <c r="AA130" s="63"/>
      <c r="AB130" s="78">
        <f t="shared" si="103"/>
        <v>0</v>
      </c>
      <c r="AC130" s="258">
        <f t="shared" si="1"/>
        <v>0</v>
      </c>
      <c r="AD130" s="128">
        <v>0.58199999999999996</v>
      </c>
      <c r="AE130" s="183">
        <f t="shared" si="110"/>
        <v>0</v>
      </c>
      <c r="AF130" s="256"/>
      <c r="AG130"/>
      <c r="AH130"/>
      <c r="AI130"/>
    </row>
    <row r="131" spans="1:35" ht="12.75" customHeight="1">
      <c r="A131" s="202"/>
      <c r="B131" s="272" t="s">
        <v>343</v>
      </c>
      <c r="C131" s="53" t="s">
        <v>979</v>
      </c>
      <c r="D131" s="53" t="s">
        <v>441</v>
      </c>
      <c r="E131" s="65">
        <v>10</v>
      </c>
      <c r="F131" s="53"/>
      <c r="G131" s="53"/>
      <c r="H131" s="53" t="s">
        <v>430</v>
      </c>
      <c r="I131" s="53" t="s">
        <v>441</v>
      </c>
      <c r="J131" s="65">
        <v>10</v>
      </c>
      <c r="K131" s="53"/>
      <c r="L131" s="53"/>
      <c r="M131" s="53" t="s">
        <v>441</v>
      </c>
      <c r="N131" s="53" t="s">
        <v>436</v>
      </c>
      <c r="O131" s="65">
        <v>10</v>
      </c>
      <c r="P131" s="66" t="s">
        <v>385</v>
      </c>
      <c r="Q131" s="266">
        <v>55</v>
      </c>
      <c r="R131" s="76">
        <f t="shared" si="109"/>
        <v>0</v>
      </c>
      <c r="S131" s="55"/>
      <c r="T131" s="56"/>
      <c r="U131" s="57"/>
      <c r="V131" s="58"/>
      <c r="W131" s="59"/>
      <c r="X131" s="60"/>
      <c r="Y131" s="61"/>
      <c r="Z131" s="62"/>
      <c r="AA131" s="63"/>
      <c r="AB131" s="78">
        <f t="shared" si="103"/>
        <v>0</v>
      </c>
      <c r="AC131" s="258">
        <f t="shared" si="1"/>
        <v>0</v>
      </c>
      <c r="AD131" s="128">
        <v>1.464</v>
      </c>
      <c r="AE131" s="183">
        <f t="shared" si="110"/>
        <v>0</v>
      </c>
      <c r="AF131" s="256"/>
      <c r="AG131"/>
      <c r="AH131"/>
      <c r="AI131"/>
    </row>
    <row r="132" spans="1:35" ht="12.75" customHeight="1">
      <c r="A132" s="202"/>
      <c r="B132" s="272" t="s">
        <v>344</v>
      </c>
      <c r="C132" s="53" t="s">
        <v>979</v>
      </c>
      <c r="D132" s="53" t="s">
        <v>441</v>
      </c>
      <c r="E132" s="65">
        <v>11</v>
      </c>
      <c r="F132" s="53"/>
      <c r="G132" s="53"/>
      <c r="H132" s="53" t="s">
        <v>430</v>
      </c>
      <c r="I132" s="53" t="s">
        <v>441</v>
      </c>
      <c r="J132" s="65">
        <v>11</v>
      </c>
      <c r="K132" s="53"/>
      <c r="L132" s="53"/>
      <c r="M132" s="53" t="s">
        <v>441</v>
      </c>
      <c r="N132" s="53" t="s">
        <v>436</v>
      </c>
      <c r="O132" s="65">
        <v>11</v>
      </c>
      <c r="P132" s="66" t="s">
        <v>386</v>
      </c>
      <c r="Q132" s="266">
        <v>35</v>
      </c>
      <c r="R132" s="76">
        <f t="shared" si="109"/>
        <v>0</v>
      </c>
      <c r="S132" s="55"/>
      <c r="T132" s="56"/>
      <c r="U132" s="57"/>
      <c r="V132" s="58"/>
      <c r="W132" s="59"/>
      <c r="X132" s="60"/>
      <c r="Y132" s="61"/>
      <c r="Z132" s="62"/>
      <c r="AA132" s="63"/>
      <c r="AB132" s="78">
        <f t="shared" si="103"/>
        <v>0</v>
      </c>
      <c r="AC132" s="258">
        <f t="shared" si="1"/>
        <v>0</v>
      </c>
      <c r="AD132" s="128">
        <v>0.67800000000000005</v>
      </c>
      <c r="AE132" s="183">
        <f t="shared" si="110"/>
        <v>0</v>
      </c>
      <c r="AF132" s="256"/>
      <c r="AG132"/>
      <c r="AH132"/>
      <c r="AI132"/>
    </row>
    <row r="133" spans="1:35" ht="12.75" customHeight="1">
      <c r="A133" s="202" t="s">
        <v>1590</v>
      </c>
      <c r="B133" s="275" t="s">
        <v>1558</v>
      </c>
      <c r="C133" s="209" t="s">
        <v>979</v>
      </c>
      <c r="D133" s="209" t="s">
        <v>441</v>
      </c>
      <c r="E133" s="210">
        <v>10</v>
      </c>
      <c r="F133" s="209"/>
      <c r="G133" s="209"/>
      <c r="H133" s="209" t="s">
        <v>430</v>
      </c>
      <c r="I133" s="209" t="s">
        <v>441</v>
      </c>
      <c r="J133" s="210">
        <v>10</v>
      </c>
      <c r="K133" s="209"/>
      <c r="L133" s="209"/>
      <c r="M133" s="209" t="s">
        <v>441</v>
      </c>
      <c r="N133" s="209" t="s">
        <v>436</v>
      </c>
      <c r="O133" s="210">
        <v>10</v>
      </c>
      <c r="P133" s="211" t="s">
        <v>1559</v>
      </c>
      <c r="Q133" s="266">
        <v>75</v>
      </c>
      <c r="R133" s="76">
        <f t="shared" si="109"/>
        <v>0</v>
      </c>
      <c r="S133" s="55"/>
      <c r="T133" s="56"/>
      <c r="U133" s="57"/>
      <c r="V133" s="58"/>
      <c r="W133" s="59"/>
      <c r="X133" s="60"/>
      <c r="Y133" s="61"/>
      <c r="Z133" s="62"/>
      <c r="AA133" s="63"/>
      <c r="AB133" s="78">
        <f t="shared" si="103"/>
        <v>0</v>
      </c>
      <c r="AC133" s="258">
        <f t="shared" si="1"/>
        <v>0</v>
      </c>
      <c r="AD133" s="128">
        <v>2.2952009434818104</v>
      </c>
      <c r="AE133" s="183">
        <f t="shared" si="110"/>
        <v>0</v>
      </c>
      <c r="AF133" s="256"/>
      <c r="AG133"/>
      <c r="AH133"/>
      <c r="AI133"/>
    </row>
    <row r="134" spans="1:35" ht="12.75" customHeight="1">
      <c r="A134" s="202"/>
      <c r="B134" s="271" t="s">
        <v>847</v>
      </c>
      <c r="C134" s="50" t="str">
        <f>B134</f>
        <v>Kilter - Font</v>
      </c>
      <c r="D134" s="64"/>
      <c r="E134" s="64"/>
      <c r="F134" s="64"/>
      <c r="G134" s="64"/>
      <c r="H134" s="64" t="s">
        <v>430</v>
      </c>
      <c r="I134" s="64" t="s">
        <v>926</v>
      </c>
      <c r="J134" s="64"/>
      <c r="K134" s="64"/>
      <c r="L134" s="64"/>
      <c r="M134" s="64" t="s">
        <v>926</v>
      </c>
      <c r="N134" s="64"/>
      <c r="O134" s="64"/>
      <c r="P134" s="64"/>
      <c r="Q134" s="348"/>
      <c r="R134" s="77"/>
      <c r="S134" s="64"/>
      <c r="T134" s="64"/>
      <c r="U134" s="64"/>
      <c r="V134" s="64"/>
      <c r="W134" s="64"/>
      <c r="X134" s="64"/>
      <c r="Y134" s="64"/>
      <c r="Z134" s="64"/>
      <c r="AA134" s="64"/>
      <c r="AB134" s="77"/>
      <c r="AC134" s="257"/>
      <c r="AD134" s="77"/>
      <c r="AE134" s="184"/>
      <c r="AF134" s="256"/>
      <c r="AG134"/>
      <c r="AH134"/>
      <c r="AI134"/>
    </row>
    <row r="135" spans="1:35" ht="12.75" customHeight="1">
      <c r="A135" s="202"/>
      <c r="B135" s="278" t="s">
        <v>512</v>
      </c>
      <c r="C135" s="53" t="s">
        <v>979</v>
      </c>
      <c r="D135" s="53" t="s">
        <v>441</v>
      </c>
      <c r="E135" s="65">
        <v>7</v>
      </c>
      <c r="F135" s="53"/>
      <c r="G135" s="53"/>
      <c r="H135" s="53" t="s">
        <v>430</v>
      </c>
      <c r="I135" s="53" t="s">
        <v>441</v>
      </c>
      <c r="J135" s="65">
        <v>7</v>
      </c>
      <c r="K135" s="53"/>
      <c r="L135" s="53"/>
      <c r="M135" s="53" t="s">
        <v>441</v>
      </c>
      <c r="N135" s="53" t="s">
        <v>436</v>
      </c>
      <c r="O135" s="65">
        <v>7</v>
      </c>
      <c r="P135" s="66" t="s">
        <v>508</v>
      </c>
      <c r="Q135" s="266">
        <v>155</v>
      </c>
      <c r="R135" s="76">
        <f>SUM(S135:AA135)</f>
        <v>0</v>
      </c>
      <c r="S135" s="55"/>
      <c r="T135" s="56"/>
      <c r="U135" s="57"/>
      <c r="V135" s="58"/>
      <c r="W135" s="59"/>
      <c r="X135" s="60"/>
      <c r="Y135" s="61"/>
      <c r="Z135" s="62"/>
      <c r="AA135" s="63"/>
      <c r="AB135" s="78">
        <f>R135*O135</f>
        <v>0</v>
      </c>
      <c r="AC135" s="258">
        <f t="shared" si="1"/>
        <v>0</v>
      </c>
      <c r="AD135" s="128">
        <v>3.4366234237503401</v>
      </c>
      <c r="AE135" s="183">
        <f>AD135*R135</f>
        <v>0</v>
      </c>
      <c r="AF135" s="256"/>
      <c r="AG135"/>
      <c r="AH135"/>
      <c r="AI135"/>
    </row>
    <row r="136" spans="1:35" ht="12.75" customHeight="1">
      <c r="A136" s="202"/>
      <c r="B136" s="272" t="s">
        <v>513</v>
      </c>
      <c r="C136" s="53" t="s">
        <v>979</v>
      </c>
      <c r="D136" s="53" t="s">
        <v>441</v>
      </c>
      <c r="E136" s="65">
        <v>5</v>
      </c>
      <c r="F136" s="53"/>
      <c r="G136" s="53"/>
      <c r="H136" s="53" t="s">
        <v>430</v>
      </c>
      <c r="I136" s="53" t="s">
        <v>441</v>
      </c>
      <c r="J136" s="65">
        <v>5</v>
      </c>
      <c r="K136" s="53"/>
      <c r="L136" s="53"/>
      <c r="M136" s="53" t="s">
        <v>441</v>
      </c>
      <c r="N136" s="53" t="s">
        <v>436</v>
      </c>
      <c r="O136" s="65">
        <v>5</v>
      </c>
      <c r="P136" s="66" t="s">
        <v>509</v>
      </c>
      <c r="Q136" s="266">
        <v>65</v>
      </c>
      <c r="R136" s="76">
        <f>SUM(S136:AA136)</f>
        <v>0</v>
      </c>
      <c r="S136" s="55"/>
      <c r="T136" s="56"/>
      <c r="U136" s="57"/>
      <c r="V136" s="58"/>
      <c r="W136" s="59"/>
      <c r="X136" s="60"/>
      <c r="Y136" s="61"/>
      <c r="Z136" s="62"/>
      <c r="AA136" s="63"/>
      <c r="AB136" s="78">
        <f>R136*O136</f>
        <v>0</v>
      </c>
      <c r="AC136" s="258">
        <f t="shared" si="1"/>
        <v>0</v>
      </c>
      <c r="AD136" s="128">
        <v>2.129386283225982</v>
      </c>
      <c r="AE136" s="183">
        <f>AD136*R136</f>
        <v>0</v>
      </c>
      <c r="AF136" s="256"/>
      <c r="AG136"/>
      <c r="AH136"/>
      <c r="AI136"/>
    </row>
    <row r="137" spans="1:35" ht="12.75" customHeight="1">
      <c r="A137" s="202"/>
      <c r="B137" s="274" t="s">
        <v>848</v>
      </c>
      <c r="C137" s="50" t="str">
        <f>B137</f>
        <v>Kilter - Granite</v>
      </c>
      <c r="D137" s="50"/>
      <c r="E137" s="50"/>
      <c r="F137" s="50"/>
      <c r="G137" s="50"/>
      <c r="H137" s="50" t="s">
        <v>430</v>
      </c>
      <c r="I137" s="64" t="s">
        <v>1188</v>
      </c>
      <c r="J137" s="50"/>
      <c r="K137" s="64"/>
      <c r="L137" s="64"/>
      <c r="M137" s="64" t="s">
        <v>1188</v>
      </c>
      <c r="N137" s="50"/>
      <c r="O137" s="50"/>
      <c r="P137" s="51"/>
      <c r="Q137" s="348"/>
      <c r="R137" s="75"/>
      <c r="S137" s="52"/>
      <c r="T137" s="52"/>
      <c r="U137" s="52"/>
      <c r="V137" s="52"/>
      <c r="W137" s="52"/>
      <c r="X137" s="52"/>
      <c r="Y137" s="52"/>
      <c r="Z137" s="52"/>
      <c r="AA137" s="52"/>
      <c r="AB137" s="74"/>
      <c r="AC137" s="257"/>
      <c r="AD137" s="77"/>
      <c r="AE137" s="184"/>
      <c r="AF137" s="256"/>
      <c r="AG137"/>
      <c r="AH137"/>
      <c r="AI137"/>
    </row>
    <row r="138" spans="1:35" ht="12.75" customHeight="1">
      <c r="A138" s="202"/>
      <c r="B138" s="272" t="s">
        <v>370</v>
      </c>
      <c r="C138" s="53" t="s">
        <v>980</v>
      </c>
      <c r="D138" s="53" t="s">
        <v>1056</v>
      </c>
      <c r="E138" s="65">
        <v>3</v>
      </c>
      <c r="F138" s="53"/>
      <c r="G138" s="53"/>
      <c r="H138" s="53" t="s">
        <v>430</v>
      </c>
      <c r="I138" s="53" t="s">
        <v>477</v>
      </c>
      <c r="J138" s="65">
        <v>3</v>
      </c>
      <c r="K138" s="53"/>
      <c r="L138" s="53"/>
      <c r="M138" s="53" t="s">
        <v>477</v>
      </c>
      <c r="N138" s="53" t="s">
        <v>437</v>
      </c>
      <c r="O138" s="65">
        <v>3</v>
      </c>
      <c r="P138" s="66" t="s">
        <v>416</v>
      </c>
      <c r="Q138" s="266">
        <v>190</v>
      </c>
      <c r="R138" s="76">
        <f>SUM(S138:AA138)</f>
        <v>0</v>
      </c>
      <c r="S138" s="55"/>
      <c r="T138" s="56"/>
      <c r="U138" s="57"/>
      <c r="V138" s="58"/>
      <c r="W138" s="59"/>
      <c r="X138" s="60"/>
      <c r="Y138" s="61"/>
      <c r="Z138" s="62"/>
      <c r="AA138" s="63"/>
      <c r="AB138" s="78">
        <f>R138*O138</f>
        <v>0</v>
      </c>
      <c r="AC138" s="258">
        <f t="shared" si="1"/>
        <v>0</v>
      </c>
      <c r="AD138" s="128">
        <v>5.5449999999999999</v>
      </c>
      <c r="AE138" s="183">
        <f>AD138*R138</f>
        <v>0</v>
      </c>
      <c r="AF138" s="256"/>
      <c r="AG138"/>
      <c r="AH138"/>
      <c r="AI138"/>
    </row>
    <row r="139" spans="1:35" ht="12" customHeight="1">
      <c r="A139" s="202"/>
      <c r="B139" s="273"/>
      <c r="C139" s="129"/>
      <c r="D139" s="129"/>
      <c r="E139" s="131"/>
      <c r="F139" s="129"/>
      <c r="G139" s="129"/>
      <c r="H139" s="129"/>
      <c r="I139" s="130"/>
      <c r="J139" s="131"/>
      <c r="K139" s="129"/>
      <c r="L139" s="129"/>
      <c r="M139" s="130"/>
      <c r="N139" s="130"/>
      <c r="O139" s="131"/>
      <c r="P139" s="131"/>
      <c r="Q139" s="266"/>
      <c r="R139" s="132"/>
      <c r="S139" s="133"/>
      <c r="T139" s="134"/>
      <c r="U139" s="135"/>
      <c r="V139" s="136"/>
      <c r="W139" s="137"/>
      <c r="X139" s="138"/>
      <c r="Y139" s="139"/>
      <c r="Z139" s="140"/>
      <c r="AA139" s="141"/>
      <c r="AB139" s="132"/>
      <c r="AC139" s="259"/>
      <c r="AD139" s="142"/>
      <c r="AE139" s="143"/>
      <c r="AF139" s="256"/>
      <c r="AG139"/>
      <c r="AH139"/>
      <c r="AI139"/>
    </row>
    <row r="140" spans="1:35" ht="12.75" customHeight="1">
      <c r="A140" s="202"/>
      <c r="B140" s="272" t="s">
        <v>371</v>
      </c>
      <c r="C140" s="53" t="s">
        <v>980</v>
      </c>
      <c r="D140" s="53" t="s">
        <v>1059</v>
      </c>
      <c r="E140" s="65">
        <v>5</v>
      </c>
      <c r="F140" s="53"/>
      <c r="G140" s="53"/>
      <c r="H140" s="53" t="s">
        <v>430</v>
      </c>
      <c r="I140" s="53" t="s">
        <v>442</v>
      </c>
      <c r="J140" s="65">
        <v>5</v>
      </c>
      <c r="K140" s="53"/>
      <c r="L140" s="53"/>
      <c r="M140" s="53" t="s">
        <v>442</v>
      </c>
      <c r="N140" s="53" t="s">
        <v>434</v>
      </c>
      <c r="O140" s="65">
        <v>5</v>
      </c>
      <c r="P140" s="66" t="s">
        <v>417</v>
      </c>
      <c r="Q140" s="266">
        <v>225</v>
      </c>
      <c r="R140" s="76">
        <f>SUM(S140:AA140)</f>
        <v>0</v>
      </c>
      <c r="S140" s="55"/>
      <c r="T140" s="56"/>
      <c r="U140" s="57"/>
      <c r="V140" s="58"/>
      <c r="W140" s="59"/>
      <c r="X140" s="60"/>
      <c r="Y140" s="61"/>
      <c r="Z140" s="62"/>
      <c r="AA140" s="63"/>
      <c r="AB140" s="78">
        <f>R140*O140</f>
        <v>0</v>
      </c>
      <c r="AC140" s="258">
        <f t="shared" si="1"/>
        <v>0</v>
      </c>
      <c r="AD140" s="128">
        <v>6.1219999999999999</v>
      </c>
      <c r="AE140" s="183">
        <f>AD140*R140</f>
        <v>0</v>
      </c>
      <c r="AF140" s="256"/>
      <c r="AG140"/>
      <c r="AH140"/>
      <c r="AI140"/>
    </row>
    <row r="141" spans="1:35" ht="12.75" customHeight="1">
      <c r="A141" s="202"/>
      <c r="B141" s="276" t="s">
        <v>1542</v>
      </c>
      <c r="C141" s="209" t="s">
        <v>980</v>
      </c>
      <c r="D141" s="209" t="s">
        <v>1059</v>
      </c>
      <c r="E141" s="210">
        <v>3</v>
      </c>
      <c r="F141" s="209"/>
      <c r="G141" s="209"/>
      <c r="H141" s="209" t="s">
        <v>430</v>
      </c>
      <c r="I141" s="209" t="s">
        <v>442</v>
      </c>
      <c r="J141" s="210">
        <v>3</v>
      </c>
      <c r="K141" s="209"/>
      <c r="L141" s="209"/>
      <c r="M141" s="209" t="s">
        <v>442</v>
      </c>
      <c r="N141" s="209" t="s">
        <v>434</v>
      </c>
      <c r="O141" s="210">
        <v>3</v>
      </c>
      <c r="P141" s="211" t="s">
        <v>1543</v>
      </c>
      <c r="Q141" s="266">
        <v>170</v>
      </c>
      <c r="R141" s="76">
        <f>SUM(S141:AA141)</f>
        <v>0</v>
      </c>
      <c r="S141" s="55"/>
      <c r="T141" s="56"/>
      <c r="U141" s="57"/>
      <c r="V141" s="58"/>
      <c r="W141" s="59"/>
      <c r="X141" s="60"/>
      <c r="Y141" s="61"/>
      <c r="Z141" s="62"/>
      <c r="AA141" s="63"/>
      <c r="AB141" s="78">
        <f>R141*O141</f>
        <v>0</v>
      </c>
      <c r="AC141" s="258">
        <f t="shared" ref="AC141" si="111">R141*Q141</f>
        <v>0</v>
      </c>
      <c r="AD141" s="128">
        <v>4.8489521908736277</v>
      </c>
      <c r="AE141" s="183">
        <f>AD141*R141</f>
        <v>0</v>
      </c>
      <c r="AF141" s="256"/>
      <c r="AG141"/>
      <c r="AH141"/>
      <c r="AI141"/>
    </row>
    <row r="142" spans="1:35" ht="12" customHeight="1">
      <c r="A142" s="202"/>
      <c r="B142" s="273"/>
      <c r="C142" s="129"/>
      <c r="D142" s="129"/>
      <c r="E142" s="131"/>
      <c r="F142" s="129"/>
      <c r="G142" s="129"/>
      <c r="H142" s="129"/>
      <c r="I142" s="130"/>
      <c r="J142" s="131"/>
      <c r="K142" s="129"/>
      <c r="L142" s="129"/>
      <c r="M142" s="130"/>
      <c r="N142" s="130"/>
      <c r="O142" s="131"/>
      <c r="P142" s="131"/>
      <c r="Q142" s="266"/>
      <c r="R142" s="132"/>
      <c r="S142" s="133"/>
      <c r="T142" s="134"/>
      <c r="U142" s="135"/>
      <c r="V142" s="136"/>
      <c r="W142" s="137"/>
      <c r="X142" s="138"/>
      <c r="Y142" s="139"/>
      <c r="Z142" s="140"/>
      <c r="AA142" s="141"/>
      <c r="AB142" s="132"/>
      <c r="AC142" s="259"/>
      <c r="AD142" s="142"/>
      <c r="AE142" s="143"/>
      <c r="AF142" s="256"/>
      <c r="AG142"/>
      <c r="AH142"/>
      <c r="AI142"/>
    </row>
    <row r="143" spans="1:35" ht="12" customHeight="1">
      <c r="A143" s="202"/>
      <c r="B143" s="272" t="s">
        <v>962</v>
      </c>
      <c r="C143" s="53" t="s">
        <v>980</v>
      </c>
      <c r="D143" s="53" t="s">
        <v>1060</v>
      </c>
      <c r="E143" s="65">
        <v>5</v>
      </c>
      <c r="F143" s="53"/>
      <c r="G143" s="53"/>
      <c r="H143" s="53" t="s">
        <v>430</v>
      </c>
      <c r="I143" s="53" t="s">
        <v>442</v>
      </c>
      <c r="J143" s="65">
        <v>5</v>
      </c>
      <c r="K143" s="53"/>
      <c r="L143" s="53"/>
      <c r="M143" s="53" t="s">
        <v>442</v>
      </c>
      <c r="N143" s="53" t="s">
        <v>434</v>
      </c>
      <c r="O143" s="65">
        <v>5</v>
      </c>
      <c r="P143" s="66" t="s">
        <v>963</v>
      </c>
      <c r="Q143" s="266">
        <v>120</v>
      </c>
      <c r="R143" s="76">
        <f t="shared" ref="R143" si="112">SUM(S143:AA143)</f>
        <v>0</v>
      </c>
      <c r="S143" s="55"/>
      <c r="T143" s="56"/>
      <c r="U143" s="57"/>
      <c r="V143" s="58"/>
      <c r="W143" s="59"/>
      <c r="X143" s="60"/>
      <c r="Y143" s="61"/>
      <c r="Z143" s="62"/>
      <c r="AA143" s="63"/>
      <c r="AB143" s="78">
        <f>R143*O143</f>
        <v>0</v>
      </c>
      <c r="AC143" s="258">
        <f t="shared" ref="AC143:AC144" si="113">R143*Q143</f>
        <v>0</v>
      </c>
      <c r="AD143" s="128">
        <v>4.2184523269527352</v>
      </c>
      <c r="AE143" s="183">
        <f t="shared" ref="AE143" si="114">AD143*R143</f>
        <v>0</v>
      </c>
      <c r="AF143" s="256"/>
      <c r="AG143"/>
      <c r="AH143"/>
      <c r="AI143"/>
    </row>
    <row r="144" spans="1:35" s="249" customFormat="1" ht="12" customHeight="1">
      <c r="A144" s="202" t="s">
        <v>1590</v>
      </c>
      <c r="B144" s="275" t="s">
        <v>1682</v>
      </c>
      <c r="C144" s="209" t="s">
        <v>980</v>
      </c>
      <c r="D144" s="209" t="s">
        <v>1060</v>
      </c>
      <c r="E144" s="210">
        <v>5</v>
      </c>
      <c r="F144" s="209"/>
      <c r="G144" s="209"/>
      <c r="H144" s="209" t="s">
        <v>430</v>
      </c>
      <c r="I144" s="209" t="s">
        <v>442</v>
      </c>
      <c r="J144" s="210">
        <v>5</v>
      </c>
      <c r="K144" s="209"/>
      <c r="L144" s="209"/>
      <c r="M144" s="209" t="s">
        <v>442</v>
      </c>
      <c r="N144" s="209" t="s">
        <v>434</v>
      </c>
      <c r="O144" s="210">
        <v>5</v>
      </c>
      <c r="P144" s="211" t="s">
        <v>1683</v>
      </c>
      <c r="Q144" s="266">
        <v>110</v>
      </c>
      <c r="R144" s="76">
        <f>SUM(S144:AA144)</f>
        <v>0</v>
      </c>
      <c r="S144" s="55"/>
      <c r="T144" s="56"/>
      <c r="U144" s="57"/>
      <c r="V144" s="58"/>
      <c r="W144" s="59"/>
      <c r="X144" s="60"/>
      <c r="Y144" s="61"/>
      <c r="Z144" s="62"/>
      <c r="AA144" s="63"/>
      <c r="AB144" s="78">
        <f>R144*O144</f>
        <v>0</v>
      </c>
      <c r="AC144" s="258">
        <f t="shared" si="113"/>
        <v>0</v>
      </c>
      <c r="AD144" s="128">
        <v>3.8510387371858839</v>
      </c>
      <c r="AE144" s="183">
        <f>AD144*R144</f>
        <v>0</v>
      </c>
      <c r="AF144" s="256"/>
      <c r="AG144" s="248"/>
      <c r="AH144" s="248"/>
      <c r="AI144" s="248"/>
    </row>
    <row r="145" spans="1:35" ht="12" customHeight="1">
      <c r="A145" s="202"/>
      <c r="B145" s="273"/>
      <c r="C145" s="129"/>
      <c r="D145" s="129"/>
      <c r="E145" s="131"/>
      <c r="F145" s="129"/>
      <c r="G145" s="129"/>
      <c r="H145" s="129"/>
      <c r="I145" s="130"/>
      <c r="J145" s="131"/>
      <c r="K145" s="129"/>
      <c r="L145" s="129"/>
      <c r="M145" s="130"/>
      <c r="N145" s="130"/>
      <c r="O145" s="131"/>
      <c r="P145" s="131"/>
      <c r="Q145" s="266"/>
      <c r="R145" s="132"/>
      <c r="S145" s="133"/>
      <c r="T145" s="134"/>
      <c r="U145" s="135"/>
      <c r="V145" s="136"/>
      <c r="W145" s="137"/>
      <c r="X145" s="138"/>
      <c r="Y145" s="139"/>
      <c r="Z145" s="140"/>
      <c r="AA145" s="141"/>
      <c r="AB145" s="132"/>
      <c r="AC145" s="259"/>
      <c r="AD145" s="142"/>
      <c r="AE145" s="143"/>
      <c r="AF145" s="256"/>
      <c r="AG145"/>
      <c r="AH145"/>
      <c r="AI145"/>
    </row>
    <row r="146" spans="1:35" ht="12.75" customHeight="1">
      <c r="A146" s="202"/>
      <c r="B146" s="272" t="s">
        <v>956</v>
      </c>
      <c r="C146" s="53" t="s">
        <v>980</v>
      </c>
      <c r="D146" s="53" t="s">
        <v>441</v>
      </c>
      <c r="E146" s="65">
        <v>4</v>
      </c>
      <c r="F146" s="53"/>
      <c r="G146" s="53"/>
      <c r="H146" s="53" t="s">
        <v>430</v>
      </c>
      <c r="I146" s="53" t="s">
        <v>441</v>
      </c>
      <c r="J146" s="65">
        <v>4</v>
      </c>
      <c r="K146" s="53"/>
      <c r="L146" s="53"/>
      <c r="M146" s="53" t="s">
        <v>441</v>
      </c>
      <c r="N146" s="53" t="s">
        <v>436</v>
      </c>
      <c r="O146" s="65">
        <v>4</v>
      </c>
      <c r="P146" s="66" t="s">
        <v>418</v>
      </c>
      <c r="Q146" s="266">
        <v>120</v>
      </c>
      <c r="R146" s="76">
        <f>SUM(S146:AA146)</f>
        <v>0</v>
      </c>
      <c r="S146" s="55"/>
      <c r="T146" s="56"/>
      <c r="U146" s="57"/>
      <c r="V146" s="58"/>
      <c r="W146" s="59"/>
      <c r="X146" s="60"/>
      <c r="Y146" s="61"/>
      <c r="Z146" s="62"/>
      <c r="AA146" s="63"/>
      <c r="AB146" s="78">
        <f>R146*O146</f>
        <v>0</v>
      </c>
      <c r="AC146" s="258">
        <f t="shared" si="1"/>
        <v>0</v>
      </c>
      <c r="AD146" s="128">
        <v>2.9430000000000001</v>
      </c>
      <c r="AE146" s="183">
        <f>AD146*R146</f>
        <v>0</v>
      </c>
      <c r="AF146" s="256"/>
      <c r="AG146"/>
      <c r="AH146"/>
      <c r="AI146"/>
    </row>
    <row r="147" spans="1:35" ht="12.75" hidden="1" customHeight="1">
      <c r="A147" s="202" t="s">
        <v>1555</v>
      </c>
      <c r="B147" s="279" t="s">
        <v>955</v>
      </c>
      <c r="C147" s="53" t="s">
        <v>980</v>
      </c>
      <c r="D147" s="53" t="s">
        <v>441</v>
      </c>
      <c r="E147" s="65">
        <v>3</v>
      </c>
      <c r="F147" s="53"/>
      <c r="G147" s="53"/>
      <c r="H147" s="53" t="s">
        <v>430</v>
      </c>
      <c r="I147" s="53" t="s">
        <v>441</v>
      </c>
      <c r="J147" s="65">
        <v>3</v>
      </c>
      <c r="K147" s="53"/>
      <c r="L147" s="53"/>
      <c r="M147" s="53" t="s">
        <v>441</v>
      </c>
      <c r="N147" s="53" t="s">
        <v>436</v>
      </c>
      <c r="O147" s="65">
        <v>3</v>
      </c>
      <c r="P147" s="66" t="s">
        <v>957</v>
      </c>
      <c r="Q147" s="266">
        <v>100</v>
      </c>
      <c r="R147" s="76">
        <f t="shared" ref="R147" si="115">SUM(S147:AA147)</f>
        <v>0</v>
      </c>
      <c r="S147" s="55"/>
      <c r="T147" s="56"/>
      <c r="U147" s="57"/>
      <c r="V147" s="58"/>
      <c r="W147" s="59"/>
      <c r="X147" s="60"/>
      <c r="Y147" s="61"/>
      <c r="Z147" s="62"/>
      <c r="AA147" s="63"/>
      <c r="AB147" s="78">
        <f>R147*O147</f>
        <v>0</v>
      </c>
      <c r="AC147" s="258">
        <f t="shared" ref="AC147:AC148" si="116">R147*Q147</f>
        <v>0</v>
      </c>
      <c r="AD147" s="128">
        <v>2.6081828903202395</v>
      </c>
      <c r="AE147" s="183">
        <f t="shared" ref="AE147" si="117">AD147*R147</f>
        <v>0</v>
      </c>
      <c r="AF147" s="256"/>
      <c r="AG147"/>
      <c r="AH147"/>
      <c r="AI147"/>
    </row>
    <row r="148" spans="1:35" ht="12.75" hidden="1" customHeight="1">
      <c r="A148" s="202" t="s">
        <v>1555</v>
      </c>
      <c r="B148" s="276" t="s">
        <v>1539</v>
      </c>
      <c r="C148" s="209" t="s">
        <v>980</v>
      </c>
      <c r="D148" s="209" t="s">
        <v>441</v>
      </c>
      <c r="E148" s="210">
        <v>3</v>
      </c>
      <c r="F148" s="209"/>
      <c r="G148" s="209"/>
      <c r="H148" s="209" t="s">
        <v>430</v>
      </c>
      <c r="I148" s="209" t="s">
        <v>441</v>
      </c>
      <c r="J148" s="210">
        <v>3</v>
      </c>
      <c r="K148" s="209"/>
      <c r="L148" s="209"/>
      <c r="M148" s="209" t="s">
        <v>441</v>
      </c>
      <c r="N148" s="209" t="s">
        <v>436</v>
      </c>
      <c r="O148" s="210">
        <v>3</v>
      </c>
      <c r="P148" s="211" t="s">
        <v>1533</v>
      </c>
      <c r="Q148" s="266">
        <v>135</v>
      </c>
      <c r="R148" s="76">
        <f>SUM(S148:AA148)</f>
        <v>0</v>
      </c>
      <c r="S148" s="55"/>
      <c r="T148" s="56"/>
      <c r="U148" s="57"/>
      <c r="V148" s="58"/>
      <c r="W148" s="59"/>
      <c r="X148" s="60"/>
      <c r="Y148" s="61"/>
      <c r="Z148" s="62"/>
      <c r="AA148" s="63"/>
      <c r="AB148" s="78">
        <f>R148*O148</f>
        <v>0</v>
      </c>
      <c r="AC148" s="258">
        <f t="shared" si="116"/>
        <v>0</v>
      </c>
      <c r="AD148" s="128">
        <v>3.7450000000000001</v>
      </c>
      <c r="AE148" s="183">
        <f>AD148*R148</f>
        <v>0</v>
      </c>
      <c r="AF148" s="256"/>
      <c r="AG148"/>
      <c r="AH148"/>
      <c r="AI148"/>
    </row>
    <row r="149" spans="1:35" ht="12.75" customHeight="1">
      <c r="A149" s="202"/>
      <c r="B149" s="272" t="s">
        <v>515</v>
      </c>
      <c r="C149" s="53" t="s">
        <v>980</v>
      </c>
      <c r="D149" s="53" t="s">
        <v>441</v>
      </c>
      <c r="E149" s="65">
        <v>10</v>
      </c>
      <c r="F149" s="53"/>
      <c r="G149" s="53"/>
      <c r="H149" s="53" t="s">
        <v>430</v>
      </c>
      <c r="I149" s="53" t="s">
        <v>441</v>
      </c>
      <c r="J149" s="65">
        <v>10</v>
      </c>
      <c r="K149" s="53"/>
      <c r="L149" s="53"/>
      <c r="M149" s="53" t="s">
        <v>441</v>
      </c>
      <c r="N149" s="53" t="s">
        <v>436</v>
      </c>
      <c r="O149" s="65">
        <v>10</v>
      </c>
      <c r="P149" s="66" t="s">
        <v>511</v>
      </c>
      <c r="Q149" s="266">
        <v>50</v>
      </c>
      <c r="R149" s="76">
        <f>SUM(S149:AA149)</f>
        <v>0</v>
      </c>
      <c r="S149" s="55"/>
      <c r="T149" s="56"/>
      <c r="U149" s="57"/>
      <c r="V149" s="58"/>
      <c r="W149" s="59"/>
      <c r="X149" s="60"/>
      <c r="Y149" s="61"/>
      <c r="Z149" s="62"/>
      <c r="AA149" s="63"/>
      <c r="AB149" s="78">
        <f>R149*O149</f>
        <v>0</v>
      </c>
      <c r="AC149" s="258">
        <f t="shared" ref="AC149:AC208" si="118">R149*Q149</f>
        <v>0</v>
      </c>
      <c r="AD149" s="128">
        <v>1.4061507756509117</v>
      </c>
      <c r="AE149" s="183">
        <f>AD149*R149</f>
        <v>0</v>
      </c>
      <c r="AF149" s="256"/>
      <c r="AG149"/>
      <c r="AH149"/>
      <c r="AI149"/>
    </row>
    <row r="150" spans="1:35" ht="12.75" customHeight="1">
      <c r="A150" s="202"/>
      <c r="B150" s="274" t="s">
        <v>849</v>
      </c>
      <c r="C150" s="50" t="str">
        <f>B150</f>
        <v>Kilter - Junction - Granite Teagan</v>
      </c>
      <c r="D150" s="50"/>
      <c r="E150" s="50"/>
      <c r="F150" s="50"/>
      <c r="G150" s="50"/>
      <c r="H150" s="50" t="s">
        <v>430</v>
      </c>
      <c r="I150" s="64" t="s">
        <v>1188</v>
      </c>
      <c r="J150" s="50"/>
      <c r="K150" s="64"/>
      <c r="L150" s="64"/>
      <c r="M150" s="64" t="s">
        <v>1188</v>
      </c>
      <c r="N150" s="50"/>
      <c r="O150" s="50"/>
      <c r="P150" s="51"/>
      <c r="Q150" s="348"/>
      <c r="R150" s="75"/>
      <c r="S150" s="52"/>
      <c r="T150" s="52"/>
      <c r="U150" s="52"/>
      <c r="V150" s="52"/>
      <c r="W150" s="52"/>
      <c r="X150" s="52"/>
      <c r="Y150" s="52"/>
      <c r="Z150" s="52"/>
      <c r="AA150" s="52"/>
      <c r="AB150" s="74"/>
      <c r="AC150" s="257"/>
      <c r="AD150" s="77"/>
      <c r="AE150" s="184"/>
      <c r="AF150" s="256"/>
      <c r="AG150"/>
      <c r="AH150"/>
    </row>
    <row r="151" spans="1:35" ht="12.75" customHeight="1">
      <c r="A151" s="202"/>
      <c r="B151" s="272" t="s">
        <v>372</v>
      </c>
      <c r="C151" s="53" t="s">
        <v>980</v>
      </c>
      <c r="D151" s="53" t="s">
        <v>1059</v>
      </c>
      <c r="E151" s="65">
        <v>3</v>
      </c>
      <c r="F151" s="53"/>
      <c r="G151" s="53"/>
      <c r="H151" s="53" t="s">
        <v>430</v>
      </c>
      <c r="I151" s="53" t="s">
        <v>444</v>
      </c>
      <c r="J151" s="65">
        <v>3</v>
      </c>
      <c r="K151" s="53"/>
      <c r="L151" s="53"/>
      <c r="M151" s="53" t="s">
        <v>444</v>
      </c>
      <c r="N151" s="54" t="s">
        <v>437</v>
      </c>
      <c r="O151" s="65">
        <v>3</v>
      </c>
      <c r="P151" s="66" t="s">
        <v>419</v>
      </c>
      <c r="Q151" s="266">
        <v>195</v>
      </c>
      <c r="R151" s="76">
        <f>SUM(S151:AA151)</f>
        <v>0</v>
      </c>
      <c r="S151" s="55"/>
      <c r="T151" s="56"/>
      <c r="U151" s="57"/>
      <c r="V151" s="58"/>
      <c r="W151" s="59"/>
      <c r="X151" s="60"/>
      <c r="Y151" s="61"/>
      <c r="Z151" s="62"/>
      <c r="AA151" s="63"/>
      <c r="AB151" s="78">
        <f>R151*O151</f>
        <v>0</v>
      </c>
      <c r="AC151" s="258">
        <f t="shared" si="118"/>
        <v>0</v>
      </c>
      <c r="AD151" s="128">
        <v>5.69</v>
      </c>
      <c r="AE151" s="183">
        <f>AD151*R151</f>
        <v>0</v>
      </c>
      <c r="AF151" s="256"/>
    </row>
    <row r="152" spans="1:35" ht="12.75" customHeight="1">
      <c r="A152" s="202"/>
      <c r="B152" s="272" t="s">
        <v>373</v>
      </c>
      <c r="C152" s="53" t="s">
        <v>980</v>
      </c>
      <c r="D152" s="53" t="s">
        <v>1060</v>
      </c>
      <c r="E152" s="65">
        <v>4</v>
      </c>
      <c r="F152" s="53"/>
      <c r="G152" s="53"/>
      <c r="H152" s="53" t="s">
        <v>430</v>
      </c>
      <c r="I152" s="53" t="s">
        <v>444</v>
      </c>
      <c r="J152" s="65">
        <v>4</v>
      </c>
      <c r="K152" s="53"/>
      <c r="L152" s="53"/>
      <c r="M152" s="53" t="s">
        <v>444</v>
      </c>
      <c r="N152" s="54" t="s">
        <v>437</v>
      </c>
      <c r="O152" s="65">
        <v>4</v>
      </c>
      <c r="P152" s="66" t="s">
        <v>420</v>
      </c>
      <c r="Q152" s="266">
        <v>150</v>
      </c>
      <c r="R152" s="76">
        <f>SUM(S152:AA152)</f>
        <v>0</v>
      </c>
      <c r="S152" s="55"/>
      <c r="T152" s="56"/>
      <c r="U152" s="57"/>
      <c r="V152" s="58"/>
      <c r="W152" s="59"/>
      <c r="X152" s="60"/>
      <c r="Y152" s="61"/>
      <c r="Z152" s="62"/>
      <c r="AA152" s="63"/>
      <c r="AB152" s="78">
        <f>R152*O152</f>
        <v>0</v>
      </c>
      <c r="AC152" s="258">
        <f t="shared" si="118"/>
        <v>0</v>
      </c>
      <c r="AD152" s="128">
        <v>4.0369999999999999</v>
      </c>
      <c r="AE152" s="183">
        <f>AD152*R152</f>
        <v>0</v>
      </c>
      <c r="AF152" s="256"/>
    </row>
    <row r="153" spans="1:35" ht="12.75" customHeight="1">
      <c r="A153" s="202"/>
      <c r="B153" s="274" t="s">
        <v>836</v>
      </c>
      <c r="C153" s="50" t="str">
        <f>B153</f>
        <v>Kilter - Noah</v>
      </c>
      <c r="D153" s="50"/>
      <c r="E153" s="50"/>
      <c r="F153" s="50"/>
      <c r="G153" s="50"/>
      <c r="H153" s="50" t="s">
        <v>430</v>
      </c>
      <c r="I153" s="64" t="s">
        <v>1188</v>
      </c>
      <c r="J153" s="50"/>
      <c r="K153" s="64"/>
      <c r="L153" s="64"/>
      <c r="M153" s="64" t="s">
        <v>1188</v>
      </c>
      <c r="N153" s="50"/>
      <c r="O153" s="50"/>
      <c r="P153" s="51"/>
      <c r="Q153" s="348"/>
      <c r="R153" s="75"/>
      <c r="S153" s="52"/>
      <c r="T153" s="52"/>
      <c r="U153" s="52"/>
      <c r="V153" s="52"/>
      <c r="W153" s="52"/>
      <c r="X153" s="52"/>
      <c r="Y153" s="52"/>
      <c r="Z153" s="52"/>
      <c r="AA153" s="52"/>
      <c r="AB153" s="74"/>
      <c r="AC153" s="257"/>
      <c r="AD153" s="77"/>
      <c r="AE153" s="184"/>
      <c r="AF153" s="256"/>
    </row>
    <row r="154" spans="1:35" s="255" customFormat="1" ht="12.75" customHeight="1">
      <c r="A154" s="202" t="s">
        <v>1590</v>
      </c>
      <c r="B154" s="275" t="s">
        <v>1743</v>
      </c>
      <c r="C154" s="209" t="s">
        <v>982</v>
      </c>
      <c r="D154" s="209" t="s">
        <v>1056</v>
      </c>
      <c r="E154" s="210">
        <v>3</v>
      </c>
      <c r="F154" s="209"/>
      <c r="G154" s="209"/>
      <c r="H154" s="209" t="s">
        <v>430</v>
      </c>
      <c r="I154" s="209" t="s">
        <v>477</v>
      </c>
      <c r="J154" s="210">
        <v>3</v>
      </c>
      <c r="K154" s="209"/>
      <c r="L154" s="209"/>
      <c r="M154" s="209" t="s">
        <v>477</v>
      </c>
      <c r="N154" s="209" t="s">
        <v>434</v>
      </c>
      <c r="O154" s="210">
        <v>3</v>
      </c>
      <c r="P154" s="211" t="s">
        <v>1744</v>
      </c>
      <c r="Q154" s="266">
        <v>313</v>
      </c>
      <c r="R154" s="76">
        <f t="shared" ref="R154" si="119">SUM(S154:AA154)</f>
        <v>0</v>
      </c>
      <c r="S154" s="55"/>
      <c r="T154" s="56"/>
      <c r="U154" s="57"/>
      <c r="V154" s="58"/>
      <c r="W154" s="59"/>
      <c r="X154" s="60"/>
      <c r="Y154" s="61"/>
      <c r="Z154" s="62"/>
      <c r="AA154" s="63"/>
      <c r="AB154" s="78">
        <f>R154*O154</f>
        <v>0</v>
      </c>
      <c r="AC154" s="258">
        <f t="shared" ref="AC154" si="120">R154*Q154</f>
        <v>0</v>
      </c>
      <c r="AD154" s="128">
        <v>9.5028576612537421</v>
      </c>
      <c r="AE154" s="183">
        <f t="shared" ref="AE154" si="121">AD154*R154</f>
        <v>0</v>
      </c>
      <c r="AF154" s="256"/>
    </row>
    <row r="155" spans="1:35" s="255" customFormat="1" ht="12.75" customHeight="1">
      <c r="A155" s="202"/>
      <c r="B155" s="273"/>
      <c r="C155" s="129"/>
      <c r="D155" s="129"/>
      <c r="E155" s="131"/>
      <c r="F155" s="129"/>
      <c r="G155" s="129"/>
      <c r="H155" s="129"/>
      <c r="I155" s="130"/>
      <c r="J155" s="131"/>
      <c r="K155" s="129"/>
      <c r="L155" s="129"/>
      <c r="M155" s="130"/>
      <c r="N155" s="130"/>
      <c r="O155" s="131"/>
      <c r="P155" s="131"/>
      <c r="Q155" s="266"/>
      <c r="R155" s="132"/>
      <c r="S155" s="133"/>
      <c r="T155" s="134"/>
      <c r="U155" s="135"/>
      <c r="V155" s="136"/>
      <c r="W155" s="137"/>
      <c r="X155" s="138"/>
      <c r="Y155" s="139"/>
      <c r="Z155" s="140"/>
      <c r="AA155" s="141"/>
      <c r="AB155" s="132"/>
      <c r="AC155" s="259"/>
      <c r="AD155" s="142"/>
      <c r="AE155" s="143"/>
      <c r="AF155" s="256"/>
    </row>
    <row r="156" spans="1:35" ht="12.75" customHeight="1">
      <c r="A156" s="202"/>
      <c r="B156" s="280" t="s">
        <v>345</v>
      </c>
      <c r="C156" s="53" t="s">
        <v>982</v>
      </c>
      <c r="D156" s="53" t="s">
        <v>1059</v>
      </c>
      <c r="E156" s="65">
        <v>5</v>
      </c>
      <c r="F156" s="53"/>
      <c r="G156" s="53"/>
      <c r="H156" s="53" t="s">
        <v>430</v>
      </c>
      <c r="I156" s="54" t="s">
        <v>442</v>
      </c>
      <c r="J156" s="65">
        <v>5</v>
      </c>
      <c r="K156" s="53"/>
      <c r="L156" s="53"/>
      <c r="M156" s="54" t="s">
        <v>442</v>
      </c>
      <c r="N156" s="54" t="s">
        <v>434</v>
      </c>
      <c r="O156" s="65">
        <v>5</v>
      </c>
      <c r="P156" s="66" t="s">
        <v>387</v>
      </c>
      <c r="Q156" s="266">
        <v>275</v>
      </c>
      <c r="R156" s="76">
        <f t="shared" ref="R156:R172" si="122">SUM(S156:AA156)</f>
        <v>0</v>
      </c>
      <c r="S156" s="55"/>
      <c r="T156" s="56"/>
      <c r="U156" s="57"/>
      <c r="V156" s="58"/>
      <c r="W156" s="59"/>
      <c r="X156" s="60"/>
      <c r="Y156" s="61"/>
      <c r="Z156" s="62"/>
      <c r="AA156" s="63"/>
      <c r="AB156" s="78">
        <f>R156*O156</f>
        <v>0</v>
      </c>
      <c r="AC156" s="258">
        <f t="shared" si="118"/>
        <v>0</v>
      </c>
      <c r="AD156" s="128">
        <v>7.7969999999999988</v>
      </c>
      <c r="AE156" s="183">
        <f t="shared" ref="AE156:AE172" si="123">AD156*R156</f>
        <v>0</v>
      </c>
      <c r="AF156" s="256"/>
    </row>
    <row r="157" spans="1:35" ht="12.75" customHeight="1">
      <c r="A157" s="202"/>
      <c r="B157" s="280" t="s">
        <v>346</v>
      </c>
      <c r="C157" s="53" t="s">
        <v>982</v>
      </c>
      <c r="D157" s="53" t="s">
        <v>1059</v>
      </c>
      <c r="E157" s="65">
        <v>5</v>
      </c>
      <c r="F157" s="53"/>
      <c r="G157" s="53"/>
      <c r="H157" s="53" t="s">
        <v>430</v>
      </c>
      <c r="I157" s="54" t="s">
        <v>442</v>
      </c>
      <c r="J157" s="65">
        <v>5</v>
      </c>
      <c r="K157" s="53"/>
      <c r="L157" s="53"/>
      <c r="M157" s="54" t="s">
        <v>442</v>
      </c>
      <c r="N157" s="54" t="s">
        <v>434</v>
      </c>
      <c r="O157" s="65">
        <v>5</v>
      </c>
      <c r="P157" s="66" t="s">
        <v>388</v>
      </c>
      <c r="Q157" s="266">
        <v>230</v>
      </c>
      <c r="R157" s="76">
        <f t="shared" si="122"/>
        <v>0</v>
      </c>
      <c r="S157" s="55"/>
      <c r="T157" s="56"/>
      <c r="U157" s="57"/>
      <c r="V157" s="58"/>
      <c r="W157" s="59"/>
      <c r="X157" s="60"/>
      <c r="Y157" s="61"/>
      <c r="Z157" s="62"/>
      <c r="AA157" s="63"/>
      <c r="AB157" s="78">
        <f>R157*O157</f>
        <v>0</v>
      </c>
      <c r="AC157" s="258">
        <f t="shared" si="118"/>
        <v>0</v>
      </c>
      <c r="AD157" s="128">
        <v>6.4180000000000001</v>
      </c>
      <c r="AE157" s="183">
        <f t="shared" si="123"/>
        <v>0</v>
      </c>
      <c r="AF157" s="256"/>
    </row>
    <row r="158" spans="1:35" ht="12.75" customHeight="1">
      <c r="A158" s="202"/>
      <c r="B158" s="280" t="s">
        <v>347</v>
      </c>
      <c r="C158" s="53" t="s">
        <v>982</v>
      </c>
      <c r="D158" s="53" t="s">
        <v>1059</v>
      </c>
      <c r="E158" s="65">
        <v>5</v>
      </c>
      <c r="F158" s="53"/>
      <c r="G158" s="53"/>
      <c r="H158" s="53" t="s">
        <v>430</v>
      </c>
      <c r="I158" s="54" t="s">
        <v>442</v>
      </c>
      <c r="J158" s="65">
        <v>5</v>
      </c>
      <c r="K158" s="53"/>
      <c r="L158" s="53"/>
      <c r="M158" s="54" t="s">
        <v>442</v>
      </c>
      <c r="N158" s="54" t="s">
        <v>434</v>
      </c>
      <c r="O158" s="65">
        <v>5</v>
      </c>
      <c r="P158" s="66" t="s">
        <v>389</v>
      </c>
      <c r="Q158" s="266">
        <v>220</v>
      </c>
      <c r="R158" s="76">
        <f t="shared" si="122"/>
        <v>0</v>
      </c>
      <c r="S158" s="55"/>
      <c r="T158" s="56"/>
      <c r="U158" s="57"/>
      <c r="V158" s="58"/>
      <c r="W158" s="59"/>
      <c r="X158" s="60"/>
      <c r="Y158" s="61"/>
      <c r="Z158" s="62"/>
      <c r="AA158" s="63"/>
      <c r="AB158" s="78">
        <f>R158*O158</f>
        <v>0</v>
      </c>
      <c r="AC158" s="258">
        <f t="shared" si="118"/>
        <v>0</v>
      </c>
      <c r="AD158" s="128">
        <v>5.9850000000000003</v>
      </c>
      <c r="AE158" s="183">
        <f t="shared" si="123"/>
        <v>0</v>
      </c>
      <c r="AF158" s="256"/>
    </row>
    <row r="159" spans="1:35" s="247" customFormat="1" ht="12.75" customHeight="1">
      <c r="A159" s="202"/>
      <c r="B159" s="276" t="s">
        <v>1629</v>
      </c>
      <c r="C159" s="209" t="s">
        <v>982</v>
      </c>
      <c r="D159" s="209" t="s">
        <v>1059</v>
      </c>
      <c r="E159" s="210">
        <v>4</v>
      </c>
      <c r="F159" s="209"/>
      <c r="G159" s="209"/>
      <c r="H159" s="209" t="s">
        <v>430</v>
      </c>
      <c r="I159" s="209" t="s">
        <v>443</v>
      </c>
      <c r="J159" s="210">
        <v>4</v>
      </c>
      <c r="K159" s="209"/>
      <c r="L159" s="209"/>
      <c r="M159" s="209" t="s">
        <v>443</v>
      </c>
      <c r="N159" s="209" t="s">
        <v>436</v>
      </c>
      <c r="O159" s="210">
        <v>4</v>
      </c>
      <c r="P159" s="211" t="s">
        <v>1630</v>
      </c>
      <c r="Q159" s="266">
        <v>130</v>
      </c>
      <c r="R159" s="76">
        <f t="shared" ref="R159" si="124">SUM(S159:AA159)</f>
        <v>0</v>
      </c>
      <c r="S159" s="55"/>
      <c r="T159" s="56"/>
      <c r="U159" s="57"/>
      <c r="V159" s="58"/>
      <c r="W159" s="59"/>
      <c r="X159" s="60"/>
      <c r="Y159" s="61"/>
      <c r="Z159" s="62"/>
      <c r="AA159" s="63"/>
      <c r="AB159" s="78">
        <f>R159*O159</f>
        <v>0</v>
      </c>
      <c r="AC159" s="258">
        <f t="shared" ref="AC159" si="125">R159*Q159</f>
        <v>0</v>
      </c>
      <c r="AD159" s="128">
        <v>3.3520820103420119</v>
      </c>
      <c r="AE159" s="183">
        <f t="shared" ref="AE159" si="126">AD159*R159</f>
        <v>0</v>
      </c>
      <c r="AF159" s="256"/>
    </row>
    <row r="160" spans="1:35" ht="12" customHeight="1">
      <c r="A160" s="202"/>
      <c r="B160" s="273"/>
      <c r="C160" s="129"/>
      <c r="D160" s="129"/>
      <c r="E160" s="131"/>
      <c r="F160" s="129"/>
      <c r="G160" s="129"/>
      <c r="H160" s="129"/>
      <c r="I160" s="130"/>
      <c r="J160" s="131"/>
      <c r="K160" s="129"/>
      <c r="L160" s="129"/>
      <c r="M160" s="130"/>
      <c r="N160" s="130"/>
      <c r="O160" s="131"/>
      <c r="P160" s="131"/>
      <c r="Q160" s="266"/>
      <c r="R160" s="132"/>
      <c r="S160" s="133"/>
      <c r="T160" s="134"/>
      <c r="U160" s="135"/>
      <c r="V160" s="136"/>
      <c r="W160" s="137"/>
      <c r="X160" s="138"/>
      <c r="Y160" s="139"/>
      <c r="Z160" s="140"/>
      <c r="AA160" s="141"/>
      <c r="AB160" s="132"/>
      <c r="AC160" s="259"/>
      <c r="AD160" s="142"/>
      <c r="AE160" s="143"/>
      <c r="AF160" s="256"/>
    </row>
    <row r="161" spans="1:32" ht="12.75" customHeight="1">
      <c r="A161" s="202"/>
      <c r="B161" s="280" t="s">
        <v>348</v>
      </c>
      <c r="C161" s="53" t="s">
        <v>982</v>
      </c>
      <c r="D161" s="53" t="s">
        <v>1060</v>
      </c>
      <c r="E161" s="65">
        <v>5</v>
      </c>
      <c r="F161" s="53"/>
      <c r="G161" s="53"/>
      <c r="H161" s="53" t="s">
        <v>430</v>
      </c>
      <c r="I161" s="54" t="s">
        <v>438</v>
      </c>
      <c r="J161" s="65">
        <v>5</v>
      </c>
      <c r="K161" s="53"/>
      <c r="L161" s="53"/>
      <c r="M161" s="54" t="s">
        <v>438</v>
      </c>
      <c r="N161" s="54" t="s">
        <v>437</v>
      </c>
      <c r="O161" s="65">
        <v>5</v>
      </c>
      <c r="P161" s="66" t="s">
        <v>390</v>
      </c>
      <c r="Q161" s="266">
        <v>155</v>
      </c>
      <c r="R161" s="76">
        <f t="shared" si="122"/>
        <v>0</v>
      </c>
      <c r="S161" s="55"/>
      <c r="T161" s="56"/>
      <c r="U161" s="57"/>
      <c r="V161" s="58"/>
      <c r="W161" s="59"/>
      <c r="X161" s="60"/>
      <c r="Y161" s="61"/>
      <c r="Z161" s="62"/>
      <c r="AA161" s="63"/>
      <c r="AB161" s="78">
        <f t="shared" ref="AB161:AB169" si="127">R161*O161</f>
        <v>0</v>
      </c>
      <c r="AC161" s="258">
        <f t="shared" si="118"/>
        <v>0</v>
      </c>
      <c r="AD161" s="128">
        <v>3.9529999999999994</v>
      </c>
      <c r="AE161" s="183">
        <f t="shared" si="123"/>
        <v>0</v>
      </c>
      <c r="AF161" s="256"/>
    </row>
    <row r="162" spans="1:32" ht="12.75" customHeight="1">
      <c r="A162" s="202"/>
      <c r="B162" s="280" t="s">
        <v>349</v>
      </c>
      <c r="C162" s="53" t="s">
        <v>982</v>
      </c>
      <c r="D162" s="53" t="s">
        <v>1060</v>
      </c>
      <c r="E162" s="65">
        <v>5</v>
      </c>
      <c r="F162" s="53"/>
      <c r="G162" s="53"/>
      <c r="H162" s="53" t="s">
        <v>430</v>
      </c>
      <c r="I162" s="54" t="s">
        <v>438</v>
      </c>
      <c r="J162" s="65">
        <v>5</v>
      </c>
      <c r="K162" s="53"/>
      <c r="L162" s="53"/>
      <c r="M162" s="54" t="s">
        <v>438</v>
      </c>
      <c r="N162" s="54" t="s">
        <v>437</v>
      </c>
      <c r="O162" s="65">
        <v>5</v>
      </c>
      <c r="P162" s="66" t="s">
        <v>391</v>
      </c>
      <c r="Q162" s="266">
        <v>170</v>
      </c>
      <c r="R162" s="76">
        <f t="shared" si="122"/>
        <v>0</v>
      </c>
      <c r="S162" s="55"/>
      <c r="T162" s="56"/>
      <c r="U162" s="57"/>
      <c r="V162" s="58"/>
      <c r="W162" s="59"/>
      <c r="X162" s="60"/>
      <c r="Y162" s="61"/>
      <c r="Z162" s="62"/>
      <c r="AA162" s="63"/>
      <c r="AB162" s="78">
        <f t="shared" si="127"/>
        <v>0</v>
      </c>
      <c r="AC162" s="258">
        <f t="shared" si="118"/>
        <v>0</v>
      </c>
      <c r="AD162" s="128">
        <v>3.6059999999999999</v>
      </c>
      <c r="AE162" s="183">
        <f t="shared" si="123"/>
        <v>0</v>
      </c>
      <c r="AF162" s="256"/>
    </row>
    <row r="163" spans="1:32" ht="12.75" customHeight="1">
      <c r="A163" s="202"/>
      <c r="B163" s="280" t="s">
        <v>350</v>
      </c>
      <c r="C163" s="53" t="s">
        <v>982</v>
      </c>
      <c r="D163" s="53" t="s">
        <v>1060</v>
      </c>
      <c r="E163" s="65">
        <v>5</v>
      </c>
      <c r="F163" s="53"/>
      <c r="G163" s="53"/>
      <c r="H163" s="53" t="s">
        <v>430</v>
      </c>
      <c r="I163" s="54" t="s">
        <v>438</v>
      </c>
      <c r="J163" s="65">
        <v>5</v>
      </c>
      <c r="K163" s="53"/>
      <c r="L163" s="53"/>
      <c r="M163" s="54" t="s">
        <v>438</v>
      </c>
      <c r="N163" s="54" t="s">
        <v>437</v>
      </c>
      <c r="O163" s="65">
        <v>5</v>
      </c>
      <c r="P163" s="66" t="s">
        <v>392</v>
      </c>
      <c r="Q163" s="266">
        <v>175</v>
      </c>
      <c r="R163" s="76">
        <f t="shared" si="122"/>
        <v>0</v>
      </c>
      <c r="S163" s="55"/>
      <c r="T163" s="56"/>
      <c r="U163" s="57"/>
      <c r="V163" s="58"/>
      <c r="W163" s="59"/>
      <c r="X163" s="60"/>
      <c r="Y163" s="61"/>
      <c r="Z163" s="62"/>
      <c r="AA163" s="63"/>
      <c r="AB163" s="78">
        <f t="shared" si="127"/>
        <v>0</v>
      </c>
      <c r="AC163" s="258">
        <f t="shared" si="118"/>
        <v>0</v>
      </c>
      <c r="AD163" s="128">
        <v>4.4960000000000004</v>
      </c>
      <c r="AE163" s="183">
        <f t="shared" si="123"/>
        <v>0</v>
      </c>
      <c r="AF163" s="256"/>
    </row>
    <row r="164" spans="1:32" ht="12.75" customHeight="1">
      <c r="A164" s="202"/>
      <c r="B164" s="280" t="s">
        <v>351</v>
      </c>
      <c r="C164" s="53" t="s">
        <v>982</v>
      </c>
      <c r="D164" s="53" t="s">
        <v>1060</v>
      </c>
      <c r="E164" s="65">
        <v>5</v>
      </c>
      <c r="F164" s="53"/>
      <c r="G164" s="53"/>
      <c r="H164" s="53" t="s">
        <v>430</v>
      </c>
      <c r="I164" s="54" t="s">
        <v>442</v>
      </c>
      <c r="J164" s="65">
        <v>5</v>
      </c>
      <c r="K164" s="53"/>
      <c r="L164" s="53"/>
      <c r="M164" s="54" t="s">
        <v>442</v>
      </c>
      <c r="N164" s="54" t="s">
        <v>434</v>
      </c>
      <c r="O164" s="65">
        <v>5</v>
      </c>
      <c r="P164" s="66" t="s">
        <v>393</v>
      </c>
      <c r="Q164" s="266">
        <v>205</v>
      </c>
      <c r="R164" s="76">
        <f t="shared" si="122"/>
        <v>0</v>
      </c>
      <c r="S164" s="55"/>
      <c r="T164" s="56"/>
      <c r="U164" s="57"/>
      <c r="V164" s="58"/>
      <c r="W164" s="59"/>
      <c r="X164" s="60"/>
      <c r="Y164" s="61"/>
      <c r="Z164" s="62"/>
      <c r="AA164" s="63"/>
      <c r="AB164" s="78">
        <f t="shared" si="127"/>
        <v>0</v>
      </c>
      <c r="AC164" s="258">
        <f t="shared" si="118"/>
        <v>0</v>
      </c>
      <c r="AD164" s="128">
        <v>7.4480000000000004</v>
      </c>
      <c r="AE164" s="183">
        <f t="shared" si="123"/>
        <v>0</v>
      </c>
      <c r="AF164" s="256"/>
    </row>
    <row r="165" spans="1:32" ht="12.75" customHeight="1">
      <c r="A165" s="202"/>
      <c r="B165" s="280" t="s">
        <v>352</v>
      </c>
      <c r="C165" s="53" t="s">
        <v>982</v>
      </c>
      <c r="D165" s="53" t="s">
        <v>1060</v>
      </c>
      <c r="E165" s="65">
        <v>5</v>
      </c>
      <c r="F165" s="53"/>
      <c r="G165" s="53"/>
      <c r="H165" s="53" t="s">
        <v>430</v>
      </c>
      <c r="I165" s="54" t="s">
        <v>442</v>
      </c>
      <c r="J165" s="65">
        <v>5</v>
      </c>
      <c r="K165" s="53"/>
      <c r="L165" s="53"/>
      <c r="M165" s="54" t="s">
        <v>442</v>
      </c>
      <c r="N165" s="54" t="s">
        <v>434</v>
      </c>
      <c r="O165" s="65">
        <v>5</v>
      </c>
      <c r="P165" s="66" t="s">
        <v>394</v>
      </c>
      <c r="Q165" s="266">
        <v>135</v>
      </c>
      <c r="R165" s="76">
        <f t="shared" si="122"/>
        <v>0</v>
      </c>
      <c r="S165" s="55"/>
      <c r="T165" s="56"/>
      <c r="U165" s="57"/>
      <c r="V165" s="58"/>
      <c r="W165" s="59"/>
      <c r="X165" s="60"/>
      <c r="Y165" s="61"/>
      <c r="Z165" s="62"/>
      <c r="AA165" s="63"/>
      <c r="AB165" s="78">
        <f t="shared" si="127"/>
        <v>0</v>
      </c>
      <c r="AC165" s="258">
        <f t="shared" si="118"/>
        <v>0</v>
      </c>
      <c r="AD165" s="128">
        <v>4.71</v>
      </c>
      <c r="AE165" s="183">
        <f t="shared" si="123"/>
        <v>0</v>
      </c>
      <c r="AF165" s="256"/>
    </row>
    <row r="166" spans="1:32" ht="12.75" customHeight="1">
      <c r="A166" s="202"/>
      <c r="B166" s="280" t="s">
        <v>353</v>
      </c>
      <c r="C166" s="53" t="s">
        <v>982</v>
      </c>
      <c r="D166" s="53" t="s">
        <v>1060</v>
      </c>
      <c r="E166" s="65">
        <v>5</v>
      </c>
      <c r="F166" s="53"/>
      <c r="G166" s="53"/>
      <c r="H166" s="53" t="s">
        <v>430</v>
      </c>
      <c r="I166" s="54" t="s">
        <v>442</v>
      </c>
      <c r="J166" s="65">
        <v>5</v>
      </c>
      <c r="K166" s="53"/>
      <c r="L166" s="53"/>
      <c r="M166" s="54" t="s">
        <v>442</v>
      </c>
      <c r="N166" s="54" t="s">
        <v>434</v>
      </c>
      <c r="O166" s="65">
        <v>5</v>
      </c>
      <c r="P166" s="66" t="s">
        <v>395</v>
      </c>
      <c r="Q166" s="266">
        <v>140</v>
      </c>
      <c r="R166" s="76">
        <f t="shared" si="122"/>
        <v>0</v>
      </c>
      <c r="S166" s="55"/>
      <c r="T166" s="56"/>
      <c r="U166" s="57"/>
      <c r="V166" s="58"/>
      <c r="W166" s="59"/>
      <c r="X166" s="60"/>
      <c r="Y166" s="61"/>
      <c r="Z166" s="62"/>
      <c r="AA166" s="63"/>
      <c r="AB166" s="78">
        <f t="shared" si="127"/>
        <v>0</v>
      </c>
      <c r="AC166" s="258">
        <f t="shared" si="118"/>
        <v>0</v>
      </c>
      <c r="AD166" s="128">
        <v>4.9349999999999996</v>
      </c>
      <c r="AE166" s="183">
        <f t="shared" si="123"/>
        <v>0</v>
      </c>
      <c r="AF166" s="256"/>
    </row>
    <row r="167" spans="1:32" ht="12.75" customHeight="1">
      <c r="A167" s="202"/>
      <c r="B167" s="280" t="s">
        <v>354</v>
      </c>
      <c r="C167" s="53" t="s">
        <v>982</v>
      </c>
      <c r="D167" s="53" t="s">
        <v>1060</v>
      </c>
      <c r="E167" s="65">
        <v>5</v>
      </c>
      <c r="F167" s="53"/>
      <c r="G167" s="53"/>
      <c r="H167" s="53" t="s">
        <v>430</v>
      </c>
      <c r="I167" s="54" t="s">
        <v>442</v>
      </c>
      <c r="J167" s="65">
        <v>5</v>
      </c>
      <c r="K167" s="53"/>
      <c r="L167" s="53"/>
      <c r="M167" s="54" t="s">
        <v>442</v>
      </c>
      <c r="N167" s="54" t="s">
        <v>434</v>
      </c>
      <c r="O167" s="65">
        <v>5</v>
      </c>
      <c r="P167" s="66" t="s">
        <v>396</v>
      </c>
      <c r="Q167" s="266">
        <v>125</v>
      </c>
      <c r="R167" s="76">
        <f t="shared" si="122"/>
        <v>0</v>
      </c>
      <c r="S167" s="55"/>
      <c r="T167" s="56"/>
      <c r="U167" s="57"/>
      <c r="V167" s="58"/>
      <c r="W167" s="59"/>
      <c r="X167" s="60"/>
      <c r="Y167" s="61"/>
      <c r="Z167" s="62"/>
      <c r="AA167" s="63"/>
      <c r="AB167" s="78">
        <f t="shared" si="127"/>
        <v>0</v>
      </c>
      <c r="AC167" s="258">
        <f t="shared" si="118"/>
        <v>0</v>
      </c>
      <c r="AD167" s="128">
        <v>4.46</v>
      </c>
      <c r="AE167" s="183">
        <f t="shared" si="123"/>
        <v>0</v>
      </c>
      <c r="AF167" s="256"/>
    </row>
    <row r="168" spans="1:32" ht="12.75" customHeight="1">
      <c r="A168" s="202"/>
      <c r="B168" s="280" t="s">
        <v>355</v>
      </c>
      <c r="C168" s="53" t="s">
        <v>982</v>
      </c>
      <c r="D168" s="53" t="s">
        <v>1060</v>
      </c>
      <c r="E168" s="65">
        <v>5</v>
      </c>
      <c r="F168" s="53"/>
      <c r="G168" s="53"/>
      <c r="H168" s="53" t="s">
        <v>430</v>
      </c>
      <c r="I168" s="54" t="s">
        <v>442</v>
      </c>
      <c r="J168" s="65">
        <v>5</v>
      </c>
      <c r="K168" s="53"/>
      <c r="L168" s="53"/>
      <c r="M168" s="54" t="s">
        <v>442</v>
      </c>
      <c r="N168" s="54" t="s">
        <v>434</v>
      </c>
      <c r="O168" s="65">
        <v>5</v>
      </c>
      <c r="P168" s="66" t="s">
        <v>397</v>
      </c>
      <c r="Q168" s="266">
        <v>175</v>
      </c>
      <c r="R168" s="76">
        <f t="shared" si="122"/>
        <v>0</v>
      </c>
      <c r="S168" s="55"/>
      <c r="T168" s="56"/>
      <c r="U168" s="57"/>
      <c r="V168" s="58"/>
      <c r="W168" s="59"/>
      <c r="X168" s="60"/>
      <c r="Y168" s="61"/>
      <c r="Z168" s="62"/>
      <c r="AA168" s="63"/>
      <c r="AB168" s="78">
        <f t="shared" si="127"/>
        <v>0</v>
      </c>
      <c r="AC168" s="258">
        <f t="shared" si="118"/>
        <v>0</v>
      </c>
      <c r="AD168" s="128">
        <v>4.6420000000000003</v>
      </c>
      <c r="AE168" s="183">
        <f t="shared" si="123"/>
        <v>0</v>
      </c>
      <c r="AF168" s="256"/>
    </row>
    <row r="169" spans="1:32" s="249" customFormat="1" ht="12.75" customHeight="1">
      <c r="A169" s="202" t="s">
        <v>1590</v>
      </c>
      <c r="B169" s="275" t="s">
        <v>1687</v>
      </c>
      <c r="C169" s="209" t="s">
        <v>982</v>
      </c>
      <c r="D169" s="209" t="s">
        <v>1060</v>
      </c>
      <c r="E169" s="210">
        <v>5</v>
      </c>
      <c r="F169" s="209"/>
      <c r="G169" s="209"/>
      <c r="H169" s="209" t="s">
        <v>430</v>
      </c>
      <c r="I169" s="209" t="s">
        <v>443</v>
      </c>
      <c r="J169" s="210">
        <v>5</v>
      </c>
      <c r="K169" s="209"/>
      <c r="L169" s="209"/>
      <c r="M169" s="209" t="s">
        <v>443</v>
      </c>
      <c r="N169" s="209" t="s">
        <v>437</v>
      </c>
      <c r="O169" s="210">
        <v>5</v>
      </c>
      <c r="P169" s="211" t="s">
        <v>1684</v>
      </c>
      <c r="Q169" s="266">
        <v>147</v>
      </c>
      <c r="R169" s="76">
        <f t="shared" si="122"/>
        <v>0</v>
      </c>
      <c r="S169" s="55"/>
      <c r="T169" s="56"/>
      <c r="U169" s="57"/>
      <c r="V169" s="58"/>
      <c r="W169" s="59"/>
      <c r="X169" s="60"/>
      <c r="Y169" s="61"/>
      <c r="Z169" s="62"/>
      <c r="AA169" s="63"/>
      <c r="AB169" s="78">
        <f t="shared" si="127"/>
        <v>0</v>
      </c>
      <c r="AC169" s="258">
        <f t="shared" si="118"/>
        <v>0</v>
      </c>
      <c r="AD169" s="128">
        <v>3.6877438084006169</v>
      </c>
      <c r="AE169" s="183">
        <f t="shared" si="123"/>
        <v>0</v>
      </c>
      <c r="AF169" s="256"/>
    </row>
    <row r="170" spans="1:32" ht="12" customHeight="1">
      <c r="A170" s="202"/>
      <c r="B170" s="273"/>
      <c r="C170" s="129"/>
      <c r="D170" s="129"/>
      <c r="E170" s="131"/>
      <c r="F170" s="129"/>
      <c r="G170" s="129"/>
      <c r="H170" s="129"/>
      <c r="I170" s="130"/>
      <c r="J170" s="131"/>
      <c r="K170" s="129"/>
      <c r="L170" s="129"/>
      <c r="M170" s="130"/>
      <c r="N170" s="130"/>
      <c r="O170" s="131"/>
      <c r="P170" s="131"/>
      <c r="Q170" s="266"/>
      <c r="R170" s="132"/>
      <c r="S170" s="133"/>
      <c r="T170" s="134"/>
      <c r="U170" s="135"/>
      <c r="V170" s="136"/>
      <c r="W170" s="137"/>
      <c r="X170" s="138"/>
      <c r="Y170" s="139"/>
      <c r="Z170" s="140"/>
      <c r="AA170" s="141"/>
      <c r="AB170" s="132"/>
      <c r="AC170" s="259"/>
      <c r="AD170" s="142"/>
      <c r="AE170" s="143"/>
      <c r="AF170" s="256"/>
    </row>
    <row r="171" spans="1:32" ht="12.75" customHeight="1">
      <c r="A171" s="202"/>
      <c r="B171" s="280" t="s">
        <v>944</v>
      </c>
      <c r="C171" s="53" t="s">
        <v>982</v>
      </c>
      <c r="D171" s="53" t="s">
        <v>1057</v>
      </c>
      <c r="E171" s="65">
        <v>5</v>
      </c>
      <c r="F171" s="53"/>
      <c r="G171" s="53"/>
      <c r="H171" s="53" t="s">
        <v>430</v>
      </c>
      <c r="I171" s="54" t="s">
        <v>438</v>
      </c>
      <c r="J171" s="65">
        <v>5</v>
      </c>
      <c r="K171" s="53"/>
      <c r="L171" s="53"/>
      <c r="M171" s="54" t="s">
        <v>438</v>
      </c>
      <c r="N171" s="54" t="s">
        <v>437</v>
      </c>
      <c r="O171" s="65">
        <v>5</v>
      </c>
      <c r="P171" s="66" t="s">
        <v>398</v>
      </c>
      <c r="Q171" s="266">
        <v>125</v>
      </c>
      <c r="R171" s="76">
        <f t="shared" si="122"/>
        <v>0</v>
      </c>
      <c r="S171" s="55"/>
      <c r="T171" s="56"/>
      <c r="U171" s="57"/>
      <c r="V171" s="58"/>
      <c r="W171" s="59"/>
      <c r="X171" s="60"/>
      <c r="Y171" s="61"/>
      <c r="Z171" s="62"/>
      <c r="AA171" s="63"/>
      <c r="AB171" s="78">
        <f>R171*O171</f>
        <v>0</v>
      </c>
      <c r="AC171" s="258">
        <f t="shared" si="118"/>
        <v>0</v>
      </c>
      <c r="AD171" s="128">
        <v>2.9809999999999999</v>
      </c>
      <c r="AE171" s="183">
        <f t="shared" si="123"/>
        <v>0</v>
      </c>
      <c r="AF171" s="256"/>
    </row>
    <row r="172" spans="1:32" ht="12.75" customHeight="1">
      <c r="A172" s="202"/>
      <c r="B172" s="280" t="s">
        <v>945</v>
      </c>
      <c r="C172" s="53" t="s">
        <v>982</v>
      </c>
      <c r="D172" s="53" t="s">
        <v>1057</v>
      </c>
      <c r="E172" s="65">
        <v>5</v>
      </c>
      <c r="F172" s="53"/>
      <c r="G172" s="53"/>
      <c r="H172" s="53" t="s">
        <v>430</v>
      </c>
      <c r="I172" s="54" t="s">
        <v>438</v>
      </c>
      <c r="J172" s="65">
        <v>5</v>
      </c>
      <c r="K172" s="53"/>
      <c r="L172" s="53"/>
      <c r="M172" s="54" t="s">
        <v>438</v>
      </c>
      <c r="N172" s="54" t="s">
        <v>437</v>
      </c>
      <c r="O172" s="65">
        <v>5</v>
      </c>
      <c r="P172" s="66" t="s">
        <v>399</v>
      </c>
      <c r="Q172" s="266">
        <v>105</v>
      </c>
      <c r="R172" s="76">
        <f t="shared" si="122"/>
        <v>0</v>
      </c>
      <c r="S172" s="55"/>
      <c r="T172" s="56"/>
      <c r="U172" s="57"/>
      <c r="V172" s="58"/>
      <c r="W172" s="59"/>
      <c r="X172" s="60"/>
      <c r="Y172" s="61"/>
      <c r="Z172" s="62"/>
      <c r="AA172" s="63"/>
      <c r="AB172" s="78">
        <f>R172*O172</f>
        <v>0</v>
      </c>
      <c r="AC172" s="258">
        <f t="shared" si="118"/>
        <v>0</v>
      </c>
      <c r="AD172" s="128">
        <v>2.355</v>
      </c>
      <c r="AE172" s="183">
        <f t="shared" si="123"/>
        <v>0</v>
      </c>
      <c r="AF172" s="256"/>
    </row>
    <row r="173" spans="1:32" ht="12.75" customHeight="1">
      <c r="A173" s="202"/>
      <c r="B173" s="273"/>
      <c r="C173" s="129"/>
      <c r="D173" s="129"/>
      <c r="E173" s="131"/>
      <c r="F173" s="129"/>
      <c r="G173" s="129"/>
      <c r="H173" s="129"/>
      <c r="I173" s="130"/>
      <c r="J173" s="131"/>
      <c r="K173" s="129"/>
      <c r="L173" s="129"/>
      <c r="M173" s="130"/>
      <c r="N173" s="130"/>
      <c r="O173" s="131"/>
      <c r="P173" s="131"/>
      <c r="Q173" s="266"/>
      <c r="R173" s="132"/>
      <c r="S173" s="133"/>
      <c r="T173" s="134"/>
      <c r="U173" s="135"/>
      <c r="V173" s="136"/>
      <c r="W173" s="137"/>
      <c r="X173" s="138"/>
      <c r="Y173" s="139"/>
      <c r="Z173" s="140"/>
      <c r="AA173" s="141"/>
      <c r="AB173" s="132"/>
      <c r="AC173" s="259"/>
      <c r="AD173" s="142"/>
      <c r="AE173" s="143"/>
      <c r="AF173" s="256"/>
    </row>
    <row r="174" spans="1:32" ht="12.75" customHeight="1">
      <c r="A174" s="202"/>
      <c r="B174" s="276" t="s">
        <v>1540</v>
      </c>
      <c r="C174" s="209" t="s">
        <v>982</v>
      </c>
      <c r="D174" s="209" t="s">
        <v>437</v>
      </c>
      <c r="E174" s="210">
        <v>11</v>
      </c>
      <c r="F174" s="209"/>
      <c r="G174" s="209"/>
      <c r="H174" s="209" t="s">
        <v>430</v>
      </c>
      <c r="I174" s="209" t="s">
        <v>440</v>
      </c>
      <c r="J174" s="210">
        <v>11</v>
      </c>
      <c r="K174" s="209"/>
      <c r="L174" s="209"/>
      <c r="M174" s="209" t="s">
        <v>440</v>
      </c>
      <c r="N174" s="209" t="s">
        <v>437</v>
      </c>
      <c r="O174" s="210">
        <v>11</v>
      </c>
      <c r="P174" s="211" t="s">
        <v>1535</v>
      </c>
      <c r="Q174" s="266">
        <v>77</v>
      </c>
      <c r="R174" s="76">
        <f t="shared" ref="R174" si="128">SUM(S174:AA174)</f>
        <v>0</v>
      </c>
      <c r="S174" s="55"/>
      <c r="T174" s="56"/>
      <c r="U174" s="57"/>
      <c r="V174" s="58"/>
      <c r="W174" s="59"/>
      <c r="X174" s="60"/>
      <c r="Y174" s="61"/>
      <c r="Z174" s="62"/>
      <c r="AA174" s="63"/>
      <c r="AB174" s="78">
        <f>R174*O174</f>
        <v>0</v>
      </c>
      <c r="AC174" s="258">
        <f t="shared" ref="AC174" si="129">R174*Q174</f>
        <v>0</v>
      </c>
      <c r="AD174" s="128">
        <v>2.2829999999999999</v>
      </c>
      <c r="AE174" s="183">
        <f t="shared" ref="AE174" si="130">AD174*R174</f>
        <v>0</v>
      </c>
      <c r="AF174" s="256"/>
    </row>
    <row r="175" spans="1:32" ht="12" customHeight="1">
      <c r="A175" s="202"/>
      <c r="B175" s="273"/>
      <c r="C175" s="129"/>
      <c r="D175" s="129"/>
      <c r="E175" s="131"/>
      <c r="F175" s="129"/>
      <c r="G175" s="129"/>
      <c r="H175" s="129"/>
      <c r="I175" s="130"/>
      <c r="J175" s="131"/>
      <c r="K175" s="129"/>
      <c r="L175" s="129"/>
      <c r="M175" s="130"/>
      <c r="N175" s="130"/>
      <c r="O175" s="131"/>
      <c r="P175" s="131"/>
      <c r="Q175" s="266"/>
      <c r="R175" s="132"/>
      <c r="S175" s="133"/>
      <c r="T175" s="134"/>
      <c r="U175" s="135"/>
      <c r="V175" s="136"/>
      <c r="W175" s="137"/>
      <c r="X175" s="138"/>
      <c r="Y175" s="139"/>
      <c r="Z175" s="140"/>
      <c r="AA175" s="141"/>
      <c r="AB175" s="132"/>
      <c r="AC175" s="259"/>
      <c r="AD175" s="142"/>
      <c r="AE175" s="143"/>
      <c r="AF175" s="256"/>
    </row>
    <row r="176" spans="1:32" ht="12" customHeight="1">
      <c r="A176" s="202"/>
      <c r="B176" s="276" t="s">
        <v>1541</v>
      </c>
      <c r="C176" s="209" t="s">
        <v>982</v>
      </c>
      <c r="D176" s="209" t="s">
        <v>1058</v>
      </c>
      <c r="E176" s="210">
        <v>10</v>
      </c>
      <c r="F176" s="209"/>
      <c r="G176" s="209"/>
      <c r="H176" s="209" t="s">
        <v>430</v>
      </c>
      <c r="I176" s="209" t="s">
        <v>440</v>
      </c>
      <c r="J176" s="210">
        <v>10</v>
      </c>
      <c r="K176" s="209"/>
      <c r="L176" s="209"/>
      <c r="M176" s="209" t="s">
        <v>440</v>
      </c>
      <c r="N176" s="209" t="s">
        <v>437</v>
      </c>
      <c r="O176" s="210">
        <v>10</v>
      </c>
      <c r="P176" s="211" t="s">
        <v>1537</v>
      </c>
      <c r="Q176" s="266">
        <v>57</v>
      </c>
      <c r="R176" s="76">
        <f t="shared" ref="R176" si="131">SUM(S176:AA176)</f>
        <v>0</v>
      </c>
      <c r="S176" s="55"/>
      <c r="T176" s="56"/>
      <c r="U176" s="57"/>
      <c r="V176" s="58"/>
      <c r="W176" s="59"/>
      <c r="X176" s="60"/>
      <c r="Y176" s="61"/>
      <c r="Z176" s="62"/>
      <c r="AA176" s="63"/>
      <c r="AB176" s="78">
        <f>R176*O176</f>
        <v>0</v>
      </c>
      <c r="AC176" s="258">
        <f t="shared" ref="AC176" si="132">R176*Q176</f>
        <v>0</v>
      </c>
      <c r="AD176" s="128">
        <v>1.599</v>
      </c>
      <c r="AE176" s="183">
        <f t="shared" ref="AE176" si="133">AD176*R176</f>
        <v>0</v>
      </c>
      <c r="AF176" s="256"/>
    </row>
    <row r="177" spans="1:32" ht="12.75" customHeight="1">
      <c r="A177" s="202"/>
      <c r="B177" s="272" t="s">
        <v>931</v>
      </c>
      <c r="C177" s="53" t="s">
        <v>982</v>
      </c>
      <c r="D177" s="53" t="s">
        <v>1058</v>
      </c>
      <c r="E177" s="65">
        <v>10</v>
      </c>
      <c r="F177" s="53"/>
      <c r="G177" s="53"/>
      <c r="H177" s="53" t="s">
        <v>430</v>
      </c>
      <c r="I177" s="53" t="s">
        <v>440</v>
      </c>
      <c r="J177" s="65">
        <v>10</v>
      </c>
      <c r="K177" s="53"/>
      <c r="L177" s="53"/>
      <c r="M177" s="53" t="s">
        <v>440</v>
      </c>
      <c r="N177" s="53" t="s">
        <v>437</v>
      </c>
      <c r="O177" s="65">
        <v>10</v>
      </c>
      <c r="P177" s="66" t="s">
        <v>934</v>
      </c>
      <c r="Q177" s="266">
        <v>65</v>
      </c>
      <c r="R177" s="76">
        <f t="shared" ref="R177:R179" si="134">SUM(S177:AA177)</f>
        <v>0</v>
      </c>
      <c r="S177" s="55"/>
      <c r="T177" s="56"/>
      <c r="U177" s="57"/>
      <c r="V177" s="58"/>
      <c r="W177" s="59"/>
      <c r="X177" s="60"/>
      <c r="Y177" s="61"/>
      <c r="Z177" s="62"/>
      <c r="AA177" s="63"/>
      <c r="AB177" s="78">
        <f>R177*O177</f>
        <v>0</v>
      </c>
      <c r="AC177" s="258">
        <f t="shared" ref="AC177:AC179" si="135">R177*Q177</f>
        <v>0</v>
      </c>
      <c r="AD177" s="128">
        <v>1.8234600381021497</v>
      </c>
      <c r="AE177" s="183">
        <f t="shared" ref="AE177:AE179" si="136">AD177*R177</f>
        <v>0</v>
      </c>
      <c r="AF177" s="256"/>
    </row>
    <row r="178" spans="1:32" ht="12.75" customHeight="1">
      <c r="A178" s="202"/>
      <c r="B178" s="272" t="s">
        <v>932</v>
      </c>
      <c r="C178" s="53" t="s">
        <v>982</v>
      </c>
      <c r="D178" s="53" t="s">
        <v>1058</v>
      </c>
      <c r="E178" s="65">
        <v>10</v>
      </c>
      <c r="F178" s="53"/>
      <c r="G178" s="53"/>
      <c r="H178" s="53" t="s">
        <v>430</v>
      </c>
      <c r="I178" s="53" t="s">
        <v>440</v>
      </c>
      <c r="J178" s="65">
        <v>10</v>
      </c>
      <c r="K178" s="53"/>
      <c r="L178" s="53"/>
      <c r="M178" s="53" t="s">
        <v>440</v>
      </c>
      <c r="N178" s="53" t="s">
        <v>436</v>
      </c>
      <c r="O178" s="65">
        <v>10</v>
      </c>
      <c r="P178" s="66" t="s">
        <v>935</v>
      </c>
      <c r="Q178" s="266">
        <v>50</v>
      </c>
      <c r="R178" s="76">
        <f t="shared" si="134"/>
        <v>0</v>
      </c>
      <c r="S178" s="55"/>
      <c r="T178" s="56"/>
      <c r="U178" s="57"/>
      <c r="V178" s="58"/>
      <c r="W178" s="59"/>
      <c r="X178" s="60"/>
      <c r="Y178" s="61"/>
      <c r="Z178" s="62"/>
      <c r="AA178" s="63"/>
      <c r="AB178" s="78">
        <f>R178*O178</f>
        <v>0</v>
      </c>
      <c r="AC178" s="258">
        <f t="shared" si="135"/>
        <v>0</v>
      </c>
      <c r="AD178" s="128">
        <v>1.3789349541867004</v>
      </c>
      <c r="AE178" s="183">
        <f t="shared" si="136"/>
        <v>0</v>
      </c>
      <c r="AF178" s="256"/>
    </row>
    <row r="179" spans="1:32" ht="12.75" customHeight="1">
      <c r="A179" s="202"/>
      <c r="B179" s="272" t="s">
        <v>933</v>
      </c>
      <c r="C179" s="53" t="s">
        <v>982</v>
      </c>
      <c r="D179" s="53" t="s">
        <v>1058</v>
      </c>
      <c r="E179" s="65">
        <v>10</v>
      </c>
      <c r="F179" s="53"/>
      <c r="G179" s="53"/>
      <c r="H179" s="53" t="s">
        <v>430</v>
      </c>
      <c r="I179" s="53" t="s">
        <v>444</v>
      </c>
      <c r="J179" s="65">
        <v>10</v>
      </c>
      <c r="K179" s="53"/>
      <c r="L179" s="53"/>
      <c r="M179" s="53" t="s">
        <v>444</v>
      </c>
      <c r="N179" s="53" t="s">
        <v>436</v>
      </c>
      <c r="O179" s="65">
        <v>10</v>
      </c>
      <c r="P179" s="66" t="s">
        <v>936</v>
      </c>
      <c r="Q179" s="266">
        <v>70</v>
      </c>
      <c r="R179" s="76">
        <f t="shared" si="134"/>
        <v>0</v>
      </c>
      <c r="S179" s="55"/>
      <c r="T179" s="56"/>
      <c r="U179" s="57"/>
      <c r="V179" s="58"/>
      <c r="W179" s="59"/>
      <c r="X179" s="60"/>
      <c r="Y179" s="61"/>
      <c r="Z179" s="62"/>
      <c r="AA179" s="63"/>
      <c r="AB179" s="78">
        <f>R179*O179</f>
        <v>0</v>
      </c>
      <c r="AC179" s="258">
        <f t="shared" si="135"/>
        <v>0</v>
      </c>
      <c r="AD179" s="128">
        <v>2.0321146693277692</v>
      </c>
      <c r="AE179" s="183">
        <f t="shared" si="136"/>
        <v>0</v>
      </c>
      <c r="AF179" s="256"/>
    </row>
    <row r="180" spans="1:32" s="251" customFormat="1" ht="12.75" customHeight="1">
      <c r="A180" s="202"/>
      <c r="B180" s="274" t="s">
        <v>838</v>
      </c>
      <c r="C180" s="50" t="str">
        <f>B180</f>
        <v>Kilter - Winter</v>
      </c>
      <c r="D180" s="50"/>
      <c r="E180" s="50"/>
      <c r="F180" s="50"/>
      <c r="G180" s="50"/>
      <c r="H180" s="50" t="s">
        <v>430</v>
      </c>
      <c r="I180" s="64" t="s">
        <v>1188</v>
      </c>
      <c r="J180" s="50"/>
      <c r="K180" s="64"/>
      <c r="L180" s="64"/>
      <c r="M180" s="64" t="s">
        <v>1188</v>
      </c>
      <c r="N180" s="50"/>
      <c r="O180" s="50"/>
      <c r="P180" s="51"/>
      <c r="Q180" s="348"/>
      <c r="R180" s="75"/>
      <c r="S180" s="52"/>
      <c r="T180" s="52"/>
      <c r="U180" s="52"/>
      <c r="V180" s="52"/>
      <c r="W180" s="52"/>
      <c r="X180" s="52"/>
      <c r="Y180" s="52"/>
      <c r="Z180" s="52"/>
      <c r="AA180" s="52"/>
      <c r="AB180" s="74"/>
      <c r="AC180" s="257"/>
      <c r="AD180" s="77"/>
      <c r="AE180" s="184"/>
      <c r="AF180" s="256"/>
    </row>
    <row r="181" spans="1:32" s="251" customFormat="1" ht="12.75" customHeight="1">
      <c r="A181" s="202" t="s">
        <v>1590</v>
      </c>
      <c r="B181" s="275" t="s">
        <v>1713</v>
      </c>
      <c r="C181" s="209" t="s">
        <v>982</v>
      </c>
      <c r="D181" s="209" t="s">
        <v>1056</v>
      </c>
      <c r="E181" s="210">
        <v>4</v>
      </c>
      <c r="F181" s="209"/>
      <c r="G181" s="209"/>
      <c r="H181" s="209" t="s">
        <v>430</v>
      </c>
      <c r="I181" s="209" t="s">
        <v>477</v>
      </c>
      <c r="J181" s="210">
        <v>4</v>
      </c>
      <c r="K181" s="209"/>
      <c r="L181" s="209"/>
      <c r="M181" s="209" t="s">
        <v>477</v>
      </c>
      <c r="N181" s="209" t="s">
        <v>437</v>
      </c>
      <c r="O181" s="210">
        <v>4</v>
      </c>
      <c r="P181" s="211" t="s">
        <v>1714</v>
      </c>
      <c r="Q181" s="266">
        <v>388.5</v>
      </c>
      <c r="R181" s="76">
        <f t="shared" ref="R181" si="137">SUM(S181:AA181)</f>
        <v>0</v>
      </c>
      <c r="S181" s="55"/>
      <c r="T181" s="56"/>
      <c r="U181" s="57"/>
      <c r="V181" s="58"/>
      <c r="W181" s="59"/>
      <c r="X181" s="60"/>
      <c r="Y181" s="61"/>
      <c r="Z181" s="62"/>
      <c r="AA181" s="63"/>
      <c r="AB181" s="78">
        <f>R181*O181</f>
        <v>0</v>
      </c>
      <c r="AC181" s="258">
        <f t="shared" ref="AC181" si="138">R181*Q181</f>
        <v>0</v>
      </c>
      <c r="AD181" s="128">
        <v>11.72548308083099</v>
      </c>
      <c r="AE181" s="183">
        <f t="shared" ref="AE181" si="139">AD181*R181</f>
        <v>0</v>
      </c>
      <c r="AF181" s="256"/>
    </row>
    <row r="182" spans="1:32" ht="12.75" customHeight="1">
      <c r="A182" s="202"/>
      <c r="B182" s="274" t="s">
        <v>837</v>
      </c>
      <c r="C182" s="50" t="str">
        <f>B182</f>
        <v>Kilter - Sandstone</v>
      </c>
      <c r="D182" s="50"/>
      <c r="E182" s="50"/>
      <c r="F182" s="50"/>
      <c r="G182" s="50"/>
      <c r="H182" s="50" t="s">
        <v>430</v>
      </c>
      <c r="I182" s="64" t="s">
        <v>1188</v>
      </c>
      <c r="J182" s="50"/>
      <c r="K182" s="64"/>
      <c r="L182" s="64"/>
      <c r="M182" s="64" t="s">
        <v>1188</v>
      </c>
      <c r="N182" s="50"/>
      <c r="O182" s="50"/>
      <c r="P182" s="51"/>
      <c r="Q182" s="348"/>
      <c r="R182" s="75"/>
      <c r="S182" s="52"/>
      <c r="T182" s="52"/>
      <c r="U182" s="52"/>
      <c r="V182" s="52"/>
      <c r="W182" s="52"/>
      <c r="X182" s="52"/>
      <c r="Y182" s="52"/>
      <c r="Z182" s="52"/>
      <c r="AA182" s="52"/>
      <c r="AB182" s="74"/>
      <c r="AC182" s="257"/>
      <c r="AD182" s="77"/>
      <c r="AE182" s="184"/>
      <c r="AF182" s="256"/>
    </row>
    <row r="183" spans="1:32" ht="12.75" customHeight="1">
      <c r="A183" s="202"/>
      <c r="B183" s="280" t="s">
        <v>356</v>
      </c>
      <c r="C183" s="53" t="s">
        <v>979</v>
      </c>
      <c r="D183" s="53" t="s">
        <v>1056</v>
      </c>
      <c r="E183" s="65">
        <v>2</v>
      </c>
      <c r="F183" s="53"/>
      <c r="G183" s="53"/>
      <c r="H183" s="53" t="s">
        <v>430</v>
      </c>
      <c r="I183" s="54" t="s">
        <v>477</v>
      </c>
      <c r="J183" s="65">
        <v>2</v>
      </c>
      <c r="K183" s="53"/>
      <c r="L183" s="53"/>
      <c r="M183" s="54" t="s">
        <v>477</v>
      </c>
      <c r="N183" s="54" t="s">
        <v>434</v>
      </c>
      <c r="O183" s="65">
        <v>2</v>
      </c>
      <c r="P183" s="66" t="s">
        <v>400</v>
      </c>
      <c r="Q183" s="266">
        <v>165</v>
      </c>
      <c r="R183" s="76">
        <f t="shared" ref="R183:R208" si="140">SUM(S183:AA183)</f>
        <v>0</v>
      </c>
      <c r="S183" s="55"/>
      <c r="T183" s="56"/>
      <c r="U183" s="57"/>
      <c r="V183" s="58"/>
      <c r="W183" s="59"/>
      <c r="X183" s="60"/>
      <c r="Y183" s="61"/>
      <c r="Z183" s="62"/>
      <c r="AA183" s="63"/>
      <c r="AB183" s="78">
        <f>R183*O183</f>
        <v>0</v>
      </c>
      <c r="AC183" s="258">
        <f t="shared" si="118"/>
        <v>0</v>
      </c>
      <c r="AD183" s="128">
        <v>4.8319999999999999</v>
      </c>
      <c r="AE183" s="183">
        <f t="shared" ref="AE183:AE208" si="141">AD183*R183</f>
        <v>0</v>
      </c>
      <c r="AF183" s="256"/>
    </row>
    <row r="184" spans="1:32" ht="13">
      <c r="A184" s="202"/>
      <c r="B184" s="280" t="s">
        <v>357</v>
      </c>
      <c r="C184" s="53" t="s">
        <v>979</v>
      </c>
      <c r="D184" s="53" t="s">
        <v>1056</v>
      </c>
      <c r="E184" s="65">
        <v>2</v>
      </c>
      <c r="F184" s="53"/>
      <c r="G184" s="53"/>
      <c r="H184" s="53" t="s">
        <v>430</v>
      </c>
      <c r="I184" s="54" t="s">
        <v>442</v>
      </c>
      <c r="J184" s="65">
        <v>2</v>
      </c>
      <c r="K184" s="53"/>
      <c r="L184" s="53"/>
      <c r="M184" s="54" t="s">
        <v>442</v>
      </c>
      <c r="N184" s="54" t="s">
        <v>434</v>
      </c>
      <c r="O184" s="65">
        <v>2</v>
      </c>
      <c r="P184" s="66" t="s">
        <v>401</v>
      </c>
      <c r="Q184" s="266">
        <v>215</v>
      </c>
      <c r="R184" s="76">
        <f t="shared" si="140"/>
        <v>0</v>
      </c>
      <c r="S184" s="55"/>
      <c r="T184" s="56"/>
      <c r="U184" s="57"/>
      <c r="V184" s="58"/>
      <c r="W184" s="59"/>
      <c r="X184" s="60"/>
      <c r="Y184" s="61"/>
      <c r="Z184" s="62"/>
      <c r="AA184" s="63"/>
      <c r="AB184" s="78">
        <f>R184*O184</f>
        <v>0</v>
      </c>
      <c r="AC184" s="258">
        <f t="shared" si="118"/>
        <v>0</v>
      </c>
      <c r="AD184" s="128">
        <v>4.7779999999999996</v>
      </c>
      <c r="AE184" s="183">
        <f t="shared" si="141"/>
        <v>0</v>
      </c>
      <c r="AF184" s="256"/>
    </row>
    <row r="185" spans="1:32" ht="12" customHeight="1">
      <c r="A185" s="202"/>
      <c r="B185" s="273"/>
      <c r="C185" s="129"/>
      <c r="D185" s="129"/>
      <c r="E185" s="131"/>
      <c r="F185" s="129"/>
      <c r="G185" s="129"/>
      <c r="H185" s="129"/>
      <c r="I185" s="130"/>
      <c r="J185" s="131"/>
      <c r="K185" s="129"/>
      <c r="L185" s="129"/>
      <c r="M185" s="130"/>
      <c r="N185" s="130"/>
      <c r="O185" s="131"/>
      <c r="P185" s="131"/>
      <c r="Q185" s="266"/>
      <c r="R185" s="132"/>
      <c r="S185" s="133"/>
      <c r="T185" s="134"/>
      <c r="U185" s="135"/>
      <c r="V185" s="136"/>
      <c r="W185" s="137"/>
      <c r="X185" s="138"/>
      <c r="Y185" s="139"/>
      <c r="Z185" s="140"/>
      <c r="AA185" s="141"/>
      <c r="AB185" s="132"/>
      <c r="AC185" s="259"/>
      <c r="AD185" s="142"/>
      <c r="AE185" s="143"/>
      <c r="AF185" s="256"/>
    </row>
    <row r="186" spans="1:32" ht="13">
      <c r="A186" s="202"/>
      <c r="B186" s="280" t="s">
        <v>358</v>
      </c>
      <c r="C186" s="53" t="s">
        <v>979</v>
      </c>
      <c r="D186" s="53" t="s">
        <v>1059</v>
      </c>
      <c r="E186" s="65">
        <v>4</v>
      </c>
      <c r="F186" s="53"/>
      <c r="G186" s="53"/>
      <c r="H186" s="53" t="s">
        <v>430</v>
      </c>
      <c r="I186" s="54" t="s">
        <v>442</v>
      </c>
      <c r="J186" s="65">
        <v>4</v>
      </c>
      <c r="K186" s="53"/>
      <c r="L186" s="53"/>
      <c r="M186" s="54" t="s">
        <v>442</v>
      </c>
      <c r="N186" s="54" t="s">
        <v>434</v>
      </c>
      <c r="O186" s="65">
        <v>4</v>
      </c>
      <c r="P186" s="66" t="s">
        <v>402</v>
      </c>
      <c r="Q186" s="266">
        <v>255</v>
      </c>
      <c r="R186" s="76">
        <f t="shared" si="140"/>
        <v>0</v>
      </c>
      <c r="S186" s="55"/>
      <c r="T186" s="56"/>
      <c r="U186" s="57"/>
      <c r="V186" s="58"/>
      <c r="W186" s="59"/>
      <c r="X186" s="60"/>
      <c r="Y186" s="61"/>
      <c r="Z186" s="62"/>
      <c r="AA186" s="63"/>
      <c r="AB186" s="78">
        <f t="shared" ref="AB186:AB191" si="142">R186*O186</f>
        <v>0</v>
      </c>
      <c r="AC186" s="258">
        <f t="shared" si="118"/>
        <v>0</v>
      </c>
      <c r="AD186" s="128">
        <v>7.3509999999999991</v>
      </c>
      <c r="AE186" s="183">
        <f t="shared" si="141"/>
        <v>0</v>
      </c>
      <c r="AF186" s="256"/>
    </row>
    <row r="187" spans="1:32" ht="13">
      <c r="A187" s="202"/>
      <c r="B187" s="280" t="s">
        <v>359</v>
      </c>
      <c r="C187" s="53" t="s">
        <v>979</v>
      </c>
      <c r="D187" s="53" t="s">
        <v>1059</v>
      </c>
      <c r="E187" s="65">
        <v>3</v>
      </c>
      <c r="F187" s="53"/>
      <c r="G187" s="53"/>
      <c r="H187" s="53" t="s">
        <v>430</v>
      </c>
      <c r="I187" s="54" t="s">
        <v>442</v>
      </c>
      <c r="J187" s="65">
        <v>3</v>
      </c>
      <c r="K187" s="53"/>
      <c r="L187" s="53"/>
      <c r="M187" s="54" t="s">
        <v>442</v>
      </c>
      <c r="N187" s="54" t="s">
        <v>434</v>
      </c>
      <c r="O187" s="65">
        <v>3</v>
      </c>
      <c r="P187" s="66" t="s">
        <v>403</v>
      </c>
      <c r="Q187" s="266">
        <v>220</v>
      </c>
      <c r="R187" s="76">
        <f t="shared" si="140"/>
        <v>0</v>
      </c>
      <c r="S187" s="55"/>
      <c r="T187" s="56"/>
      <c r="U187" s="57"/>
      <c r="V187" s="58"/>
      <c r="W187" s="59"/>
      <c r="X187" s="60"/>
      <c r="Y187" s="61"/>
      <c r="Z187" s="62"/>
      <c r="AA187" s="63"/>
      <c r="AB187" s="78">
        <f t="shared" si="142"/>
        <v>0</v>
      </c>
      <c r="AC187" s="258">
        <f t="shared" si="118"/>
        <v>0</v>
      </c>
      <c r="AD187" s="128">
        <v>6.3769999999999998</v>
      </c>
      <c r="AE187" s="183">
        <f t="shared" si="141"/>
        <v>0</v>
      </c>
      <c r="AF187" s="256"/>
    </row>
    <row r="188" spans="1:32" ht="13.5" customHeight="1">
      <c r="A188" s="202"/>
      <c r="B188" s="280" t="s">
        <v>360</v>
      </c>
      <c r="C188" s="53" t="s">
        <v>979</v>
      </c>
      <c r="D188" s="53" t="s">
        <v>1059</v>
      </c>
      <c r="E188" s="65">
        <v>4</v>
      </c>
      <c r="F188" s="53"/>
      <c r="G188" s="53"/>
      <c r="H188" s="53" t="s">
        <v>430</v>
      </c>
      <c r="I188" s="54" t="s">
        <v>442</v>
      </c>
      <c r="J188" s="65">
        <v>4</v>
      </c>
      <c r="K188" s="53"/>
      <c r="L188" s="53"/>
      <c r="M188" s="54" t="s">
        <v>442</v>
      </c>
      <c r="N188" s="54" t="s">
        <v>434</v>
      </c>
      <c r="O188" s="65">
        <v>4</v>
      </c>
      <c r="P188" s="66" t="s">
        <v>404</v>
      </c>
      <c r="Q188" s="266">
        <v>170</v>
      </c>
      <c r="R188" s="76">
        <f t="shared" si="140"/>
        <v>0</v>
      </c>
      <c r="S188" s="55"/>
      <c r="T188" s="56"/>
      <c r="U188" s="57"/>
      <c r="V188" s="58"/>
      <c r="W188" s="59"/>
      <c r="X188" s="60"/>
      <c r="Y188" s="61"/>
      <c r="Z188" s="62"/>
      <c r="AA188" s="63"/>
      <c r="AB188" s="78">
        <f t="shared" si="142"/>
        <v>0</v>
      </c>
      <c r="AC188" s="258">
        <f t="shared" si="118"/>
        <v>0</v>
      </c>
      <c r="AD188" s="128">
        <v>4.5819999999999999</v>
      </c>
      <c r="AE188" s="183">
        <f t="shared" si="141"/>
        <v>0</v>
      </c>
      <c r="AF188" s="256"/>
    </row>
    <row r="189" spans="1:32" ht="12.75" customHeight="1">
      <c r="A189" s="202"/>
      <c r="B189" s="280" t="s">
        <v>361</v>
      </c>
      <c r="C189" s="53" t="s">
        <v>979</v>
      </c>
      <c r="D189" s="53" t="s">
        <v>1059</v>
      </c>
      <c r="E189" s="65">
        <v>4</v>
      </c>
      <c r="F189" s="53"/>
      <c r="G189" s="53"/>
      <c r="H189" s="53" t="s">
        <v>430</v>
      </c>
      <c r="I189" s="54" t="s">
        <v>442</v>
      </c>
      <c r="J189" s="65">
        <v>4</v>
      </c>
      <c r="K189" s="53"/>
      <c r="L189" s="53"/>
      <c r="M189" s="54" t="s">
        <v>442</v>
      </c>
      <c r="N189" s="54" t="s">
        <v>434</v>
      </c>
      <c r="O189" s="65">
        <v>4</v>
      </c>
      <c r="P189" s="66" t="s">
        <v>405</v>
      </c>
      <c r="Q189" s="266">
        <v>155</v>
      </c>
      <c r="R189" s="76">
        <f t="shared" si="140"/>
        <v>0</v>
      </c>
      <c r="S189" s="55"/>
      <c r="T189" s="56"/>
      <c r="U189" s="57"/>
      <c r="V189" s="58"/>
      <c r="W189" s="59"/>
      <c r="X189" s="60"/>
      <c r="Y189" s="61"/>
      <c r="Z189" s="62"/>
      <c r="AA189" s="63"/>
      <c r="AB189" s="78">
        <f t="shared" si="142"/>
        <v>0</v>
      </c>
      <c r="AC189" s="258">
        <f t="shared" si="118"/>
        <v>0</v>
      </c>
      <c r="AD189" s="128">
        <v>4.0730000000000004</v>
      </c>
      <c r="AE189" s="183">
        <f t="shared" si="141"/>
        <v>0</v>
      </c>
      <c r="AF189" s="256"/>
    </row>
    <row r="190" spans="1:32" ht="13">
      <c r="A190" s="202"/>
      <c r="B190" s="280" t="s">
        <v>362</v>
      </c>
      <c r="C190" s="53" t="s">
        <v>979</v>
      </c>
      <c r="D190" s="53" t="s">
        <v>1059</v>
      </c>
      <c r="E190" s="65">
        <v>4</v>
      </c>
      <c r="F190" s="53"/>
      <c r="G190" s="53"/>
      <c r="H190" s="53" t="s">
        <v>430</v>
      </c>
      <c r="I190" s="54" t="s">
        <v>442</v>
      </c>
      <c r="J190" s="65">
        <v>4</v>
      </c>
      <c r="K190" s="53"/>
      <c r="L190" s="53"/>
      <c r="M190" s="54" t="s">
        <v>442</v>
      </c>
      <c r="N190" s="54" t="s">
        <v>434</v>
      </c>
      <c r="O190" s="65">
        <v>4</v>
      </c>
      <c r="P190" s="66" t="s">
        <v>406</v>
      </c>
      <c r="Q190" s="266">
        <v>205</v>
      </c>
      <c r="R190" s="76">
        <f t="shared" si="140"/>
        <v>0</v>
      </c>
      <c r="S190" s="55"/>
      <c r="T190" s="56"/>
      <c r="U190" s="57"/>
      <c r="V190" s="58"/>
      <c r="W190" s="59"/>
      <c r="X190" s="60"/>
      <c r="Y190" s="61"/>
      <c r="Z190" s="62"/>
      <c r="AA190" s="63"/>
      <c r="AB190" s="78">
        <f t="shared" si="142"/>
        <v>0</v>
      </c>
      <c r="AC190" s="258">
        <f t="shared" si="118"/>
        <v>0</v>
      </c>
      <c r="AD190" s="128">
        <v>5.6950000000000003</v>
      </c>
      <c r="AE190" s="183">
        <f t="shared" si="141"/>
        <v>0</v>
      </c>
      <c r="AF190" s="256"/>
    </row>
    <row r="191" spans="1:32" ht="12.75" customHeight="1">
      <c r="A191" s="202"/>
      <c r="B191" s="280" t="s">
        <v>363</v>
      </c>
      <c r="C191" s="53" t="s">
        <v>979</v>
      </c>
      <c r="D191" s="53" t="s">
        <v>1059</v>
      </c>
      <c r="E191" s="65">
        <v>4</v>
      </c>
      <c r="F191" s="53"/>
      <c r="G191" s="53"/>
      <c r="H191" s="53" t="s">
        <v>430</v>
      </c>
      <c r="I191" s="54" t="s">
        <v>442</v>
      </c>
      <c r="J191" s="65">
        <v>4</v>
      </c>
      <c r="K191" s="53"/>
      <c r="L191" s="53"/>
      <c r="M191" s="54" t="s">
        <v>442</v>
      </c>
      <c r="N191" s="54" t="s">
        <v>434</v>
      </c>
      <c r="O191" s="65">
        <v>4</v>
      </c>
      <c r="P191" s="66" t="s">
        <v>407</v>
      </c>
      <c r="Q191" s="266">
        <v>190</v>
      </c>
      <c r="R191" s="76">
        <f t="shared" si="140"/>
        <v>0</v>
      </c>
      <c r="S191" s="55"/>
      <c r="T191" s="56"/>
      <c r="U191" s="57"/>
      <c r="V191" s="58"/>
      <c r="W191" s="59"/>
      <c r="X191" s="60"/>
      <c r="Y191" s="61"/>
      <c r="Z191" s="62"/>
      <c r="AA191" s="63"/>
      <c r="AB191" s="78">
        <f t="shared" si="142"/>
        <v>0</v>
      </c>
      <c r="AC191" s="258">
        <f t="shared" si="118"/>
        <v>0</v>
      </c>
      <c r="AD191" s="128">
        <v>5.2910000000000004</v>
      </c>
      <c r="AE191" s="183">
        <f t="shared" si="141"/>
        <v>0</v>
      </c>
      <c r="AF191" s="256"/>
    </row>
    <row r="192" spans="1:32" ht="12" customHeight="1">
      <c r="A192" s="202"/>
      <c r="B192" s="273"/>
      <c r="C192" s="129"/>
      <c r="D192" s="129"/>
      <c r="E192" s="131"/>
      <c r="F192" s="129"/>
      <c r="G192" s="129"/>
      <c r="H192" s="129"/>
      <c r="I192" s="130"/>
      <c r="J192" s="131"/>
      <c r="K192" s="129"/>
      <c r="L192" s="129"/>
      <c r="M192" s="130"/>
      <c r="N192" s="130"/>
      <c r="O192" s="131"/>
      <c r="P192" s="131"/>
      <c r="Q192" s="266"/>
      <c r="R192" s="132"/>
      <c r="S192" s="133"/>
      <c r="T192" s="134"/>
      <c r="U192" s="135"/>
      <c r="V192" s="136"/>
      <c r="W192" s="137"/>
      <c r="X192" s="138"/>
      <c r="Y192" s="139"/>
      <c r="Z192" s="140"/>
      <c r="AA192" s="141"/>
      <c r="AB192" s="132"/>
      <c r="AC192" s="259"/>
      <c r="AD192" s="142"/>
      <c r="AE192" s="143"/>
      <c r="AF192" s="256"/>
    </row>
    <row r="193" spans="1:32" ht="13">
      <c r="A193" s="202"/>
      <c r="B193" s="280" t="s">
        <v>364</v>
      </c>
      <c r="C193" s="53" t="s">
        <v>979</v>
      </c>
      <c r="D193" s="53" t="s">
        <v>1060</v>
      </c>
      <c r="E193" s="65">
        <v>5</v>
      </c>
      <c r="F193" s="53"/>
      <c r="G193" s="53"/>
      <c r="H193" s="53" t="s">
        <v>430</v>
      </c>
      <c r="I193" s="54" t="s">
        <v>445</v>
      </c>
      <c r="J193" s="65">
        <v>5</v>
      </c>
      <c r="K193" s="53"/>
      <c r="L193" s="53"/>
      <c r="M193" s="54" t="s">
        <v>445</v>
      </c>
      <c r="N193" s="54" t="s">
        <v>434</v>
      </c>
      <c r="O193" s="65">
        <v>5</v>
      </c>
      <c r="P193" s="66" t="s">
        <v>408</v>
      </c>
      <c r="Q193" s="266">
        <v>165</v>
      </c>
      <c r="R193" s="76">
        <f t="shared" si="140"/>
        <v>0</v>
      </c>
      <c r="S193" s="55"/>
      <c r="T193" s="56"/>
      <c r="U193" s="57"/>
      <c r="V193" s="58"/>
      <c r="W193" s="59"/>
      <c r="X193" s="60"/>
      <c r="Y193" s="61"/>
      <c r="Z193" s="62"/>
      <c r="AA193" s="63"/>
      <c r="AB193" s="78">
        <f t="shared" ref="AB193:AB198" si="143">R193*O193</f>
        <v>0</v>
      </c>
      <c r="AC193" s="258">
        <f t="shared" si="118"/>
        <v>0</v>
      </c>
      <c r="AD193" s="128">
        <v>4.1790000000000003</v>
      </c>
      <c r="AE193" s="183">
        <f t="shared" si="141"/>
        <v>0</v>
      </c>
      <c r="AF193" s="256"/>
    </row>
    <row r="194" spans="1:32" ht="12.75" customHeight="1">
      <c r="A194" s="202"/>
      <c r="B194" s="280" t="s">
        <v>365</v>
      </c>
      <c r="C194" s="53" t="s">
        <v>979</v>
      </c>
      <c r="D194" s="53" t="s">
        <v>1060</v>
      </c>
      <c r="E194" s="65">
        <v>5</v>
      </c>
      <c r="F194" s="53"/>
      <c r="G194" s="53"/>
      <c r="H194" s="53" t="s">
        <v>430</v>
      </c>
      <c r="I194" s="54" t="s">
        <v>442</v>
      </c>
      <c r="J194" s="65">
        <v>5</v>
      </c>
      <c r="K194" s="53"/>
      <c r="L194" s="53"/>
      <c r="M194" s="54" t="s">
        <v>442</v>
      </c>
      <c r="N194" s="54" t="s">
        <v>434</v>
      </c>
      <c r="O194" s="65">
        <v>5</v>
      </c>
      <c r="P194" s="66" t="s">
        <v>409</v>
      </c>
      <c r="Q194" s="266">
        <v>100</v>
      </c>
      <c r="R194" s="76">
        <f t="shared" si="140"/>
        <v>0</v>
      </c>
      <c r="S194" s="55"/>
      <c r="T194" s="56"/>
      <c r="U194" s="57"/>
      <c r="V194" s="58"/>
      <c r="W194" s="59"/>
      <c r="X194" s="60"/>
      <c r="Y194" s="61"/>
      <c r="Z194" s="62"/>
      <c r="AA194" s="63"/>
      <c r="AB194" s="78">
        <f t="shared" si="143"/>
        <v>0</v>
      </c>
      <c r="AC194" s="258">
        <f t="shared" si="118"/>
        <v>0</v>
      </c>
      <c r="AD194" s="128">
        <v>3.431</v>
      </c>
      <c r="AE194" s="183">
        <f t="shared" si="141"/>
        <v>0</v>
      </c>
      <c r="AF194" s="256"/>
    </row>
    <row r="195" spans="1:32" ht="12.75" customHeight="1">
      <c r="A195" s="202"/>
      <c r="B195" s="280" t="s">
        <v>216</v>
      </c>
      <c r="C195" s="53" t="s">
        <v>979</v>
      </c>
      <c r="D195" s="53" t="s">
        <v>1060</v>
      </c>
      <c r="E195" s="65">
        <v>5</v>
      </c>
      <c r="F195" s="53"/>
      <c r="G195" s="53"/>
      <c r="H195" s="53" t="s">
        <v>430</v>
      </c>
      <c r="I195" s="54" t="s">
        <v>442</v>
      </c>
      <c r="J195" s="65">
        <v>5</v>
      </c>
      <c r="K195" s="53"/>
      <c r="L195" s="53"/>
      <c r="M195" s="54" t="s">
        <v>442</v>
      </c>
      <c r="N195" s="54" t="s">
        <v>434</v>
      </c>
      <c r="O195" s="65">
        <v>5</v>
      </c>
      <c r="P195" s="66" t="s">
        <v>410</v>
      </c>
      <c r="Q195" s="266">
        <v>160</v>
      </c>
      <c r="R195" s="76">
        <f t="shared" si="140"/>
        <v>0</v>
      </c>
      <c r="S195" s="55"/>
      <c r="T195" s="56"/>
      <c r="U195" s="57"/>
      <c r="V195" s="58"/>
      <c r="W195" s="59"/>
      <c r="X195" s="60"/>
      <c r="Y195" s="61"/>
      <c r="Z195" s="62"/>
      <c r="AA195" s="63"/>
      <c r="AB195" s="78">
        <f t="shared" si="143"/>
        <v>0</v>
      </c>
      <c r="AC195" s="258">
        <f t="shared" si="118"/>
        <v>0</v>
      </c>
      <c r="AD195" s="128">
        <v>5.69</v>
      </c>
      <c r="AE195" s="183">
        <f t="shared" si="141"/>
        <v>0</v>
      </c>
      <c r="AF195" s="256"/>
    </row>
    <row r="196" spans="1:32" ht="12.75" customHeight="1">
      <c r="A196" s="202"/>
      <c r="B196" s="280" t="s">
        <v>218</v>
      </c>
      <c r="C196" s="53" t="s">
        <v>979</v>
      </c>
      <c r="D196" s="53" t="s">
        <v>1060</v>
      </c>
      <c r="E196" s="65">
        <v>5</v>
      </c>
      <c r="F196" s="53"/>
      <c r="G196" s="53"/>
      <c r="H196" s="53" t="s">
        <v>430</v>
      </c>
      <c r="I196" s="54" t="s">
        <v>442</v>
      </c>
      <c r="J196" s="65">
        <v>5</v>
      </c>
      <c r="K196" s="53"/>
      <c r="L196" s="53"/>
      <c r="M196" s="54" t="s">
        <v>442</v>
      </c>
      <c r="N196" s="54" t="s">
        <v>434</v>
      </c>
      <c r="O196" s="65">
        <v>5</v>
      </c>
      <c r="P196" s="66" t="s">
        <v>411</v>
      </c>
      <c r="Q196" s="266">
        <v>180</v>
      </c>
      <c r="R196" s="76">
        <f t="shared" si="140"/>
        <v>0</v>
      </c>
      <c r="S196" s="55"/>
      <c r="T196" s="56"/>
      <c r="U196" s="57"/>
      <c r="V196" s="58"/>
      <c r="W196" s="59"/>
      <c r="X196" s="60"/>
      <c r="Y196" s="61"/>
      <c r="Z196" s="62"/>
      <c r="AA196" s="63"/>
      <c r="AB196" s="78">
        <f t="shared" si="143"/>
        <v>0</v>
      </c>
      <c r="AC196" s="258">
        <f>R196*Q196</f>
        <v>0</v>
      </c>
      <c r="AD196" s="128">
        <v>6.4589999999999996</v>
      </c>
      <c r="AE196" s="183">
        <f t="shared" si="141"/>
        <v>0</v>
      </c>
      <c r="AF196" s="256"/>
    </row>
    <row r="197" spans="1:32" ht="12.75" customHeight="1">
      <c r="A197" s="202"/>
      <c r="B197" s="272" t="s">
        <v>951</v>
      </c>
      <c r="C197" s="53" t="s">
        <v>979</v>
      </c>
      <c r="D197" s="53" t="s">
        <v>1060</v>
      </c>
      <c r="E197" s="65">
        <v>5</v>
      </c>
      <c r="F197" s="53"/>
      <c r="G197" s="53"/>
      <c r="H197" s="53" t="s">
        <v>430</v>
      </c>
      <c r="I197" s="53" t="s">
        <v>442</v>
      </c>
      <c r="J197" s="65">
        <v>5</v>
      </c>
      <c r="K197" s="53"/>
      <c r="L197" s="53"/>
      <c r="M197" s="53" t="s">
        <v>442</v>
      </c>
      <c r="N197" s="53" t="s">
        <v>434</v>
      </c>
      <c r="O197" s="65">
        <v>5</v>
      </c>
      <c r="P197" s="66" t="s">
        <v>953</v>
      </c>
      <c r="Q197" s="266">
        <v>130</v>
      </c>
      <c r="R197" s="76">
        <f t="shared" ref="R197:R198" si="144">SUM(S197:AA197)</f>
        <v>0</v>
      </c>
      <c r="S197" s="55"/>
      <c r="T197" s="56"/>
      <c r="U197" s="57"/>
      <c r="V197" s="58"/>
      <c r="W197" s="59"/>
      <c r="X197" s="60"/>
      <c r="Y197" s="61"/>
      <c r="Z197" s="62"/>
      <c r="AA197" s="63"/>
      <c r="AB197" s="78">
        <f t="shared" si="143"/>
        <v>0</v>
      </c>
      <c r="AC197" s="258">
        <f t="shared" ref="AC197:AC198" si="145">R197*Q197</f>
        <v>0</v>
      </c>
      <c r="AD197" s="128">
        <v>4.5541141250113393</v>
      </c>
      <c r="AE197" s="183">
        <f t="shared" ref="AE197:AE198" si="146">AD197*R197</f>
        <v>0</v>
      </c>
      <c r="AF197" s="256"/>
    </row>
    <row r="198" spans="1:32" ht="12.75" customHeight="1">
      <c r="A198" s="202"/>
      <c r="B198" s="272" t="s">
        <v>952</v>
      </c>
      <c r="C198" s="53" t="s">
        <v>979</v>
      </c>
      <c r="D198" s="53" t="s">
        <v>1060</v>
      </c>
      <c r="E198" s="65">
        <v>5</v>
      </c>
      <c r="F198" s="53"/>
      <c r="G198" s="53"/>
      <c r="H198" s="53" t="s">
        <v>430</v>
      </c>
      <c r="I198" s="53" t="s">
        <v>442</v>
      </c>
      <c r="J198" s="65">
        <v>5</v>
      </c>
      <c r="K198" s="53"/>
      <c r="L198" s="53"/>
      <c r="M198" s="53" t="s">
        <v>442</v>
      </c>
      <c r="N198" s="53" t="s">
        <v>434</v>
      </c>
      <c r="O198" s="65">
        <v>5</v>
      </c>
      <c r="P198" s="66" t="s">
        <v>954</v>
      </c>
      <c r="Q198" s="266">
        <v>105</v>
      </c>
      <c r="R198" s="76">
        <f t="shared" si="144"/>
        <v>0</v>
      </c>
      <c r="S198" s="55"/>
      <c r="T198" s="56"/>
      <c r="U198" s="57"/>
      <c r="V198" s="58"/>
      <c r="W198" s="59"/>
      <c r="X198" s="60"/>
      <c r="Y198" s="61"/>
      <c r="Z198" s="62"/>
      <c r="AA198" s="63"/>
      <c r="AB198" s="78">
        <f t="shared" si="143"/>
        <v>0</v>
      </c>
      <c r="AC198" s="258">
        <f t="shared" si="145"/>
        <v>0</v>
      </c>
      <c r="AD198" s="128">
        <v>3.692279778644652</v>
      </c>
      <c r="AE198" s="183">
        <f t="shared" si="146"/>
        <v>0</v>
      </c>
      <c r="AF198" s="256"/>
    </row>
    <row r="199" spans="1:32" ht="12" customHeight="1">
      <c r="A199" s="202"/>
      <c r="B199" s="273"/>
      <c r="C199" s="129"/>
      <c r="D199" s="129"/>
      <c r="E199" s="131"/>
      <c r="F199" s="129"/>
      <c r="G199" s="129"/>
      <c r="H199" s="129"/>
      <c r="I199" s="130"/>
      <c r="J199" s="131"/>
      <c r="K199" s="129"/>
      <c r="L199" s="129"/>
      <c r="M199" s="130"/>
      <c r="N199" s="130"/>
      <c r="O199" s="131"/>
      <c r="P199" s="131"/>
      <c r="Q199" s="266"/>
      <c r="R199" s="132"/>
      <c r="S199" s="133"/>
      <c r="T199" s="134"/>
      <c r="U199" s="135"/>
      <c r="V199" s="136"/>
      <c r="W199" s="137"/>
      <c r="X199" s="138"/>
      <c r="Y199" s="139"/>
      <c r="Z199" s="140"/>
      <c r="AA199" s="141"/>
      <c r="AB199" s="132"/>
      <c r="AC199" s="259"/>
      <c r="AD199" s="142"/>
      <c r="AE199" s="143"/>
      <c r="AF199" s="256"/>
    </row>
    <row r="200" spans="1:32" ht="12.75" customHeight="1">
      <c r="A200" s="202"/>
      <c r="B200" s="280" t="s">
        <v>366</v>
      </c>
      <c r="C200" s="53" t="s">
        <v>979</v>
      </c>
      <c r="D200" s="53" t="s">
        <v>1057</v>
      </c>
      <c r="E200" s="65">
        <v>10</v>
      </c>
      <c r="F200" s="53"/>
      <c r="G200" s="53"/>
      <c r="H200" s="53" t="s">
        <v>430</v>
      </c>
      <c r="I200" s="54" t="s">
        <v>442</v>
      </c>
      <c r="J200" s="65">
        <v>10</v>
      </c>
      <c r="K200" s="53"/>
      <c r="L200" s="53"/>
      <c r="M200" s="54" t="s">
        <v>442</v>
      </c>
      <c r="N200" s="54" t="s">
        <v>434</v>
      </c>
      <c r="O200" s="65">
        <v>10</v>
      </c>
      <c r="P200" s="66" t="s">
        <v>412</v>
      </c>
      <c r="Q200" s="266">
        <v>175</v>
      </c>
      <c r="R200" s="76">
        <f t="shared" si="140"/>
        <v>0</v>
      </c>
      <c r="S200" s="55"/>
      <c r="T200" s="56"/>
      <c r="U200" s="57"/>
      <c r="V200" s="58"/>
      <c r="W200" s="59"/>
      <c r="X200" s="60"/>
      <c r="Y200" s="61"/>
      <c r="Z200" s="62"/>
      <c r="AA200" s="63"/>
      <c r="AB200" s="78">
        <f>R200*O200</f>
        <v>0</v>
      </c>
      <c r="AC200" s="258">
        <f t="shared" si="118"/>
        <v>0</v>
      </c>
      <c r="AD200" s="128">
        <v>6.0910000000000002</v>
      </c>
      <c r="AE200" s="183">
        <f t="shared" si="141"/>
        <v>0</v>
      </c>
      <c r="AF200" s="256"/>
    </row>
    <row r="201" spans="1:32" ht="12.75" customHeight="1">
      <c r="A201" s="202"/>
      <c r="B201" s="280" t="s">
        <v>367</v>
      </c>
      <c r="C201" s="53" t="s">
        <v>979</v>
      </c>
      <c r="D201" s="53" t="s">
        <v>1057</v>
      </c>
      <c r="E201" s="65">
        <v>5</v>
      </c>
      <c r="F201" s="53"/>
      <c r="G201" s="53"/>
      <c r="H201" s="53" t="s">
        <v>430</v>
      </c>
      <c r="I201" s="54" t="s">
        <v>445</v>
      </c>
      <c r="J201" s="65">
        <v>5</v>
      </c>
      <c r="K201" s="53"/>
      <c r="L201" s="53"/>
      <c r="M201" s="54" t="s">
        <v>445</v>
      </c>
      <c r="N201" s="54" t="s">
        <v>434</v>
      </c>
      <c r="O201" s="65">
        <v>5</v>
      </c>
      <c r="P201" s="66" t="s">
        <v>413</v>
      </c>
      <c r="Q201" s="266">
        <v>60</v>
      </c>
      <c r="R201" s="76">
        <f t="shared" si="140"/>
        <v>0</v>
      </c>
      <c r="S201" s="55"/>
      <c r="T201" s="56"/>
      <c r="U201" s="57"/>
      <c r="V201" s="58"/>
      <c r="W201" s="59"/>
      <c r="X201" s="60"/>
      <c r="Y201" s="61"/>
      <c r="Z201" s="62"/>
      <c r="AA201" s="63"/>
      <c r="AB201" s="78">
        <f>R201*O201</f>
        <v>0</v>
      </c>
      <c r="AC201" s="258">
        <f t="shared" si="118"/>
        <v>0</v>
      </c>
      <c r="AD201" s="128">
        <v>1.9299999999999997</v>
      </c>
      <c r="AE201" s="183">
        <f t="shared" si="141"/>
        <v>0</v>
      </c>
      <c r="AF201" s="256"/>
    </row>
    <row r="202" spans="1:32" ht="12.75" customHeight="1">
      <c r="A202" s="202"/>
      <c r="B202" s="272" t="s">
        <v>938</v>
      </c>
      <c r="C202" s="53" t="s">
        <v>979</v>
      </c>
      <c r="D202" s="53" t="s">
        <v>1057</v>
      </c>
      <c r="E202" s="65">
        <v>10</v>
      </c>
      <c r="F202" s="53"/>
      <c r="G202" s="53"/>
      <c r="H202" s="53" t="s">
        <v>430</v>
      </c>
      <c r="I202" s="53" t="s">
        <v>442</v>
      </c>
      <c r="J202" s="65">
        <v>10</v>
      </c>
      <c r="K202" s="53"/>
      <c r="L202" s="53"/>
      <c r="M202" s="53" t="s">
        <v>442</v>
      </c>
      <c r="N202" s="53" t="s">
        <v>434</v>
      </c>
      <c r="O202" s="65">
        <v>10</v>
      </c>
      <c r="P202" s="66" t="s">
        <v>939</v>
      </c>
      <c r="Q202" s="266">
        <v>120</v>
      </c>
      <c r="R202" s="76">
        <f t="shared" ref="R202" si="147">SUM(S202:AA202)</f>
        <v>0</v>
      </c>
      <c r="S202" s="55"/>
      <c r="T202" s="56"/>
      <c r="U202" s="57"/>
      <c r="V202" s="58"/>
      <c r="W202" s="59"/>
      <c r="X202" s="60"/>
      <c r="Y202" s="61"/>
      <c r="Z202" s="62"/>
      <c r="AA202" s="63"/>
      <c r="AB202" s="78">
        <f>R202*O202</f>
        <v>0</v>
      </c>
      <c r="AC202" s="258">
        <f t="shared" ref="AC202" si="148">R202*Q202</f>
        <v>0</v>
      </c>
      <c r="AD202" s="128">
        <v>4.0007257552390456</v>
      </c>
      <c r="AE202" s="183">
        <f t="shared" ref="AE202" si="149">AD202*R202</f>
        <v>0</v>
      </c>
      <c r="AF202" s="256"/>
    </row>
    <row r="203" spans="1:32" ht="12" customHeight="1">
      <c r="A203" s="202"/>
      <c r="B203" s="273"/>
      <c r="C203" s="129"/>
      <c r="D203" s="129"/>
      <c r="E203" s="131"/>
      <c r="F203" s="129"/>
      <c r="G203" s="129"/>
      <c r="H203" s="129"/>
      <c r="I203" s="130"/>
      <c r="J203" s="131"/>
      <c r="K203" s="129"/>
      <c r="L203" s="129"/>
      <c r="M203" s="130"/>
      <c r="N203" s="130"/>
      <c r="O203" s="131"/>
      <c r="P203" s="131"/>
      <c r="Q203" s="266"/>
      <c r="R203" s="132"/>
      <c r="S203" s="133"/>
      <c r="T203" s="134"/>
      <c r="U203" s="135"/>
      <c r="V203" s="136"/>
      <c r="W203" s="137"/>
      <c r="X203" s="138"/>
      <c r="Y203" s="139"/>
      <c r="Z203" s="140"/>
      <c r="AA203" s="141"/>
      <c r="AB203" s="132"/>
      <c r="AC203" s="259"/>
      <c r="AD203" s="142"/>
      <c r="AE203" s="143"/>
      <c r="AF203" s="256"/>
    </row>
    <row r="204" spans="1:32" ht="12" customHeight="1">
      <c r="A204" s="202"/>
      <c r="B204" s="272" t="s">
        <v>947</v>
      </c>
      <c r="C204" s="53" t="s">
        <v>979</v>
      </c>
      <c r="D204" s="53" t="s">
        <v>437</v>
      </c>
      <c r="E204" s="65">
        <v>10</v>
      </c>
      <c r="F204" s="53"/>
      <c r="G204" s="53"/>
      <c r="H204" s="53" t="s">
        <v>430</v>
      </c>
      <c r="I204" s="53" t="s">
        <v>435</v>
      </c>
      <c r="J204" s="65">
        <v>10</v>
      </c>
      <c r="K204" s="53"/>
      <c r="L204" s="53"/>
      <c r="M204" s="53" t="s">
        <v>435</v>
      </c>
      <c r="N204" s="53" t="s">
        <v>437</v>
      </c>
      <c r="O204" s="65">
        <v>10</v>
      </c>
      <c r="P204" s="66" t="s">
        <v>927</v>
      </c>
      <c r="Q204" s="266">
        <v>60</v>
      </c>
      <c r="R204" s="76">
        <f t="shared" ref="R204:R205" si="150">SUM(S204:AA204)</f>
        <v>0</v>
      </c>
      <c r="S204" s="55"/>
      <c r="T204" s="56"/>
      <c r="U204" s="57"/>
      <c r="V204" s="58"/>
      <c r="W204" s="59"/>
      <c r="X204" s="60"/>
      <c r="Y204" s="61"/>
      <c r="Z204" s="62"/>
      <c r="AA204" s="63"/>
      <c r="AB204" s="78">
        <f>R204*O204</f>
        <v>0</v>
      </c>
      <c r="AC204" s="258">
        <f>R204*Q204</f>
        <v>0</v>
      </c>
      <c r="AD204" s="128">
        <v>1.6783089902930237</v>
      </c>
      <c r="AE204" s="183">
        <f t="shared" ref="AE204:AE205" si="151">AD204*R204</f>
        <v>0</v>
      </c>
      <c r="AF204" s="256"/>
    </row>
    <row r="205" spans="1:32" ht="12" customHeight="1">
      <c r="A205" s="202"/>
      <c r="B205" s="272" t="s">
        <v>948</v>
      </c>
      <c r="C205" s="53" t="s">
        <v>979</v>
      </c>
      <c r="D205" s="53" t="s">
        <v>437</v>
      </c>
      <c r="E205" s="65">
        <v>10</v>
      </c>
      <c r="F205" s="53"/>
      <c r="G205" s="53"/>
      <c r="H205" s="53" t="s">
        <v>430</v>
      </c>
      <c r="I205" s="53" t="s">
        <v>435</v>
      </c>
      <c r="J205" s="65">
        <v>10</v>
      </c>
      <c r="K205" s="53"/>
      <c r="L205" s="53"/>
      <c r="M205" s="53" t="s">
        <v>435</v>
      </c>
      <c r="N205" s="53" t="s">
        <v>436</v>
      </c>
      <c r="O205" s="65">
        <v>10</v>
      </c>
      <c r="P205" s="66" t="s">
        <v>928</v>
      </c>
      <c r="Q205" s="266">
        <v>65</v>
      </c>
      <c r="R205" s="76">
        <f t="shared" si="150"/>
        <v>0</v>
      </c>
      <c r="S205" s="55"/>
      <c r="T205" s="56"/>
      <c r="U205" s="57"/>
      <c r="V205" s="58"/>
      <c r="W205" s="59"/>
      <c r="X205" s="60"/>
      <c r="Y205" s="61"/>
      <c r="Z205" s="62"/>
      <c r="AA205" s="63"/>
      <c r="AB205" s="78">
        <f>R205*O205</f>
        <v>0</v>
      </c>
      <c r="AC205" s="258">
        <f t="shared" ref="AC205" si="152">R205*Q205</f>
        <v>0</v>
      </c>
      <c r="AD205" s="128">
        <v>1.9822189966433819</v>
      </c>
      <c r="AE205" s="183">
        <f t="shared" si="151"/>
        <v>0</v>
      </c>
      <c r="AF205" s="256"/>
    </row>
    <row r="206" spans="1:32" ht="12" customHeight="1">
      <c r="A206" s="202"/>
      <c r="B206" s="273"/>
      <c r="C206" s="129"/>
      <c r="D206" s="129"/>
      <c r="E206" s="131"/>
      <c r="F206" s="129"/>
      <c r="G206" s="129"/>
      <c r="H206" s="129"/>
      <c r="I206" s="130"/>
      <c r="J206" s="131"/>
      <c r="K206" s="129"/>
      <c r="L206" s="129"/>
      <c r="M206" s="130"/>
      <c r="N206" s="130"/>
      <c r="O206" s="131"/>
      <c r="P206" s="131"/>
      <c r="Q206" s="266"/>
      <c r="R206" s="132"/>
      <c r="S206" s="133"/>
      <c r="T206" s="134"/>
      <c r="U206" s="135"/>
      <c r="V206" s="136"/>
      <c r="W206" s="137"/>
      <c r="X206" s="138"/>
      <c r="Y206" s="139"/>
      <c r="Z206" s="140"/>
      <c r="AA206" s="141"/>
      <c r="AB206" s="132"/>
      <c r="AC206" s="259"/>
      <c r="AD206" s="142"/>
      <c r="AE206" s="143"/>
      <c r="AF206" s="256"/>
    </row>
    <row r="207" spans="1:32" ht="13.5" customHeight="1">
      <c r="A207" s="202"/>
      <c r="B207" s="280" t="s">
        <v>368</v>
      </c>
      <c r="C207" s="53" t="s">
        <v>979</v>
      </c>
      <c r="D207" s="53" t="s">
        <v>441</v>
      </c>
      <c r="E207" s="65">
        <v>2</v>
      </c>
      <c r="F207" s="53"/>
      <c r="G207" s="53"/>
      <c r="H207" s="53" t="s">
        <v>430</v>
      </c>
      <c r="I207" s="54" t="s">
        <v>441</v>
      </c>
      <c r="J207" s="65">
        <v>2</v>
      </c>
      <c r="K207" s="53"/>
      <c r="L207" s="53"/>
      <c r="M207" s="54" t="s">
        <v>441</v>
      </c>
      <c r="N207" s="54" t="s">
        <v>437</v>
      </c>
      <c r="O207" s="65">
        <v>2</v>
      </c>
      <c r="P207" s="66" t="s">
        <v>414</v>
      </c>
      <c r="Q207" s="266">
        <v>65</v>
      </c>
      <c r="R207" s="76">
        <f t="shared" si="140"/>
        <v>0</v>
      </c>
      <c r="S207" s="55"/>
      <c r="T207" s="56"/>
      <c r="U207" s="57"/>
      <c r="V207" s="58"/>
      <c r="W207" s="59"/>
      <c r="X207" s="60"/>
      <c r="Y207" s="61"/>
      <c r="Z207" s="62"/>
      <c r="AA207" s="63"/>
      <c r="AB207" s="78">
        <f>R207*O207</f>
        <v>0</v>
      </c>
      <c r="AC207" s="261">
        <f t="shared" si="118"/>
        <v>0</v>
      </c>
      <c r="AD207" s="206">
        <v>1.6970000000000001</v>
      </c>
      <c r="AE207" s="207">
        <f t="shared" si="141"/>
        <v>0</v>
      </c>
      <c r="AF207" s="256"/>
    </row>
    <row r="208" spans="1:32" ht="12.75" customHeight="1">
      <c r="A208" s="202"/>
      <c r="B208" s="281" t="s">
        <v>369</v>
      </c>
      <c r="C208" s="185" t="s">
        <v>979</v>
      </c>
      <c r="D208" s="185" t="s">
        <v>441</v>
      </c>
      <c r="E208" s="187">
        <v>10</v>
      </c>
      <c r="F208" s="185"/>
      <c r="G208" s="185"/>
      <c r="H208" s="185" t="s">
        <v>430</v>
      </c>
      <c r="I208" s="186" t="s">
        <v>435</v>
      </c>
      <c r="J208" s="187">
        <v>10</v>
      </c>
      <c r="K208" s="185"/>
      <c r="L208" s="185"/>
      <c r="M208" s="186" t="s">
        <v>435</v>
      </c>
      <c r="N208" s="186" t="s">
        <v>436</v>
      </c>
      <c r="O208" s="187">
        <v>10</v>
      </c>
      <c r="P208" s="188" t="s">
        <v>415</v>
      </c>
      <c r="Q208" s="266">
        <v>45</v>
      </c>
      <c r="R208" s="189">
        <f t="shared" si="140"/>
        <v>0</v>
      </c>
      <c r="S208" s="190"/>
      <c r="T208" s="191"/>
      <c r="U208" s="192"/>
      <c r="V208" s="193"/>
      <c r="W208" s="194"/>
      <c r="X208" s="195"/>
      <c r="Y208" s="196"/>
      <c r="Z208" s="197"/>
      <c r="AA208" s="198"/>
      <c r="AB208" s="199">
        <f>R208*O208</f>
        <v>0</v>
      </c>
      <c r="AC208" s="262">
        <f t="shared" si="118"/>
        <v>0</v>
      </c>
      <c r="AD208" s="208">
        <v>1.143</v>
      </c>
      <c r="AE208" s="200">
        <f t="shared" si="141"/>
        <v>0</v>
      </c>
      <c r="AF208" s="256"/>
    </row>
    <row r="209" spans="1:32" ht="30" customHeight="1">
      <c r="A209" s="6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8"/>
      <c r="P209" s="159"/>
      <c r="Q209" s="160"/>
      <c r="R209" s="161">
        <f>SUM(R36:R208)</f>
        <v>0</v>
      </c>
      <c r="S209" s="162"/>
      <c r="T209" s="163"/>
      <c r="U209" s="162"/>
      <c r="V209" s="162"/>
      <c r="W209" s="162"/>
      <c r="X209" s="162"/>
      <c r="Y209" s="162"/>
      <c r="Z209" s="163"/>
      <c r="AA209" s="164"/>
      <c r="AB209" s="165"/>
      <c r="AC209" s="166"/>
      <c r="AD209" s="167" t="s">
        <v>326</v>
      </c>
      <c r="AE209" s="205">
        <f>SUM(AE36:AE208)</f>
        <v>0</v>
      </c>
    </row>
    <row r="210" spans="1:32" ht="12.75" customHeight="1" thickBot="1">
      <c r="P210" s="79" t="s">
        <v>327</v>
      </c>
      <c r="Q210" s="80"/>
      <c r="R210" s="213"/>
      <c r="S210" s="81">
        <f t="shared" ref="S210:AA210" si="153">SUM(S36:S209)</f>
        <v>0</v>
      </c>
      <c r="T210" s="81">
        <f t="shared" si="153"/>
        <v>0</v>
      </c>
      <c r="U210" s="81">
        <f t="shared" si="153"/>
        <v>0</v>
      </c>
      <c r="V210" s="81">
        <f t="shared" si="153"/>
        <v>0</v>
      </c>
      <c r="W210" s="81">
        <f t="shared" si="153"/>
        <v>0</v>
      </c>
      <c r="X210" s="81">
        <f t="shared" si="153"/>
        <v>0</v>
      </c>
      <c r="Y210" s="81">
        <f t="shared" si="153"/>
        <v>0</v>
      </c>
      <c r="Z210" s="81">
        <f t="shared" si="153"/>
        <v>0</v>
      </c>
      <c r="AA210" s="81">
        <f t="shared" si="153"/>
        <v>0</v>
      </c>
      <c r="AB210" s="82"/>
      <c r="AC210" s="83"/>
      <c r="AD210" s="84"/>
      <c r="AE210"/>
    </row>
    <row r="211" spans="1:32" ht="12.75" customHeight="1" thickBot="1">
      <c r="P211" s="331" t="s">
        <v>328</v>
      </c>
      <c r="Q211" s="332"/>
      <c r="R211" s="332"/>
      <c r="S211" s="332"/>
      <c r="T211" s="332"/>
      <c r="U211" s="332"/>
      <c r="V211" s="332"/>
      <c r="W211" s="332"/>
      <c r="X211" s="332"/>
      <c r="Y211" s="332"/>
      <c r="Z211" s="332"/>
      <c r="AA211" s="85">
        <f>SUM(AB36:AB209)</f>
        <v>0</v>
      </c>
      <c r="AB211" s="86"/>
      <c r="AC211"/>
      <c r="AD211" s="303" t="s">
        <v>895</v>
      </c>
      <c r="AE211" s="214"/>
    </row>
    <row r="212" spans="1:32" ht="13" hidden="1">
      <c r="P212" s="328" t="s">
        <v>892</v>
      </c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  <c r="AA212" s="87"/>
      <c r="AB212" s="88">
        <f>SUMIF(H36:H208,"Aragon",AC36:AC208)</f>
        <v>0</v>
      </c>
      <c r="AC212"/>
      <c r="AD212" s="304"/>
      <c r="AE212" s="214"/>
    </row>
    <row r="213" spans="1:32" ht="13" hidden="1">
      <c r="A213" s="68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P213" s="313" t="s">
        <v>336</v>
      </c>
      <c r="Q213" s="313"/>
      <c r="R213" s="313"/>
      <c r="S213" s="313"/>
      <c r="T213" s="313"/>
      <c r="U213" s="313"/>
      <c r="V213" s="313"/>
      <c r="W213" s="313"/>
      <c r="X213" s="313"/>
      <c r="Y213" s="313"/>
      <c r="Z213" s="313"/>
      <c r="AA213" s="89" t="e">
        <f>#REF!</f>
        <v>#REF!</v>
      </c>
      <c r="AB213" s="88" t="e">
        <f>-SUM(AB212*AA213)</f>
        <v>#REF!</v>
      </c>
      <c r="AC213"/>
      <c r="AD213" s="304"/>
      <c r="AE213" s="214"/>
    </row>
    <row r="214" spans="1:32" ht="12.75" hidden="1" customHeight="1">
      <c r="A214" s="68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P214" s="300" t="s">
        <v>891</v>
      </c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87"/>
      <c r="AB214" s="88" t="e">
        <f>SUM(AB212:AB213)</f>
        <v>#REF!</v>
      </c>
      <c r="AC214"/>
      <c r="AD214" s="304"/>
      <c r="AE214" s="214"/>
    </row>
    <row r="215" spans="1:32" ht="12.75" hidden="1" customHeight="1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P215" s="90"/>
      <c r="Q215" s="91"/>
      <c r="R215" s="90"/>
      <c r="S215" s="90"/>
      <c r="T215" s="90"/>
      <c r="U215" s="90"/>
      <c r="V215" s="90"/>
      <c r="W215" s="90"/>
      <c r="X215" s="316" t="s">
        <v>329</v>
      </c>
      <c r="Y215" s="301"/>
      <c r="Z215" s="302"/>
      <c r="AA215" s="92"/>
      <c r="AB215" s="93">
        <f>IF(V6="Yes",#REF!,0)</f>
        <v>0</v>
      </c>
      <c r="AC215" s="94"/>
      <c r="AD215" s="304"/>
      <c r="AE215" s="214"/>
    </row>
    <row r="216" spans="1:32" ht="12.75" hidden="1" customHeight="1">
      <c r="A216" s="68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N216" s="68"/>
      <c r="P216" s="316" t="s">
        <v>1426</v>
      </c>
      <c r="Q216" s="301"/>
      <c r="R216" s="301"/>
      <c r="S216" s="301"/>
      <c r="T216" s="301"/>
      <c r="U216" s="301"/>
      <c r="V216" s="301"/>
      <c r="W216" s="301"/>
      <c r="X216" s="301"/>
      <c r="Y216" s="301"/>
      <c r="Z216" s="302"/>
      <c r="AA216" s="89">
        <v>0.05</v>
      </c>
      <c r="AB216" s="95">
        <v>0</v>
      </c>
      <c r="AC216" s="94"/>
      <c r="AD216" s="304"/>
      <c r="AE216" s="214"/>
      <c r="AF216"/>
    </row>
    <row r="217" spans="1:32" ht="12.75" hidden="1" customHeight="1">
      <c r="A217" s="70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71"/>
      <c r="N217" s="68"/>
      <c r="P217" s="96"/>
      <c r="Q217" s="97"/>
      <c r="R217" s="96"/>
      <c r="S217" s="96"/>
      <c r="T217" s="96"/>
      <c r="U217" s="96"/>
      <c r="V217" s="96"/>
      <c r="W217" s="96"/>
      <c r="X217" s="316" t="s">
        <v>330</v>
      </c>
      <c r="Y217" s="301"/>
      <c r="Z217" s="302"/>
      <c r="AA217" s="89"/>
      <c r="AB217" s="98"/>
      <c r="AC217" s="99"/>
      <c r="AD217" s="304"/>
      <c r="AE217" s="214"/>
      <c r="AF217"/>
    </row>
    <row r="218" spans="1:32" ht="12.75" hidden="1" customHeight="1">
      <c r="A218" s="70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N218" s="68"/>
      <c r="P218" s="300" t="s">
        <v>331</v>
      </c>
      <c r="Q218" s="301"/>
      <c r="R218" s="301"/>
      <c r="S218" s="301"/>
      <c r="T218" s="301"/>
      <c r="U218" s="301"/>
      <c r="V218" s="301"/>
      <c r="W218" s="301"/>
      <c r="X218" s="301"/>
      <c r="Y218" s="301"/>
      <c r="Z218" s="302"/>
      <c r="AA218" s="89"/>
      <c r="AB218" s="100" t="e">
        <f>SUM(AB214:AB217)</f>
        <v>#REF!</v>
      </c>
      <c r="AC218" s="99"/>
      <c r="AD218" s="304"/>
      <c r="AE218" s="214"/>
      <c r="AF218"/>
    </row>
    <row r="219" spans="1:32" ht="12.75" hidden="1" customHeight="1">
      <c r="A219" s="70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N219" s="68"/>
      <c r="P219" s="313" t="s">
        <v>431</v>
      </c>
      <c r="Q219" s="301"/>
      <c r="R219" s="301"/>
      <c r="S219" s="301"/>
      <c r="T219" s="301"/>
      <c r="U219" s="301"/>
      <c r="V219" s="301"/>
      <c r="W219" s="301"/>
      <c r="X219" s="301"/>
      <c r="Y219" s="301"/>
      <c r="Z219" s="302"/>
      <c r="AA219" s="212">
        <v>0</v>
      </c>
      <c r="AB219" s="100" t="e">
        <f>AB218*AA219</f>
        <v>#REF!</v>
      </c>
      <c r="AC219" s="94"/>
      <c r="AD219" s="304"/>
      <c r="AE219" s="214"/>
      <c r="AF219"/>
    </row>
    <row r="220" spans="1:32" ht="12.75" hidden="1" customHeight="1" thickBot="1">
      <c r="A220" s="70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N220" s="68"/>
      <c r="P220" s="310" t="s">
        <v>332</v>
      </c>
      <c r="Q220" s="301"/>
      <c r="R220" s="301"/>
      <c r="S220" s="301"/>
      <c r="T220" s="301"/>
      <c r="U220" s="301"/>
      <c r="V220" s="301"/>
      <c r="W220" s="301"/>
      <c r="X220" s="301"/>
      <c r="Y220" s="301"/>
      <c r="Z220" s="302"/>
      <c r="AA220" s="87"/>
      <c r="AB220" s="98" t="e">
        <f>IF((#REF!+#REF!)&gt;0,#REF!*#REF!,0)</f>
        <v>#REF!</v>
      </c>
      <c r="AC220" s="101"/>
      <c r="AD220" s="304"/>
      <c r="AE220" s="214"/>
      <c r="AF220"/>
    </row>
    <row r="221" spans="1:32" ht="24" hidden="1">
      <c r="A221" s="70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71"/>
      <c r="N221" s="68"/>
      <c r="P221" s="102"/>
      <c r="Q221" s="309"/>
      <c r="R221" s="301"/>
      <c r="S221" s="301"/>
      <c r="T221" s="301"/>
      <c r="U221" s="301"/>
      <c r="V221" s="301"/>
      <c r="W221" s="301"/>
      <c r="X221" s="301"/>
      <c r="Y221" s="301"/>
      <c r="Z221" s="302"/>
      <c r="AA221" s="87"/>
      <c r="AB221" s="100">
        <v>0</v>
      </c>
      <c r="AC221" s="94"/>
      <c r="AD221" s="304"/>
      <c r="AE221" s="290" t="s">
        <v>902</v>
      </c>
      <c r="AF221" s="201">
        <f>SUMIF(H36:H209,"Aragon",AC36:AC209)</f>
        <v>0</v>
      </c>
    </row>
    <row r="222" spans="1:32" ht="24" hidden="1">
      <c r="A222" s="70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P222" s="311" t="s">
        <v>333</v>
      </c>
      <c r="Q222" s="301"/>
      <c r="R222" s="301"/>
      <c r="S222" s="301"/>
      <c r="T222" s="301"/>
      <c r="U222" s="301"/>
      <c r="V222" s="301"/>
      <c r="W222" s="301"/>
      <c r="X222" s="301"/>
      <c r="Y222" s="301"/>
      <c r="Z222" s="302"/>
      <c r="AA222" s="87"/>
      <c r="AB222" s="98" t="e">
        <f>SUM(AB218:AB221)</f>
        <v>#REF!</v>
      </c>
      <c r="AC222" s="101"/>
      <c r="AD222" s="304"/>
      <c r="AE222" s="290" t="s">
        <v>901</v>
      </c>
      <c r="AF222" s="201" t="e">
        <f>#REF!*AF221</f>
        <v>#REF!</v>
      </c>
    </row>
    <row r="223" spans="1:32" ht="13" hidden="1">
      <c r="A223" s="70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30"/>
      <c r="N223" s="30"/>
      <c r="O223" s="30"/>
      <c r="P223" s="310" t="s">
        <v>334</v>
      </c>
      <c r="Q223" s="301"/>
      <c r="R223" s="301"/>
      <c r="S223" s="301"/>
      <c r="T223" s="301"/>
      <c r="U223" s="301"/>
      <c r="V223" s="301"/>
      <c r="W223" s="301"/>
      <c r="X223" s="301"/>
      <c r="Y223" s="301"/>
      <c r="Z223" s="302"/>
      <c r="AA223" s="87"/>
      <c r="AB223" s="98">
        <v>0</v>
      </c>
      <c r="AC223" s="101"/>
      <c r="AD223" s="304"/>
      <c r="AE223" s="290" t="s">
        <v>893</v>
      </c>
      <c r="AF223" s="104">
        <f>SUMIF(H36:H209,"Aragon",R36:R209)</f>
        <v>0</v>
      </c>
    </row>
    <row r="224" spans="1:32" ht="13" hidden="1">
      <c r="A224" s="70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30"/>
      <c r="N224" s="30"/>
      <c r="O224" s="30"/>
      <c r="P224" s="310"/>
      <c r="Q224" s="301"/>
      <c r="R224" s="301"/>
      <c r="S224" s="301"/>
      <c r="T224" s="301"/>
      <c r="U224" s="301"/>
      <c r="V224" s="301"/>
      <c r="W224" s="301"/>
      <c r="X224" s="301"/>
      <c r="Y224" s="301"/>
      <c r="Z224" s="302"/>
      <c r="AA224" s="87"/>
      <c r="AB224" s="98"/>
      <c r="AC224" s="105"/>
      <c r="AD224" s="304"/>
      <c r="AE224" s="291" t="s">
        <v>894</v>
      </c>
      <c r="AF224" s="107">
        <f>SUMIF(H36:H209,"Aragon",AB36:AB209)</f>
        <v>0</v>
      </c>
    </row>
    <row r="225" spans="1:33" ht="25" hidden="1" thickBot="1">
      <c r="A225" s="70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30"/>
      <c r="N225" s="30"/>
      <c r="O225" s="30"/>
      <c r="P225" s="311" t="s">
        <v>335</v>
      </c>
      <c r="Q225" s="301"/>
      <c r="R225" s="301"/>
      <c r="S225" s="301"/>
      <c r="T225" s="301"/>
      <c r="U225" s="301"/>
      <c r="V225" s="301"/>
      <c r="W225" s="301"/>
      <c r="X225" s="301"/>
      <c r="Y225" s="301"/>
      <c r="Z225" s="302"/>
      <c r="AA225" s="87"/>
      <c r="AB225" s="98" t="e">
        <f>SUM(AB222-AB223)</f>
        <v>#REF!</v>
      </c>
      <c r="AC225" s="105"/>
      <c r="AD225" s="305"/>
      <c r="AE225" s="292" t="s">
        <v>326</v>
      </c>
      <c r="AF225" s="109">
        <f>SUMIF(H36:H209,"Aragon",AE36:AE209)</f>
        <v>0</v>
      </c>
    </row>
    <row r="226" spans="1:33" ht="14" hidden="1" thickBot="1">
      <c r="A226" s="70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30"/>
      <c r="N226" s="30"/>
      <c r="O226" s="30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293"/>
      <c r="AE226" s="214"/>
      <c r="AF226"/>
    </row>
    <row r="227" spans="1:33" ht="13" hidden="1">
      <c r="A227" s="70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30"/>
      <c r="N227" s="30"/>
      <c r="O227" s="30"/>
      <c r="P227" s="300" t="s">
        <v>892</v>
      </c>
      <c r="Q227" s="301"/>
      <c r="R227" s="301"/>
      <c r="S227" s="301"/>
      <c r="T227" s="301"/>
      <c r="U227" s="301"/>
      <c r="V227" s="301"/>
      <c r="W227" s="301"/>
      <c r="X227" s="301"/>
      <c r="Y227" s="301"/>
      <c r="Z227" s="302"/>
      <c r="AA227" s="87"/>
      <c r="AB227" s="88">
        <f>SUMIF(H36:H208,"Composite X",AC36:AC208)</f>
        <v>0</v>
      </c>
      <c r="AC227" s="94"/>
      <c r="AD227" s="303" t="s">
        <v>896</v>
      </c>
      <c r="AE227" s="214"/>
      <c r="AF227"/>
    </row>
    <row r="228" spans="1:33" ht="13" hidden="1">
      <c r="A228" s="30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30"/>
      <c r="N228" s="30"/>
      <c r="O228" s="30"/>
      <c r="P228" s="313" t="s">
        <v>336</v>
      </c>
      <c r="Q228" s="314"/>
      <c r="R228" s="313"/>
      <c r="S228" s="313"/>
      <c r="T228" s="313"/>
      <c r="U228" s="313"/>
      <c r="V228" s="313"/>
      <c r="W228" s="313"/>
      <c r="X228" s="313"/>
      <c r="Y228" s="313"/>
      <c r="Z228" s="313"/>
      <c r="AA228" s="89" t="e">
        <f>#REF!</f>
        <v>#REF!</v>
      </c>
      <c r="AB228" s="88" t="e">
        <f>-SUM(AB227*AA228)</f>
        <v>#REF!</v>
      </c>
      <c r="AC228" s="94"/>
      <c r="AD228" s="304"/>
      <c r="AE228" s="214"/>
      <c r="AF228"/>
    </row>
    <row r="229" spans="1:33" ht="12.75" customHeight="1">
      <c r="A229" s="30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30"/>
      <c r="N229" s="30"/>
      <c r="O229" s="3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87"/>
      <c r="AB229" s="263"/>
      <c r="AC229" s="94"/>
      <c r="AD229" s="304"/>
      <c r="AE229" s="214"/>
      <c r="AF229"/>
    </row>
    <row r="230" spans="1:33" ht="12.75" customHeight="1">
      <c r="A230" s="30"/>
      <c r="B230" s="30"/>
      <c r="C230" s="30"/>
      <c r="D230" s="30"/>
      <c r="E230" s="243"/>
      <c r="F230" s="243"/>
      <c r="G230" s="243"/>
      <c r="H230" s="30"/>
      <c r="I230" s="243"/>
      <c r="J230" s="243"/>
      <c r="K230" s="243"/>
      <c r="L230" s="243"/>
      <c r="M230" s="30"/>
      <c r="N230" s="30"/>
      <c r="O230" s="30"/>
      <c r="P230" s="90"/>
      <c r="Q230" s="91"/>
      <c r="R230" s="90"/>
      <c r="S230" s="90"/>
      <c r="T230" s="90"/>
      <c r="U230" s="90"/>
      <c r="V230" s="90"/>
      <c r="W230" s="90"/>
      <c r="X230" s="316"/>
      <c r="Y230" s="316"/>
      <c r="Z230" s="316"/>
      <c r="AA230" s="92"/>
      <c r="AB230" s="264"/>
      <c r="AC230" s="105"/>
      <c r="AD230" s="304"/>
      <c r="AE230" s="214"/>
      <c r="AF230"/>
    </row>
    <row r="231" spans="1:33" ht="13">
      <c r="A231" s="30"/>
      <c r="B231" s="30"/>
      <c r="C231" s="30"/>
      <c r="D231" s="30"/>
      <c r="E231" s="243"/>
      <c r="F231" s="243"/>
      <c r="G231" s="243"/>
      <c r="H231" s="30"/>
      <c r="I231" s="243"/>
      <c r="J231" s="243"/>
      <c r="K231" s="243"/>
      <c r="L231" s="243"/>
      <c r="M231" s="30"/>
      <c r="N231" s="30"/>
      <c r="O231" s="30"/>
      <c r="P231" s="96"/>
      <c r="Q231" s="97"/>
      <c r="R231" s="96"/>
      <c r="S231" s="96"/>
      <c r="T231" s="96"/>
      <c r="U231" s="96"/>
      <c r="V231" s="96"/>
      <c r="W231" s="96"/>
      <c r="X231" s="316"/>
      <c r="Y231" s="316"/>
      <c r="Z231" s="316"/>
      <c r="AA231" s="89"/>
      <c r="AB231" s="264"/>
      <c r="AC231" s="105"/>
      <c r="AD231" s="304"/>
      <c r="AE231" s="214"/>
      <c r="AF231"/>
    </row>
    <row r="232" spans="1:33" ht="13">
      <c r="A232" s="30"/>
      <c r="B232" s="30"/>
      <c r="C232" s="30"/>
      <c r="D232" s="30"/>
      <c r="E232" s="243"/>
      <c r="F232" s="243"/>
      <c r="G232" s="243"/>
      <c r="H232" s="30"/>
      <c r="I232" s="243"/>
      <c r="J232" s="243"/>
      <c r="K232" s="243"/>
      <c r="L232" s="243"/>
      <c r="M232" s="30"/>
      <c r="N232" s="30"/>
      <c r="O232" s="30"/>
      <c r="P232" s="300" t="s">
        <v>331</v>
      </c>
      <c r="Q232" s="315"/>
      <c r="R232" s="300"/>
      <c r="S232" s="300"/>
      <c r="T232" s="300"/>
      <c r="U232" s="300"/>
      <c r="V232" s="300"/>
      <c r="W232" s="300"/>
      <c r="X232" s="300"/>
      <c r="Y232" s="300"/>
      <c r="Z232" s="300"/>
      <c r="AA232" s="89"/>
      <c r="AB232" s="294">
        <f>SUMPRODUCT(R37:R208,Q37:Q208)</f>
        <v>0</v>
      </c>
      <c r="AC232" s="105"/>
      <c r="AD232" s="304"/>
      <c r="AE232" s="214"/>
      <c r="AF232"/>
    </row>
    <row r="233" spans="1:33" ht="13">
      <c r="A233" s="30"/>
      <c r="B233" s="30"/>
      <c r="C233" s="30"/>
      <c r="D233" s="30"/>
      <c r="E233" s="243"/>
      <c r="F233" s="243"/>
      <c r="G233" s="243"/>
      <c r="H233" s="30"/>
      <c r="I233" s="243"/>
      <c r="J233" s="243"/>
      <c r="K233" s="243"/>
      <c r="L233" s="243"/>
      <c r="M233" s="30"/>
      <c r="N233" s="30"/>
      <c r="O233" s="30"/>
      <c r="P233" s="313" t="s">
        <v>431</v>
      </c>
      <c r="Q233" s="314"/>
      <c r="R233" s="313"/>
      <c r="S233" s="313"/>
      <c r="T233" s="313"/>
      <c r="U233" s="313"/>
      <c r="V233" s="313"/>
      <c r="W233" s="313"/>
      <c r="X233" s="313"/>
      <c r="Y233" s="313"/>
      <c r="Z233" s="313"/>
      <c r="AA233" s="212">
        <v>0.19</v>
      </c>
      <c r="AB233" s="265">
        <f>AB232*AA233</f>
        <v>0</v>
      </c>
      <c r="AC233" s="105"/>
      <c r="AD233" s="304"/>
      <c r="AE233" s="214"/>
      <c r="AF233"/>
    </row>
    <row r="234" spans="1:33" ht="13">
      <c r="A234" s="30"/>
      <c r="B234" s="30"/>
      <c r="C234" s="30"/>
      <c r="D234" s="30"/>
      <c r="E234" s="243"/>
      <c r="F234" s="243"/>
      <c r="G234" s="243"/>
      <c r="H234" s="30"/>
      <c r="I234" s="243"/>
      <c r="J234" s="243"/>
      <c r="K234" s="243"/>
      <c r="L234" s="243"/>
      <c r="M234" s="30"/>
      <c r="N234" s="30"/>
      <c r="O234" s="30"/>
      <c r="P234" s="310"/>
      <c r="Q234" s="309"/>
      <c r="R234" s="310"/>
      <c r="S234" s="310"/>
      <c r="T234" s="310"/>
      <c r="U234" s="310"/>
      <c r="V234" s="310"/>
      <c r="W234" s="310"/>
      <c r="X234" s="310"/>
      <c r="Y234" s="310"/>
      <c r="Z234" s="310"/>
      <c r="AA234" s="87"/>
      <c r="AB234" s="264"/>
      <c r="AC234" s="105"/>
      <c r="AD234" s="304"/>
      <c r="AE234" s="283"/>
      <c r="AF234" s="283"/>
      <c r="AG234" s="284"/>
    </row>
    <row r="235" spans="1:33" ht="13">
      <c r="A235" s="30"/>
      <c r="B235" s="30"/>
      <c r="C235" s="30"/>
      <c r="D235" s="30"/>
      <c r="E235" s="243"/>
      <c r="F235" s="243"/>
      <c r="G235" s="243"/>
      <c r="H235" s="30"/>
      <c r="I235" s="243"/>
      <c r="J235" s="243"/>
      <c r="K235" s="243"/>
      <c r="L235" s="243"/>
      <c r="M235" s="30"/>
      <c r="N235" s="30"/>
      <c r="O235" s="30"/>
      <c r="P235" s="102"/>
      <c r="Q235" s="309"/>
      <c r="R235" s="310"/>
      <c r="S235" s="310"/>
      <c r="T235" s="310"/>
      <c r="U235" s="310"/>
      <c r="V235" s="310"/>
      <c r="W235" s="310"/>
      <c r="X235" s="310"/>
      <c r="Y235" s="310"/>
      <c r="Z235" s="310"/>
      <c r="AA235" s="87"/>
      <c r="AB235" s="265"/>
      <c r="AC235" s="105"/>
      <c r="AD235" s="304"/>
      <c r="AE235" s="285"/>
      <c r="AF235" s="286"/>
      <c r="AG235" s="284"/>
    </row>
    <row r="236" spans="1:33" ht="13">
      <c r="P236" s="311" t="s">
        <v>333</v>
      </c>
      <c r="Q236" s="312"/>
      <c r="R236" s="311"/>
      <c r="S236" s="311"/>
      <c r="T236" s="311"/>
      <c r="U236" s="311"/>
      <c r="V236" s="311"/>
      <c r="W236" s="311"/>
      <c r="X236" s="311"/>
      <c r="Y236" s="311"/>
      <c r="Z236" s="311"/>
      <c r="AA236" s="87"/>
      <c r="AB236" s="295">
        <f>SUM(AB232:AB235)</f>
        <v>0</v>
      </c>
      <c r="AC236"/>
      <c r="AD236" s="304"/>
      <c r="AE236" s="285"/>
      <c r="AF236" s="286"/>
      <c r="AG236" s="284"/>
    </row>
    <row r="237" spans="1:33" ht="13">
      <c r="P237" s="310"/>
      <c r="Q237" s="309"/>
      <c r="R237" s="310"/>
      <c r="S237" s="310"/>
      <c r="T237" s="310"/>
      <c r="U237" s="310"/>
      <c r="V237" s="310"/>
      <c r="W237" s="310"/>
      <c r="X237" s="310"/>
      <c r="Y237" s="310"/>
      <c r="Z237" s="310"/>
      <c r="AA237" s="87"/>
      <c r="AB237" s="264"/>
      <c r="AC237"/>
      <c r="AD237" s="304"/>
      <c r="AE237" s="285"/>
      <c r="AF237" s="287"/>
      <c r="AG237" s="284"/>
    </row>
    <row r="238" spans="1:33" ht="13">
      <c r="P238" s="310"/>
      <c r="Q238" s="309"/>
      <c r="R238" s="310"/>
      <c r="S238" s="310"/>
      <c r="T238" s="310"/>
      <c r="U238" s="310"/>
      <c r="V238" s="310"/>
      <c r="W238" s="310"/>
      <c r="X238" s="310"/>
      <c r="Y238" s="310"/>
      <c r="Z238" s="310"/>
      <c r="AA238" s="87"/>
      <c r="AB238" s="264"/>
      <c r="AC238"/>
      <c r="AD238" s="304"/>
      <c r="AE238" s="285"/>
      <c r="AF238" s="287"/>
      <c r="AG238" s="284"/>
    </row>
    <row r="239" spans="1:33" ht="14" thickBot="1">
      <c r="P239" s="311"/>
      <c r="Q239" s="312"/>
      <c r="R239" s="311"/>
      <c r="S239" s="311"/>
      <c r="T239" s="311"/>
      <c r="U239" s="311"/>
      <c r="V239" s="311"/>
      <c r="W239" s="311"/>
      <c r="X239" s="311"/>
      <c r="Y239" s="311"/>
      <c r="Z239" s="311"/>
      <c r="AA239" s="87"/>
      <c r="AB239" s="264"/>
      <c r="AC239"/>
      <c r="AD239" s="305"/>
      <c r="AE239" s="285"/>
      <c r="AF239" s="288"/>
      <c r="AG239" s="284"/>
    </row>
    <row r="240" spans="1:33" ht="13" hidden="1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282"/>
      <c r="AE240" s="283"/>
      <c r="AF240" s="283"/>
      <c r="AG240" s="284"/>
    </row>
    <row r="241" spans="16:33" ht="13" hidden="1">
      <c r="P241" s="300" t="s">
        <v>331</v>
      </c>
      <c r="Q241" s="315"/>
      <c r="R241" s="300"/>
      <c r="S241" s="300"/>
      <c r="T241" s="300"/>
      <c r="U241" s="300"/>
      <c r="V241" s="300"/>
      <c r="W241" s="300"/>
      <c r="X241" s="300"/>
      <c r="Y241" s="300"/>
      <c r="Z241" s="300"/>
      <c r="AA241" s="89"/>
      <c r="AB241" s="98" t="e">
        <f>AB218+AB232</f>
        <v>#REF!</v>
      </c>
      <c r="AC241" s="111"/>
      <c r="AD241" s="306" t="s">
        <v>897</v>
      </c>
      <c r="AE241" s="283"/>
      <c r="AF241" s="283"/>
      <c r="AG241" s="284"/>
    </row>
    <row r="242" spans="16:33" ht="13" hidden="1">
      <c r="P242" s="313" t="s">
        <v>431</v>
      </c>
      <c r="Q242" s="314"/>
      <c r="R242" s="313"/>
      <c r="S242" s="313"/>
      <c r="T242" s="313"/>
      <c r="U242" s="313"/>
      <c r="V242" s="313"/>
      <c r="W242" s="313"/>
      <c r="X242" s="313"/>
      <c r="Y242" s="313"/>
      <c r="Z242" s="313"/>
      <c r="AA242" s="212">
        <v>0</v>
      </c>
      <c r="AB242" s="98" t="e">
        <f>AB219+AB233</f>
        <v>#REF!</v>
      </c>
      <c r="AC242"/>
      <c r="AD242" s="307"/>
      <c r="AE242" s="283"/>
      <c r="AF242" s="283"/>
      <c r="AG242" s="284"/>
    </row>
    <row r="243" spans="16:33" ht="13" hidden="1">
      <c r="P243" s="310" t="s">
        <v>332</v>
      </c>
      <c r="Q243" s="309"/>
      <c r="R243" s="310"/>
      <c r="S243" s="310"/>
      <c r="T243" s="310"/>
      <c r="U243" s="310"/>
      <c r="V243" s="310"/>
      <c r="W243" s="310"/>
      <c r="X243" s="310"/>
      <c r="Y243" s="310"/>
      <c r="Z243" s="310"/>
      <c r="AA243" s="87"/>
      <c r="AB243" s="98" t="e">
        <f>AB220+AB234</f>
        <v>#REF!</v>
      </c>
      <c r="AC243"/>
      <c r="AD243" s="307"/>
      <c r="AE243" s="284"/>
      <c r="AF243" s="284"/>
      <c r="AG243" s="284"/>
    </row>
    <row r="244" spans="16:33" ht="13" hidden="1">
      <c r="P244" s="102"/>
      <c r="Q244" s="309"/>
      <c r="R244" s="310"/>
      <c r="S244" s="310"/>
      <c r="T244" s="310"/>
      <c r="U244" s="310"/>
      <c r="V244" s="310"/>
      <c r="W244" s="310"/>
      <c r="X244" s="310"/>
      <c r="Y244" s="310"/>
      <c r="Z244" s="310"/>
      <c r="AA244" s="87"/>
      <c r="AB244" s="98">
        <f>AB221+AB235</f>
        <v>0</v>
      </c>
      <c r="AC244"/>
      <c r="AD244" s="307"/>
      <c r="AE244" s="285"/>
      <c r="AF244" s="289"/>
      <c r="AG244" s="284"/>
    </row>
    <row r="245" spans="16:33" ht="13" hidden="1">
      <c r="P245" s="311" t="s">
        <v>333</v>
      </c>
      <c r="Q245" s="312"/>
      <c r="R245" s="311"/>
      <c r="S245" s="311"/>
      <c r="T245" s="311"/>
      <c r="U245" s="311"/>
      <c r="V245" s="311"/>
      <c r="W245" s="311"/>
      <c r="X245" s="311"/>
      <c r="Y245" s="311"/>
      <c r="Z245" s="311"/>
      <c r="AA245" s="87"/>
      <c r="AB245" s="98" t="e">
        <f>SUM(AB241:AB244)</f>
        <v>#REF!</v>
      </c>
      <c r="AC245"/>
      <c r="AD245" s="307"/>
      <c r="AE245" s="285"/>
      <c r="AF245" s="289"/>
      <c r="AG245" s="284"/>
    </row>
    <row r="246" spans="16:33" ht="13" hidden="1">
      <c r="P246" s="310" t="s">
        <v>334</v>
      </c>
      <c r="Q246" s="309"/>
      <c r="R246" s="310"/>
      <c r="S246" s="310"/>
      <c r="T246" s="310"/>
      <c r="U246" s="310"/>
      <c r="V246" s="310"/>
      <c r="W246" s="310"/>
      <c r="X246" s="310"/>
      <c r="Y246" s="310"/>
      <c r="Z246" s="310"/>
      <c r="AA246" s="87"/>
      <c r="AB246" s="98">
        <v>0</v>
      </c>
      <c r="AC246"/>
      <c r="AD246" s="307"/>
      <c r="AE246" s="285"/>
      <c r="AF246" s="287"/>
      <c r="AG246" s="284"/>
    </row>
    <row r="247" spans="16:33" ht="13" hidden="1">
      <c r="P247" s="310"/>
      <c r="Q247" s="309"/>
      <c r="R247" s="310"/>
      <c r="S247" s="310"/>
      <c r="T247" s="310"/>
      <c r="U247" s="310"/>
      <c r="V247" s="310"/>
      <c r="W247" s="310"/>
      <c r="X247" s="310"/>
      <c r="Y247" s="310"/>
      <c r="Z247" s="310"/>
      <c r="AA247" s="87"/>
      <c r="AB247" s="98"/>
      <c r="AC247"/>
      <c r="AD247" s="307"/>
      <c r="AE247" s="285"/>
      <c r="AF247" s="287"/>
      <c r="AG247" s="284"/>
    </row>
    <row r="248" spans="16:33" ht="14" hidden="1" thickBot="1">
      <c r="P248" s="311" t="s">
        <v>335</v>
      </c>
      <c r="Q248" s="312"/>
      <c r="R248" s="311"/>
      <c r="S248" s="311"/>
      <c r="T248" s="311"/>
      <c r="U248" s="311"/>
      <c r="V248" s="311"/>
      <c r="W248" s="311"/>
      <c r="X248" s="311"/>
      <c r="Y248" s="311"/>
      <c r="Z248" s="311"/>
      <c r="AA248" s="87"/>
      <c r="AB248" s="98" t="e">
        <f>SUM(AB245-AB246)</f>
        <v>#REF!</v>
      </c>
      <c r="AC248"/>
      <c r="AD248" s="308"/>
      <c r="AE248" s="285"/>
      <c r="AF248" s="288"/>
      <c r="AG248" s="284"/>
    </row>
    <row r="249" spans="16:33" ht="13" hidden="1">
      <c r="AD249" s="156"/>
      <c r="AE249" s="284"/>
      <c r="AF249" s="284"/>
      <c r="AG249" s="284"/>
    </row>
    <row r="250" spans="16:33" ht="13" hidden="1">
      <c r="AD250" s="156"/>
      <c r="AE250" s="284"/>
      <c r="AF250" s="284"/>
      <c r="AG250" s="284"/>
    </row>
    <row r="251" spans="16:33" ht="13">
      <c r="AD251" s="156"/>
      <c r="AE251" s="284"/>
      <c r="AF251" s="284"/>
      <c r="AG251" s="284"/>
    </row>
    <row r="252" spans="16:33" ht="13">
      <c r="AD252" s="33"/>
    </row>
    <row r="253" spans="16:33" ht="13">
      <c r="AD253" s="33"/>
    </row>
    <row r="254" spans="16:33" ht="13">
      <c r="AD254" s="33"/>
    </row>
    <row r="255" spans="16:33" ht="13">
      <c r="AD255" s="33"/>
    </row>
    <row r="256" spans="16:33" ht="13">
      <c r="AD256" s="33"/>
    </row>
    <row r="257" spans="30:30" ht="13">
      <c r="AD257" s="33"/>
    </row>
    <row r="258" spans="30:30" ht="13">
      <c r="AD258" s="33"/>
    </row>
    <row r="259" spans="30:30" ht="13">
      <c r="AD259" s="33"/>
    </row>
    <row r="260" spans="30:30" ht="13">
      <c r="AD260" s="33"/>
    </row>
    <row r="261" spans="30:30" ht="13">
      <c r="AD261" s="33"/>
    </row>
    <row r="262" spans="30:30" ht="13">
      <c r="AD262" s="33"/>
    </row>
    <row r="263" spans="30:30" ht="13">
      <c r="AD263" s="33"/>
    </row>
    <row r="264" spans="30:30" ht="13">
      <c r="AD264" s="33"/>
    </row>
    <row r="265" spans="30:30" ht="13">
      <c r="AD265" s="33"/>
    </row>
    <row r="266" spans="30:30" ht="13">
      <c r="AD266" s="33"/>
    </row>
    <row r="267" spans="30:30" ht="13">
      <c r="AD267" s="33"/>
    </row>
    <row r="268" spans="30:30" ht="13">
      <c r="AD268" s="33"/>
    </row>
    <row r="269" spans="30:30" ht="13">
      <c r="AD269" s="33"/>
    </row>
    <row r="270" spans="30:30" ht="13">
      <c r="AD270" s="33"/>
    </row>
    <row r="271" spans="30:30" ht="13">
      <c r="AD271" s="33"/>
    </row>
    <row r="272" spans="30:30" ht="13">
      <c r="AD272" s="33"/>
    </row>
    <row r="273" spans="30:30" ht="13">
      <c r="AD273" s="33"/>
    </row>
    <row r="274" spans="30:30" ht="13">
      <c r="AD274" s="33"/>
    </row>
    <row r="275" spans="30:30" ht="13">
      <c r="AD275" s="33"/>
    </row>
    <row r="276" spans="30:30" ht="13">
      <c r="AD276" s="33"/>
    </row>
    <row r="277" spans="30:30" ht="13">
      <c r="AD277" s="33"/>
    </row>
    <row r="278" spans="30:30" ht="13">
      <c r="AD278" s="33"/>
    </row>
    <row r="279" spans="30:30" ht="13">
      <c r="AD279" s="33"/>
    </row>
    <row r="280" spans="30:30" ht="13">
      <c r="AD280" s="33"/>
    </row>
    <row r="281" spans="30:30" ht="13">
      <c r="AD281" s="33"/>
    </row>
    <row r="282" spans="30:30" ht="13">
      <c r="AD282" s="33"/>
    </row>
    <row r="283" spans="30:30" ht="13">
      <c r="AD283" s="33"/>
    </row>
    <row r="284" spans="30:30" ht="13">
      <c r="AD284" s="33"/>
    </row>
    <row r="285" spans="30:30" ht="13">
      <c r="AD285" s="33"/>
    </row>
    <row r="286" spans="30:30" ht="13">
      <c r="AD286" s="33"/>
    </row>
    <row r="287" spans="30:30" ht="13">
      <c r="AD287" s="33"/>
    </row>
    <row r="288" spans="30:30" ht="13">
      <c r="AD288" s="33"/>
    </row>
    <row r="289" spans="30:30" ht="13">
      <c r="AD289" s="33"/>
    </row>
    <row r="290" spans="30:30" ht="13">
      <c r="AD290" s="33"/>
    </row>
    <row r="291" spans="30:30" ht="13">
      <c r="AD291" s="33"/>
    </row>
    <row r="292" spans="30:30" ht="13">
      <c r="AD292" s="33"/>
    </row>
    <row r="293" spans="30:30" ht="13">
      <c r="AD293" s="33"/>
    </row>
    <row r="294" spans="30:30" ht="13">
      <c r="AD294" s="33"/>
    </row>
    <row r="295" spans="30:30" ht="13">
      <c r="AD295" s="33"/>
    </row>
    <row r="296" spans="30:30" ht="13">
      <c r="AD296" s="33"/>
    </row>
    <row r="297" spans="30:30" ht="13">
      <c r="AD297" s="33"/>
    </row>
    <row r="298" spans="30:30" ht="13">
      <c r="AD298" s="33"/>
    </row>
    <row r="299" spans="30:30" ht="13">
      <c r="AD299" s="33"/>
    </row>
    <row r="300" spans="30:30" ht="13">
      <c r="AD300" s="33"/>
    </row>
    <row r="301" spans="30:30" ht="13">
      <c r="AD301" s="33"/>
    </row>
    <row r="302" spans="30:30" ht="13">
      <c r="AD302" s="33"/>
    </row>
    <row r="303" spans="30:30" ht="13">
      <c r="AD303" s="33"/>
    </row>
    <row r="304" spans="30:30" ht="13">
      <c r="AD304" s="33"/>
    </row>
    <row r="305" spans="30:30" ht="13">
      <c r="AD305" s="33"/>
    </row>
    <row r="306" spans="30:30" ht="13">
      <c r="AD306" s="33"/>
    </row>
    <row r="307" spans="30:30" ht="13">
      <c r="AD307" s="33"/>
    </row>
    <row r="308" spans="30:30" ht="13">
      <c r="AD308" s="33"/>
    </row>
    <row r="309" spans="30:30" ht="13">
      <c r="AD309" s="33"/>
    </row>
    <row r="310" spans="30:30" ht="13">
      <c r="AD310" s="33"/>
    </row>
    <row r="311" spans="30:30" ht="13">
      <c r="AD311" s="33"/>
    </row>
    <row r="312" spans="30:30" ht="13">
      <c r="AD312" s="33"/>
    </row>
    <row r="313" spans="30:30" ht="13">
      <c r="AD313" s="33"/>
    </row>
    <row r="314" spans="30:30" ht="13">
      <c r="AD314" s="33"/>
    </row>
    <row r="315" spans="30:30" ht="13">
      <c r="AD315" s="33"/>
    </row>
    <row r="316" spans="30:30" ht="13">
      <c r="AD316" s="33"/>
    </row>
    <row r="317" spans="30:30" ht="13">
      <c r="AD317" s="33"/>
    </row>
    <row r="318" spans="30:30" ht="13">
      <c r="AD318" s="33"/>
    </row>
    <row r="319" spans="30:30" ht="13">
      <c r="AD319" s="33"/>
    </row>
    <row r="320" spans="30:30" ht="13">
      <c r="AD320" s="33"/>
    </row>
    <row r="321" spans="30:30" ht="13">
      <c r="AD321" s="33"/>
    </row>
    <row r="322" spans="30:30" ht="13">
      <c r="AD322" s="33"/>
    </row>
    <row r="323" spans="30:30" ht="13">
      <c r="AD323" s="33"/>
    </row>
    <row r="324" spans="30:30" ht="13">
      <c r="AD324" s="33"/>
    </row>
    <row r="325" spans="30:30" ht="13">
      <c r="AD325" s="33"/>
    </row>
    <row r="326" spans="30:30" ht="13">
      <c r="AD326" s="33"/>
    </row>
    <row r="327" spans="30:30" ht="13">
      <c r="AD327" s="33"/>
    </row>
    <row r="328" spans="30:30" ht="13">
      <c r="AD328" s="33"/>
    </row>
    <row r="329" spans="30:30" ht="13">
      <c r="AD329" s="33"/>
    </row>
    <row r="330" spans="30:30" ht="13">
      <c r="AD330" s="33"/>
    </row>
    <row r="331" spans="30:30" ht="13">
      <c r="AD331" s="33"/>
    </row>
    <row r="332" spans="30:30" ht="13">
      <c r="AD332" s="33"/>
    </row>
    <row r="333" spans="30:30" ht="13">
      <c r="AD333" s="33"/>
    </row>
    <row r="334" spans="30:30" ht="13">
      <c r="AD334" s="33"/>
    </row>
    <row r="335" spans="30:30" ht="13">
      <c r="AD335" s="33"/>
    </row>
    <row r="336" spans="30:30" ht="13">
      <c r="AD336" s="33"/>
    </row>
    <row r="337" spans="30:30" ht="13">
      <c r="AD337" s="33"/>
    </row>
    <row r="338" spans="30:30" ht="13">
      <c r="AD338" s="33"/>
    </row>
    <row r="339" spans="30:30" ht="13">
      <c r="AD339" s="33"/>
    </row>
    <row r="340" spans="30:30" ht="13">
      <c r="AD340" s="33"/>
    </row>
    <row r="341" spans="30:30" ht="13">
      <c r="AD341" s="33"/>
    </row>
    <row r="342" spans="30:30" ht="13">
      <c r="AD342" s="33"/>
    </row>
    <row r="343" spans="30:30" ht="13">
      <c r="AD343" s="33"/>
    </row>
    <row r="344" spans="30:30" ht="13">
      <c r="AD344" s="33"/>
    </row>
    <row r="345" spans="30:30" ht="13">
      <c r="AD345" s="33"/>
    </row>
    <row r="346" spans="30:30" ht="13">
      <c r="AD346" s="33"/>
    </row>
    <row r="347" spans="30:30" ht="13">
      <c r="AD347" s="33"/>
    </row>
    <row r="348" spans="30:30" ht="13">
      <c r="AD348" s="33"/>
    </row>
    <row r="349" spans="30:30" ht="13">
      <c r="AD349" s="33"/>
    </row>
    <row r="350" spans="30:30" ht="13">
      <c r="AD350" s="33"/>
    </row>
    <row r="351" spans="30:30" ht="13">
      <c r="AD351" s="33"/>
    </row>
    <row r="352" spans="30:30" ht="13">
      <c r="AD352" s="33"/>
    </row>
    <row r="353" spans="30:30" ht="13">
      <c r="AD353" s="33"/>
    </row>
    <row r="354" spans="30:30" ht="13">
      <c r="AD354" s="33"/>
    </row>
    <row r="355" spans="30:30" ht="13">
      <c r="AD355" s="33"/>
    </row>
    <row r="356" spans="30:30" ht="13">
      <c r="AD356" s="33"/>
    </row>
    <row r="357" spans="30:30" ht="13">
      <c r="AD357" s="33"/>
    </row>
    <row r="358" spans="30:30" ht="13">
      <c r="AD358" s="33"/>
    </row>
    <row r="359" spans="30:30" ht="13">
      <c r="AD359" s="33"/>
    </row>
    <row r="360" spans="30:30" ht="13">
      <c r="AD360" s="33"/>
    </row>
    <row r="361" spans="30:30" ht="13">
      <c r="AD361" s="33"/>
    </row>
    <row r="362" spans="30:30" ht="13">
      <c r="AD362" s="33"/>
    </row>
    <row r="363" spans="30:30" ht="13">
      <c r="AD363" s="33"/>
    </row>
    <row r="364" spans="30:30" ht="13">
      <c r="AD364" s="33"/>
    </row>
    <row r="365" spans="30:30" ht="13">
      <c r="AD365" s="33"/>
    </row>
    <row r="366" spans="30:30" ht="13">
      <c r="AD366" s="33"/>
    </row>
    <row r="367" spans="30:30" ht="13">
      <c r="AD367" s="33"/>
    </row>
    <row r="368" spans="30:30" ht="13">
      <c r="AD368" s="33"/>
    </row>
    <row r="369" spans="30:30" ht="13">
      <c r="AD369" s="33"/>
    </row>
    <row r="370" spans="30:30" ht="13">
      <c r="AD370" s="33"/>
    </row>
    <row r="371" spans="30:30" ht="13">
      <c r="AD371" s="33"/>
    </row>
    <row r="372" spans="30:30" ht="13">
      <c r="AD372" s="33"/>
    </row>
    <row r="373" spans="30:30" ht="13">
      <c r="AD373" s="33"/>
    </row>
    <row r="374" spans="30:30" ht="13">
      <c r="AD374" s="33"/>
    </row>
    <row r="375" spans="30:30" ht="13">
      <c r="AD375" s="33"/>
    </row>
    <row r="376" spans="30:30" ht="13">
      <c r="AD376" s="33"/>
    </row>
    <row r="377" spans="30:30" ht="13">
      <c r="AD377" s="33"/>
    </row>
    <row r="378" spans="30:30" ht="13">
      <c r="AD378" s="33"/>
    </row>
    <row r="379" spans="30:30" ht="13">
      <c r="AD379" s="33"/>
    </row>
    <row r="380" spans="30:30" ht="13">
      <c r="AD380" s="33"/>
    </row>
    <row r="381" spans="30:30" ht="13">
      <c r="AD381" s="33"/>
    </row>
    <row r="382" spans="30:30" ht="13">
      <c r="AD382" s="33"/>
    </row>
    <row r="383" spans="30:30" ht="13">
      <c r="AD383" s="33"/>
    </row>
    <row r="384" spans="30:30" ht="13">
      <c r="AD384" s="33"/>
    </row>
    <row r="385" spans="30:30" ht="13">
      <c r="AD385" s="33"/>
    </row>
    <row r="386" spans="30:30" ht="13">
      <c r="AD386" s="33"/>
    </row>
    <row r="387" spans="30:30" ht="13">
      <c r="AD387" s="33"/>
    </row>
    <row r="388" spans="30:30" ht="13">
      <c r="AD388" s="33"/>
    </row>
    <row r="389" spans="30:30" ht="13">
      <c r="AD389" s="33"/>
    </row>
    <row r="390" spans="30:30" ht="13">
      <c r="AD390" s="33"/>
    </row>
    <row r="391" spans="30:30" ht="13">
      <c r="AD391" s="33"/>
    </row>
    <row r="392" spans="30:30" ht="13">
      <c r="AD392" s="33"/>
    </row>
    <row r="393" spans="30:30" ht="13">
      <c r="AD393" s="33"/>
    </row>
    <row r="394" spans="30:30" ht="13">
      <c r="AD394" s="33"/>
    </row>
    <row r="395" spans="30:30" ht="13">
      <c r="AD395" s="33"/>
    </row>
    <row r="396" spans="30:30" ht="13">
      <c r="AD396" s="33"/>
    </row>
    <row r="397" spans="30:30" ht="13">
      <c r="AD397" s="33"/>
    </row>
    <row r="398" spans="30:30" ht="13">
      <c r="AD398" s="33"/>
    </row>
    <row r="399" spans="30:30" ht="13">
      <c r="AD399" s="33"/>
    </row>
    <row r="400" spans="30:30" ht="13">
      <c r="AD400" s="33"/>
    </row>
    <row r="401" spans="30:30" ht="13">
      <c r="AD401" s="33"/>
    </row>
    <row r="402" spans="30:30" ht="13">
      <c r="AD402" s="33"/>
    </row>
    <row r="403" spans="30:30" ht="13">
      <c r="AD403" s="33"/>
    </row>
    <row r="404" spans="30:30" ht="13">
      <c r="AD404" s="33"/>
    </row>
    <row r="405" spans="30:30" ht="13">
      <c r="AD405" s="33"/>
    </row>
    <row r="406" spans="30:30" ht="13">
      <c r="AD406" s="33"/>
    </row>
    <row r="407" spans="30:30" ht="13">
      <c r="AD407" s="33"/>
    </row>
    <row r="408" spans="30:30" ht="13">
      <c r="AD408" s="33"/>
    </row>
    <row r="409" spans="30:30" ht="13">
      <c r="AD409" s="33"/>
    </row>
    <row r="410" spans="30:30" ht="13">
      <c r="AD410" s="33"/>
    </row>
    <row r="411" spans="30:30" ht="13">
      <c r="AD411" s="33"/>
    </row>
    <row r="412" spans="30:30" ht="13">
      <c r="AD412" s="33"/>
    </row>
    <row r="413" spans="30:30" ht="13">
      <c r="AD413" s="33"/>
    </row>
    <row r="414" spans="30:30" ht="13">
      <c r="AD414" s="33"/>
    </row>
    <row r="415" spans="30:30" ht="13">
      <c r="AD415" s="33"/>
    </row>
    <row r="416" spans="30:30" ht="13">
      <c r="AD416" s="33"/>
    </row>
    <row r="417" spans="30:30" ht="13">
      <c r="AD417" s="33"/>
    </row>
    <row r="418" spans="30:30" ht="13">
      <c r="AD418" s="33"/>
    </row>
    <row r="419" spans="30:30" ht="13">
      <c r="AD419" s="33"/>
    </row>
    <row r="420" spans="30:30" ht="13">
      <c r="AD420" s="33"/>
    </row>
    <row r="421" spans="30:30" ht="13">
      <c r="AD421" s="33"/>
    </row>
    <row r="422" spans="30:30" ht="13">
      <c r="AD422" s="33"/>
    </row>
    <row r="423" spans="30:30" ht="13">
      <c r="AD423" s="33"/>
    </row>
    <row r="424" spans="30:30" ht="13">
      <c r="AD424" s="33"/>
    </row>
    <row r="425" spans="30:30" ht="13">
      <c r="AD425" s="33"/>
    </row>
    <row r="426" spans="30:30" ht="13">
      <c r="AD426" s="33"/>
    </row>
    <row r="427" spans="30:30" ht="13">
      <c r="AD427" s="33"/>
    </row>
    <row r="428" spans="30:30" ht="13">
      <c r="AD428" s="33"/>
    </row>
    <row r="429" spans="30:30" ht="13">
      <c r="AD429" s="33"/>
    </row>
    <row r="430" spans="30:30" ht="13">
      <c r="AD430" s="33"/>
    </row>
    <row r="431" spans="30:30" ht="13">
      <c r="AD431" s="33"/>
    </row>
    <row r="432" spans="30:30" ht="13">
      <c r="AD432" s="33"/>
    </row>
    <row r="433" spans="30:30" ht="13">
      <c r="AD433" s="33"/>
    </row>
    <row r="434" spans="30:30" ht="13">
      <c r="AD434" s="33"/>
    </row>
    <row r="435" spans="30:30" ht="13">
      <c r="AD435" s="33"/>
    </row>
    <row r="436" spans="30:30" ht="13">
      <c r="AD436" s="33"/>
    </row>
    <row r="437" spans="30:30" ht="13">
      <c r="AD437" s="33"/>
    </row>
    <row r="438" spans="30:30" ht="13">
      <c r="AD438" s="33"/>
    </row>
    <row r="439" spans="30:30" ht="13">
      <c r="AD439" s="33"/>
    </row>
    <row r="440" spans="30:30" ht="13">
      <c r="AD440" s="33"/>
    </row>
    <row r="441" spans="30:30" ht="13">
      <c r="AD441" s="33"/>
    </row>
    <row r="442" spans="30:30" ht="13">
      <c r="AD442" s="33"/>
    </row>
    <row r="443" spans="30:30" ht="13">
      <c r="AD443" s="33"/>
    </row>
    <row r="444" spans="30:30" ht="13">
      <c r="AD444" s="33"/>
    </row>
    <row r="445" spans="30:30" ht="13">
      <c r="AD445" s="33"/>
    </row>
    <row r="446" spans="30:30" ht="13">
      <c r="AD446" s="33"/>
    </row>
    <row r="447" spans="30:30" ht="13">
      <c r="AD447" s="33"/>
    </row>
    <row r="448" spans="30:30" ht="13">
      <c r="AD448" s="33"/>
    </row>
    <row r="449" spans="30:30" ht="13">
      <c r="AD449" s="33"/>
    </row>
    <row r="450" spans="30:30" ht="13">
      <c r="AD450" s="33"/>
    </row>
    <row r="451" spans="30:30" ht="13">
      <c r="AD451" s="33"/>
    </row>
    <row r="452" spans="30:30" ht="13">
      <c r="AD452" s="33"/>
    </row>
    <row r="453" spans="30:30" ht="13">
      <c r="AD453" s="33"/>
    </row>
    <row r="454" spans="30:30" ht="13">
      <c r="AD454" s="33"/>
    </row>
    <row r="455" spans="30:30" ht="13">
      <c r="AD455" s="33"/>
    </row>
    <row r="456" spans="30:30" ht="13">
      <c r="AD456" s="33"/>
    </row>
    <row r="457" spans="30:30" ht="13">
      <c r="AD457" s="33"/>
    </row>
    <row r="458" spans="30:30" ht="13">
      <c r="AD458" s="33"/>
    </row>
    <row r="459" spans="30:30" ht="13">
      <c r="AD459" s="33"/>
    </row>
    <row r="460" spans="30:30" ht="13">
      <c r="AD460" s="33"/>
    </row>
    <row r="461" spans="30:30" ht="13">
      <c r="AD461" s="33"/>
    </row>
    <row r="462" spans="30:30" ht="13">
      <c r="AD462" s="33"/>
    </row>
    <row r="463" spans="30:30" ht="13">
      <c r="AD463" s="33"/>
    </row>
    <row r="464" spans="30:30" ht="13">
      <c r="AD464" s="33"/>
    </row>
    <row r="465" spans="30:30" ht="13">
      <c r="AD465" s="33"/>
    </row>
    <row r="466" spans="30:30" ht="13">
      <c r="AD466" s="33"/>
    </row>
    <row r="467" spans="30:30" ht="13">
      <c r="AD467" s="33"/>
    </row>
    <row r="468" spans="30:30" ht="13">
      <c r="AD468" s="33"/>
    </row>
    <row r="469" spans="30:30" ht="13">
      <c r="AD469" s="33"/>
    </row>
    <row r="470" spans="30:30" ht="13">
      <c r="AD470" s="33"/>
    </row>
    <row r="471" spans="30:30" ht="13">
      <c r="AD471" s="33"/>
    </row>
    <row r="472" spans="30:30" ht="13">
      <c r="AD472" s="33"/>
    </row>
    <row r="473" spans="30:30" ht="13">
      <c r="AD473" s="33"/>
    </row>
    <row r="474" spans="30:30" ht="13">
      <c r="AD474" s="33"/>
    </row>
    <row r="475" spans="30:30" ht="13">
      <c r="AD475" s="33"/>
    </row>
    <row r="476" spans="30:30" ht="13">
      <c r="AD476" s="33"/>
    </row>
    <row r="477" spans="30:30" ht="13">
      <c r="AD477" s="33"/>
    </row>
    <row r="478" spans="30:30" ht="13">
      <c r="AD478" s="33"/>
    </row>
    <row r="479" spans="30:30" ht="13">
      <c r="AD479" s="33"/>
    </row>
    <row r="480" spans="30:30" ht="13">
      <c r="AD480" s="33"/>
    </row>
    <row r="481" spans="30:30" ht="13">
      <c r="AD481" s="33"/>
    </row>
    <row r="482" spans="30:30" ht="13">
      <c r="AD482" s="33"/>
    </row>
    <row r="483" spans="30:30" ht="13">
      <c r="AD483" s="33"/>
    </row>
    <row r="484" spans="30:30" ht="13">
      <c r="AD484" s="33"/>
    </row>
    <row r="485" spans="30:30" ht="13">
      <c r="AD485" s="33"/>
    </row>
    <row r="486" spans="30:30" ht="13">
      <c r="AD486" s="33"/>
    </row>
    <row r="487" spans="30:30" ht="13">
      <c r="AD487" s="33"/>
    </row>
    <row r="488" spans="30:30" ht="13">
      <c r="AD488" s="33"/>
    </row>
    <row r="489" spans="30:30" ht="13">
      <c r="AD489" s="33"/>
    </row>
    <row r="490" spans="30:30" ht="13">
      <c r="AD490" s="33"/>
    </row>
    <row r="491" spans="30:30" ht="13">
      <c r="AD491" s="33"/>
    </row>
    <row r="492" spans="30:30" ht="13">
      <c r="AD492" s="33"/>
    </row>
    <row r="493" spans="30:30" ht="13">
      <c r="AD493" s="33"/>
    </row>
    <row r="494" spans="30:30" ht="13">
      <c r="AD494" s="33"/>
    </row>
    <row r="495" spans="30:30" ht="13">
      <c r="AD495" s="33"/>
    </row>
    <row r="496" spans="30:30" ht="13">
      <c r="AD496" s="33"/>
    </row>
    <row r="497" spans="30:30" ht="13">
      <c r="AD497" s="33"/>
    </row>
    <row r="498" spans="30:30" ht="13">
      <c r="AD498" s="33"/>
    </row>
    <row r="499" spans="30:30" ht="13">
      <c r="AD499" s="33"/>
    </row>
    <row r="500" spans="30:30" ht="13">
      <c r="AD500" s="33"/>
    </row>
    <row r="501" spans="30:30" ht="13">
      <c r="AD501" s="33"/>
    </row>
    <row r="502" spans="30:30" ht="13">
      <c r="AD502" s="33"/>
    </row>
    <row r="503" spans="30:30" ht="13">
      <c r="AD503" s="33"/>
    </row>
    <row r="504" spans="30:30" ht="13">
      <c r="AD504" s="33"/>
    </row>
    <row r="505" spans="30:30" ht="13">
      <c r="AD505" s="33"/>
    </row>
    <row r="506" spans="30:30" ht="13">
      <c r="AD506" s="33"/>
    </row>
    <row r="507" spans="30:30" ht="13">
      <c r="AD507" s="33"/>
    </row>
    <row r="508" spans="30:30" ht="13">
      <c r="AD508" s="33"/>
    </row>
    <row r="509" spans="30:30" ht="13">
      <c r="AD509" s="33"/>
    </row>
    <row r="510" spans="30:30" ht="13">
      <c r="AD510" s="33"/>
    </row>
    <row r="511" spans="30:30" ht="13">
      <c r="AD511" s="33"/>
    </row>
    <row r="512" spans="30:30" ht="13">
      <c r="AD512" s="33"/>
    </row>
    <row r="513" spans="30:30" ht="13">
      <c r="AD513" s="33"/>
    </row>
    <row r="514" spans="30:30" ht="13">
      <c r="AD514" s="33"/>
    </row>
    <row r="515" spans="30:30" ht="13">
      <c r="AD515" s="33"/>
    </row>
    <row r="516" spans="30:30" ht="13">
      <c r="AD516" s="33"/>
    </row>
    <row r="517" spans="30:30" ht="13">
      <c r="AD517" s="33"/>
    </row>
    <row r="518" spans="30:30" ht="13">
      <c r="AD518" s="33"/>
    </row>
    <row r="519" spans="30:30" ht="13">
      <c r="AD519" s="33"/>
    </row>
    <row r="520" spans="30:30" ht="13">
      <c r="AD520" s="33"/>
    </row>
    <row r="521" spans="30:30" ht="13">
      <c r="AD521" s="33"/>
    </row>
    <row r="522" spans="30:30" ht="13">
      <c r="AD522" s="33"/>
    </row>
    <row r="523" spans="30:30" ht="13">
      <c r="AD523" s="33"/>
    </row>
    <row r="524" spans="30:30" ht="13">
      <c r="AD524" s="33"/>
    </row>
    <row r="525" spans="30:30" ht="13">
      <c r="AD525" s="33"/>
    </row>
    <row r="526" spans="30:30" ht="13">
      <c r="AD526" s="33"/>
    </row>
    <row r="527" spans="30:30" ht="13">
      <c r="AD527" s="33"/>
    </row>
    <row r="528" spans="30:30" ht="13">
      <c r="AD528" s="33"/>
    </row>
    <row r="529" spans="30:30" ht="13">
      <c r="AD529" s="33"/>
    </row>
    <row r="530" spans="30:30" ht="13">
      <c r="AD530" s="33"/>
    </row>
    <row r="531" spans="30:30" ht="13">
      <c r="AD531" s="33"/>
    </row>
    <row r="532" spans="30:30" ht="13">
      <c r="AD532" s="33"/>
    </row>
    <row r="533" spans="30:30" ht="13">
      <c r="AD533" s="33"/>
    </row>
    <row r="534" spans="30:30" ht="13">
      <c r="AD534" s="33"/>
    </row>
    <row r="535" spans="30:30" ht="13">
      <c r="AD535" s="33"/>
    </row>
    <row r="536" spans="30:30" ht="13">
      <c r="AD536" s="33"/>
    </row>
    <row r="537" spans="30:30" ht="13">
      <c r="AD537" s="33"/>
    </row>
    <row r="538" spans="30:30" ht="13">
      <c r="AD538" s="33"/>
    </row>
    <row r="539" spans="30:30" ht="13">
      <c r="AD539" s="33"/>
    </row>
    <row r="540" spans="30:30" ht="13">
      <c r="AD540" s="33"/>
    </row>
    <row r="541" spans="30:30" ht="13">
      <c r="AD541" s="33"/>
    </row>
    <row r="542" spans="30:30" ht="13">
      <c r="AD542" s="33"/>
    </row>
    <row r="543" spans="30:30" ht="13">
      <c r="AD543" s="33"/>
    </row>
    <row r="544" spans="30:30" ht="13">
      <c r="AD544" s="33"/>
    </row>
    <row r="545" spans="30:30" ht="13">
      <c r="AD545" s="33"/>
    </row>
    <row r="546" spans="30:30" ht="13">
      <c r="AD546" s="33"/>
    </row>
    <row r="547" spans="30:30" ht="13">
      <c r="AD547" s="33"/>
    </row>
    <row r="548" spans="30:30" ht="13">
      <c r="AD548" s="33"/>
    </row>
    <row r="549" spans="30:30" ht="13">
      <c r="AD549" s="33"/>
    </row>
    <row r="550" spans="30:30" ht="13">
      <c r="AD550" s="33"/>
    </row>
    <row r="551" spans="30:30" ht="13">
      <c r="AD551" s="33"/>
    </row>
    <row r="552" spans="30:30" ht="13">
      <c r="AD552" s="33"/>
    </row>
    <row r="553" spans="30:30" ht="13">
      <c r="AD553" s="33"/>
    </row>
    <row r="554" spans="30:30" ht="13">
      <c r="AD554" s="33"/>
    </row>
    <row r="555" spans="30:30" ht="13">
      <c r="AD555" s="33"/>
    </row>
    <row r="556" spans="30:30" ht="13">
      <c r="AD556" s="33"/>
    </row>
    <row r="557" spans="30:30" ht="13">
      <c r="AD557" s="33"/>
    </row>
    <row r="558" spans="30:30" ht="13">
      <c r="AD558" s="33"/>
    </row>
    <row r="559" spans="30:30" ht="13">
      <c r="AD559" s="33"/>
    </row>
    <row r="560" spans="30:30" ht="13">
      <c r="AD560" s="33"/>
    </row>
    <row r="561" spans="30:30" ht="13">
      <c r="AD561" s="33"/>
    </row>
    <row r="562" spans="30:30" ht="13">
      <c r="AD562" s="33"/>
    </row>
    <row r="563" spans="30:30" ht="13">
      <c r="AD563" s="33"/>
    </row>
    <row r="564" spans="30:30" ht="13">
      <c r="AD564" s="33"/>
    </row>
    <row r="565" spans="30:30" ht="13">
      <c r="AD565" s="33"/>
    </row>
    <row r="566" spans="30:30" ht="13">
      <c r="AD566" s="33"/>
    </row>
    <row r="567" spans="30:30" ht="13">
      <c r="AD567" s="33"/>
    </row>
    <row r="568" spans="30:30" ht="13">
      <c r="AD568" s="33"/>
    </row>
    <row r="569" spans="30:30" ht="13">
      <c r="AD569" s="33"/>
    </row>
    <row r="570" spans="30:30" ht="13">
      <c r="AD570" s="33"/>
    </row>
    <row r="571" spans="30:30" ht="13">
      <c r="AD571" s="33"/>
    </row>
    <row r="572" spans="30:30" ht="13">
      <c r="AD572" s="33"/>
    </row>
    <row r="573" spans="30:30" ht="13">
      <c r="AD573" s="33"/>
    </row>
    <row r="574" spans="30:30" ht="13">
      <c r="AD574" s="33"/>
    </row>
    <row r="575" spans="30:30" ht="13">
      <c r="AD575" s="33"/>
    </row>
    <row r="576" spans="30:30" ht="13">
      <c r="AD576" s="33"/>
    </row>
    <row r="577" spans="30:30" ht="13">
      <c r="AD577" s="33"/>
    </row>
    <row r="578" spans="30:30" ht="13">
      <c r="AD578" s="33"/>
    </row>
    <row r="579" spans="30:30" ht="13">
      <c r="AD579" s="33"/>
    </row>
    <row r="580" spans="30:30" ht="13">
      <c r="AD580" s="33"/>
    </row>
    <row r="581" spans="30:30" ht="13">
      <c r="AD581" s="33"/>
    </row>
    <row r="582" spans="30:30" ht="13">
      <c r="AD582" s="33"/>
    </row>
    <row r="583" spans="30:30" ht="13">
      <c r="AD583" s="33"/>
    </row>
    <row r="584" spans="30:30" ht="13">
      <c r="AD584" s="33"/>
    </row>
    <row r="585" spans="30:30" ht="13">
      <c r="AD585" s="33"/>
    </row>
    <row r="586" spans="30:30" ht="13">
      <c r="AD586" s="33"/>
    </row>
    <row r="587" spans="30:30" ht="13">
      <c r="AD587" s="33"/>
    </row>
    <row r="588" spans="30:30" ht="13">
      <c r="AD588" s="33"/>
    </row>
    <row r="589" spans="30:30" ht="13">
      <c r="AD589" s="33"/>
    </row>
    <row r="590" spans="30:30" ht="13">
      <c r="AD590" s="33"/>
    </row>
    <row r="591" spans="30:30" ht="13">
      <c r="AD591" s="33"/>
    </row>
    <row r="592" spans="30:30" ht="13">
      <c r="AD592" s="33"/>
    </row>
    <row r="593" spans="30:30" ht="13">
      <c r="AD593" s="33"/>
    </row>
    <row r="594" spans="30:30" ht="13">
      <c r="AD594" s="33"/>
    </row>
    <row r="595" spans="30:30" ht="13">
      <c r="AD595" s="33"/>
    </row>
    <row r="596" spans="30:30" ht="13">
      <c r="AD596" s="33"/>
    </row>
    <row r="597" spans="30:30" ht="13">
      <c r="AD597" s="33"/>
    </row>
    <row r="598" spans="30:30" ht="13">
      <c r="AD598" s="33"/>
    </row>
    <row r="599" spans="30:30" ht="13">
      <c r="AD599" s="33"/>
    </row>
    <row r="600" spans="30:30" ht="13">
      <c r="AD600" s="33"/>
    </row>
    <row r="601" spans="30:30" ht="13">
      <c r="AD601" s="33"/>
    </row>
    <row r="602" spans="30:30" ht="13">
      <c r="AD602" s="33"/>
    </row>
    <row r="603" spans="30:30" ht="13">
      <c r="AD603" s="33"/>
    </row>
    <row r="604" spans="30:30" ht="13">
      <c r="AD604" s="33"/>
    </row>
    <row r="605" spans="30:30" ht="13">
      <c r="AD605" s="33"/>
    </row>
    <row r="606" spans="30:30" ht="13">
      <c r="AD606" s="33"/>
    </row>
    <row r="607" spans="30:30" ht="13">
      <c r="AD607" s="33"/>
    </row>
    <row r="608" spans="30:30" ht="13">
      <c r="AD608" s="33"/>
    </row>
    <row r="609" spans="30:30" ht="13">
      <c r="AD609" s="33"/>
    </row>
    <row r="610" spans="30:30" ht="13">
      <c r="AD610" s="33"/>
    </row>
    <row r="611" spans="30:30" ht="13">
      <c r="AD611" s="33"/>
    </row>
    <row r="612" spans="30:30" ht="13">
      <c r="AD612" s="33"/>
    </row>
    <row r="613" spans="30:30" ht="13">
      <c r="AD613" s="33"/>
    </row>
    <row r="614" spans="30:30" ht="13">
      <c r="AD614" s="33"/>
    </row>
    <row r="615" spans="30:30" ht="13">
      <c r="AD615" s="33"/>
    </row>
    <row r="616" spans="30:30" ht="13">
      <c r="AD616" s="33"/>
    </row>
    <row r="617" spans="30:30" ht="13">
      <c r="AD617" s="33"/>
    </row>
    <row r="618" spans="30:30" ht="13">
      <c r="AD618" s="33"/>
    </row>
    <row r="619" spans="30:30" ht="13">
      <c r="AD619" s="33"/>
    </row>
    <row r="620" spans="30:30" ht="13">
      <c r="AD620" s="33"/>
    </row>
    <row r="621" spans="30:30" ht="13">
      <c r="AD621" s="33"/>
    </row>
    <row r="622" spans="30:30" ht="13">
      <c r="AD622" s="33"/>
    </row>
    <row r="623" spans="30:30" ht="13">
      <c r="AD623" s="33"/>
    </row>
    <row r="624" spans="30:30" ht="13">
      <c r="AD624" s="33"/>
    </row>
    <row r="625" spans="30:30" ht="13">
      <c r="AD625" s="33"/>
    </row>
    <row r="626" spans="30:30" ht="13">
      <c r="AD626" s="33"/>
    </row>
    <row r="627" spans="30:30" ht="13">
      <c r="AD627" s="33"/>
    </row>
    <row r="628" spans="30:30" ht="13">
      <c r="AD628" s="33"/>
    </row>
    <row r="629" spans="30:30" ht="13">
      <c r="AD629" s="33"/>
    </row>
    <row r="630" spans="30:30" ht="13">
      <c r="AD630" s="33"/>
    </row>
    <row r="631" spans="30:30" ht="13">
      <c r="AD631" s="33"/>
    </row>
    <row r="632" spans="30:30" ht="13">
      <c r="AD632" s="33"/>
    </row>
    <row r="633" spans="30:30" ht="13">
      <c r="AD633" s="33"/>
    </row>
    <row r="634" spans="30:30" ht="13">
      <c r="AD634" s="33"/>
    </row>
    <row r="635" spans="30:30" ht="13">
      <c r="AD635" s="33"/>
    </row>
    <row r="636" spans="30:30" ht="13">
      <c r="AD636" s="33"/>
    </row>
    <row r="637" spans="30:30" ht="13">
      <c r="AD637" s="33"/>
    </row>
    <row r="638" spans="30:30" ht="13">
      <c r="AD638" s="33"/>
    </row>
    <row r="639" spans="30:30" ht="13">
      <c r="AD639" s="33"/>
    </row>
    <row r="640" spans="30:30" ht="13">
      <c r="AD640" s="33"/>
    </row>
    <row r="641" spans="30:30" ht="13">
      <c r="AD641" s="33"/>
    </row>
    <row r="642" spans="30:30" ht="13">
      <c r="AD642" s="33"/>
    </row>
    <row r="643" spans="30:30" ht="13">
      <c r="AD643" s="33"/>
    </row>
    <row r="644" spans="30:30" ht="13">
      <c r="AD644" s="33"/>
    </row>
    <row r="645" spans="30:30" ht="13">
      <c r="AD645" s="33"/>
    </row>
    <row r="646" spans="30:30" ht="13">
      <c r="AD646" s="33"/>
    </row>
    <row r="647" spans="30:30" ht="13">
      <c r="AD647" s="33"/>
    </row>
    <row r="648" spans="30:30" ht="13">
      <c r="AD648" s="33"/>
    </row>
    <row r="649" spans="30:30" ht="13">
      <c r="AD649" s="33"/>
    </row>
    <row r="650" spans="30:30" ht="13">
      <c r="AD650" s="33"/>
    </row>
    <row r="651" spans="30:30" ht="13">
      <c r="AD651" s="33"/>
    </row>
    <row r="652" spans="30:30" ht="13">
      <c r="AD652" s="33"/>
    </row>
    <row r="653" spans="30:30" ht="13">
      <c r="AD653" s="33"/>
    </row>
    <row r="654" spans="30:30" ht="13">
      <c r="AD654" s="33"/>
    </row>
    <row r="655" spans="30:30" ht="13">
      <c r="AD655" s="33"/>
    </row>
    <row r="656" spans="30:30" ht="13">
      <c r="AD656" s="33"/>
    </row>
    <row r="657" spans="30:30" ht="13">
      <c r="AD657" s="33"/>
    </row>
    <row r="658" spans="30:30" ht="13">
      <c r="AD658" s="33"/>
    </row>
    <row r="659" spans="30:30" ht="13">
      <c r="AD659" s="33"/>
    </row>
    <row r="660" spans="30:30" ht="13">
      <c r="AD660" s="33"/>
    </row>
    <row r="661" spans="30:30" ht="13">
      <c r="AD661" s="33"/>
    </row>
    <row r="662" spans="30:30" ht="13">
      <c r="AD662" s="33"/>
    </row>
    <row r="663" spans="30:30" ht="13">
      <c r="AD663" s="33"/>
    </row>
    <row r="664" spans="30:30" ht="13">
      <c r="AD664" s="33"/>
    </row>
    <row r="665" spans="30:30" ht="13">
      <c r="AD665" s="33"/>
    </row>
    <row r="666" spans="30:30" ht="13">
      <c r="AD666" s="33"/>
    </row>
    <row r="667" spans="30:30" ht="13">
      <c r="AD667" s="33"/>
    </row>
    <row r="668" spans="30:30" ht="13">
      <c r="AD668" s="33"/>
    </row>
    <row r="669" spans="30:30" ht="13">
      <c r="AD669" s="33"/>
    </row>
    <row r="670" spans="30:30" ht="13">
      <c r="AD670" s="33"/>
    </row>
    <row r="671" spans="30:30" ht="13">
      <c r="AD671" s="33"/>
    </row>
    <row r="672" spans="30:30" ht="13">
      <c r="AD672" s="33"/>
    </row>
    <row r="673" spans="30:30" ht="13">
      <c r="AD673" s="33"/>
    </row>
    <row r="674" spans="30:30" ht="13">
      <c r="AD674" s="33"/>
    </row>
    <row r="675" spans="30:30" ht="13">
      <c r="AD675" s="33"/>
    </row>
    <row r="676" spans="30:30" ht="13">
      <c r="AD676" s="33"/>
    </row>
    <row r="677" spans="30:30" ht="13">
      <c r="AD677" s="33"/>
    </row>
    <row r="678" spans="30:30" ht="13">
      <c r="AD678" s="33"/>
    </row>
    <row r="679" spans="30:30" ht="13">
      <c r="AD679" s="33"/>
    </row>
    <row r="680" spans="30:30" ht="13">
      <c r="AD680" s="33"/>
    </row>
    <row r="681" spans="30:30" ht="13">
      <c r="AD681" s="33"/>
    </row>
    <row r="682" spans="30:30" ht="13">
      <c r="AD682" s="33"/>
    </row>
    <row r="683" spans="30:30" ht="13">
      <c r="AD683" s="33"/>
    </row>
    <row r="684" spans="30:30" ht="13">
      <c r="AD684" s="33"/>
    </row>
    <row r="685" spans="30:30" ht="13">
      <c r="AD685" s="33"/>
    </row>
    <row r="686" spans="30:30" ht="13">
      <c r="AD686" s="33"/>
    </row>
    <row r="687" spans="30:30" ht="13">
      <c r="AD687" s="33"/>
    </row>
    <row r="688" spans="30:30" ht="13">
      <c r="AD688" s="33"/>
    </row>
    <row r="689" spans="30:30" ht="13">
      <c r="AD689" s="33"/>
    </row>
    <row r="690" spans="30:30" ht="13">
      <c r="AD690" s="33"/>
    </row>
    <row r="691" spans="30:30" ht="13">
      <c r="AD691" s="33"/>
    </row>
    <row r="692" spans="30:30" ht="13">
      <c r="AD692" s="33"/>
    </row>
    <row r="693" spans="30:30" ht="13">
      <c r="AD693" s="33"/>
    </row>
    <row r="694" spans="30:30" ht="13">
      <c r="AD694" s="33"/>
    </row>
    <row r="695" spans="30:30" ht="13">
      <c r="AD695" s="33"/>
    </row>
    <row r="696" spans="30:30" ht="13">
      <c r="AD696" s="33"/>
    </row>
    <row r="697" spans="30:30" ht="13">
      <c r="AD697" s="33"/>
    </row>
    <row r="698" spans="30:30" ht="13">
      <c r="AD698" s="33"/>
    </row>
    <row r="699" spans="30:30" ht="13">
      <c r="AD699" s="33"/>
    </row>
    <row r="700" spans="30:30" ht="13">
      <c r="AD700" s="33"/>
    </row>
    <row r="701" spans="30:30" ht="13">
      <c r="AD701" s="33"/>
    </row>
    <row r="702" spans="30:30" ht="13">
      <c r="AD702" s="33"/>
    </row>
    <row r="703" spans="30:30" ht="13">
      <c r="AD703" s="33"/>
    </row>
    <row r="704" spans="30:30" ht="13">
      <c r="AD704" s="33"/>
    </row>
    <row r="705" spans="30:30" ht="13">
      <c r="AD705" s="33"/>
    </row>
    <row r="706" spans="30:30" ht="13">
      <c r="AD706" s="33"/>
    </row>
    <row r="707" spans="30:30" ht="13">
      <c r="AD707" s="33"/>
    </row>
    <row r="708" spans="30:30" ht="13">
      <c r="AD708" s="33"/>
    </row>
    <row r="709" spans="30:30" ht="13">
      <c r="AD709" s="33"/>
    </row>
    <row r="710" spans="30:30" ht="13">
      <c r="AD710" s="33"/>
    </row>
    <row r="711" spans="30:30" ht="13">
      <c r="AD711" s="33"/>
    </row>
    <row r="712" spans="30:30" ht="13">
      <c r="AD712" s="33"/>
    </row>
    <row r="713" spans="30:30" ht="13">
      <c r="AD713" s="33"/>
    </row>
    <row r="714" spans="30:30" ht="13">
      <c r="AD714" s="33"/>
    </row>
    <row r="715" spans="30:30" ht="13">
      <c r="AD715" s="33"/>
    </row>
    <row r="716" spans="30:30" ht="13">
      <c r="AD716" s="33"/>
    </row>
    <row r="717" spans="30:30" ht="13">
      <c r="AD717" s="33"/>
    </row>
    <row r="718" spans="30:30" ht="13">
      <c r="AD718" s="33"/>
    </row>
    <row r="719" spans="30:30" ht="13">
      <c r="AD719" s="33"/>
    </row>
    <row r="720" spans="30:30" ht="13">
      <c r="AD720" s="33"/>
    </row>
    <row r="721" spans="30:30" ht="13">
      <c r="AD721" s="33"/>
    </row>
    <row r="722" spans="30:30" ht="13">
      <c r="AD722" s="33"/>
    </row>
    <row r="723" spans="30:30" ht="13">
      <c r="AD723" s="33"/>
    </row>
    <row r="724" spans="30:30" ht="13">
      <c r="AD724" s="33"/>
    </row>
    <row r="725" spans="30:30" ht="13">
      <c r="AD725" s="33"/>
    </row>
    <row r="726" spans="30:30" ht="13">
      <c r="AD726" s="33"/>
    </row>
    <row r="727" spans="30:30" ht="13">
      <c r="AD727" s="33"/>
    </row>
    <row r="728" spans="30:30" ht="13">
      <c r="AD728" s="33"/>
    </row>
    <row r="729" spans="30:30" ht="13">
      <c r="AD729" s="33"/>
    </row>
    <row r="730" spans="30:30" ht="13">
      <c r="AD730" s="33"/>
    </row>
    <row r="731" spans="30:30" ht="13">
      <c r="AD731" s="33"/>
    </row>
    <row r="732" spans="30:30" ht="13">
      <c r="AD732" s="33"/>
    </row>
    <row r="733" spans="30:30" ht="13">
      <c r="AD733" s="33"/>
    </row>
    <row r="734" spans="30:30" ht="13">
      <c r="AD734" s="33"/>
    </row>
    <row r="735" spans="30:30" ht="13">
      <c r="AD735" s="33"/>
    </row>
    <row r="736" spans="30:30" ht="13">
      <c r="AD736" s="33"/>
    </row>
    <row r="737" spans="30:30" ht="13">
      <c r="AD737" s="33"/>
    </row>
    <row r="738" spans="30:30" ht="13">
      <c r="AD738" s="33"/>
    </row>
    <row r="739" spans="30:30" ht="13">
      <c r="AD739" s="33"/>
    </row>
    <row r="740" spans="30:30" ht="13">
      <c r="AD740" s="33"/>
    </row>
    <row r="741" spans="30:30" ht="13">
      <c r="AD741" s="33"/>
    </row>
    <row r="742" spans="30:30" ht="13">
      <c r="AD742" s="33"/>
    </row>
    <row r="743" spans="30:30" ht="13">
      <c r="AD743" s="33"/>
    </row>
    <row r="744" spans="30:30" ht="13">
      <c r="AD744" s="33"/>
    </row>
    <row r="745" spans="30:30" ht="13">
      <c r="AD745" s="33"/>
    </row>
    <row r="746" spans="30:30" ht="13">
      <c r="AD746" s="33"/>
    </row>
    <row r="747" spans="30:30" ht="13">
      <c r="AD747" s="33"/>
    </row>
    <row r="748" spans="30:30" ht="13">
      <c r="AD748" s="33"/>
    </row>
    <row r="749" spans="30:30" ht="13">
      <c r="AD749" s="33"/>
    </row>
    <row r="750" spans="30:30" ht="13">
      <c r="AD750" s="33"/>
    </row>
    <row r="751" spans="30:30" ht="13">
      <c r="AD751" s="33"/>
    </row>
    <row r="752" spans="30:30" ht="13">
      <c r="AD752" s="33"/>
    </row>
    <row r="753" spans="30:30" ht="13">
      <c r="AD753" s="33"/>
    </row>
    <row r="754" spans="30:30" ht="13">
      <c r="AD754" s="33"/>
    </row>
    <row r="755" spans="30:30" ht="13">
      <c r="AD755" s="33"/>
    </row>
    <row r="756" spans="30:30" ht="13">
      <c r="AD756" s="33"/>
    </row>
    <row r="757" spans="30:30" ht="13">
      <c r="AD757" s="33"/>
    </row>
  </sheetData>
  <sheetProtection deleteRows="0" sort="0" autoFilter="0"/>
  <protectedRanges>
    <protectedRange algorithmName="SHA-512" hashValue="5EDU7/hB43IpJxsgNAp4PltWxis6JYQPgHKfHEcrJ3ooCyIshPNtVMoJTBWbShdDV4sV0nG6o/iipKITK1GICA==" saltValue="GEmy5Hae7/jHsbvCAhHhtA==" spinCount="100000" sqref="AB36:AE208" name="Total Holds Weight Total Weight"/>
    <protectedRange algorithmName="SHA-512" hashValue="4b4OYWsbr8QYbWJLQtkY7kghkUwFWlGtz3Jnn7yR6265/ERRTBRvSG78obwvqQGYDCwSyDCJysspxEAQzcbefQ==" saltValue="TE8Q0zay6LgmIfoug7EZXQ==" spinCount="100000" sqref="Q36:R208" name="Your Price Retail Price Total Sets"/>
    <protectedRange algorithmName="SHA-512" hashValue="wAZKsOeFR7mERiT5TOXr41MUDaaEiAXFdn7c+H7voj9JlFttj5zl3xZe2B1lpGL6v2uZPLXt2ZGelwnYhkE0Wg==" saltValue="VzH5eeoCPxDUlW7QrQst3Q==" spinCount="100000" sqref="AB214 AB229 AB241 AB218 AB232 AB220 AB222 AB225 AB234 AB236 AB239" name="Discounted Hold Cost"/>
  </protectedRanges>
  <sortState ref="A36:AE194">
    <sortCondition ref="H36:H194"/>
    <sortCondition ref="C36:C194"/>
    <sortCondition descending="1" ref="D36:D194"/>
    <sortCondition ref="P36:P194"/>
  </sortState>
  <mergeCells count="61">
    <mergeCell ref="AC33:AD33"/>
    <mergeCell ref="Q13:V20"/>
    <mergeCell ref="O23:R23"/>
    <mergeCell ref="O22:R22"/>
    <mergeCell ref="B13:N13"/>
    <mergeCell ref="B26:AB31"/>
    <mergeCell ref="B14:N14"/>
    <mergeCell ref="B18:N18"/>
    <mergeCell ref="B17:N17"/>
    <mergeCell ref="B16:N16"/>
    <mergeCell ref="B15:N15"/>
    <mergeCell ref="Q11:R11"/>
    <mergeCell ref="T11:U11"/>
    <mergeCell ref="B11:N11"/>
    <mergeCell ref="P224:Z224"/>
    <mergeCell ref="P225:Z225"/>
    <mergeCell ref="P211:Z211"/>
    <mergeCell ref="B12:N12"/>
    <mergeCell ref="P214:Z214"/>
    <mergeCell ref="P222:Z222"/>
    <mergeCell ref="P219:Z219"/>
    <mergeCell ref="Q221:Z221"/>
    <mergeCell ref="P220:Z220"/>
    <mergeCell ref="P213:Z213"/>
    <mergeCell ref="X215:Z215"/>
    <mergeCell ref="AD211:AD225"/>
    <mergeCell ref="P212:Z212"/>
    <mergeCell ref="P218:Z218"/>
    <mergeCell ref="P216:Z216"/>
    <mergeCell ref="X217:Z217"/>
    <mergeCell ref="P223:Z223"/>
    <mergeCell ref="B1:AA1"/>
    <mergeCell ref="S9:T9"/>
    <mergeCell ref="B10:N10"/>
    <mergeCell ref="U9:V9"/>
    <mergeCell ref="V7:V8"/>
    <mergeCell ref="U7:U8"/>
    <mergeCell ref="M2:S2"/>
    <mergeCell ref="P236:Z236"/>
    <mergeCell ref="P237:Z237"/>
    <mergeCell ref="P228:Z228"/>
    <mergeCell ref="X230:Z230"/>
    <mergeCell ref="X231:Z231"/>
    <mergeCell ref="P232:Z232"/>
    <mergeCell ref="P229:Z229"/>
    <mergeCell ref="P227:Z227"/>
    <mergeCell ref="AD227:AD239"/>
    <mergeCell ref="AD241:AD248"/>
    <mergeCell ref="Q244:Z244"/>
    <mergeCell ref="P245:Z245"/>
    <mergeCell ref="P246:Z246"/>
    <mergeCell ref="P247:Z247"/>
    <mergeCell ref="P248:Z248"/>
    <mergeCell ref="P242:Z242"/>
    <mergeCell ref="P241:Z241"/>
    <mergeCell ref="P243:Z243"/>
    <mergeCell ref="P238:Z238"/>
    <mergeCell ref="P239:Z239"/>
    <mergeCell ref="P233:Z233"/>
    <mergeCell ref="P234:Z234"/>
    <mergeCell ref="Q235:Z235"/>
  </mergeCells>
  <conditionalFormatting sqref="Z211:Z212 AA37 AA209 AA151:AA152 AA156 AA59 AA81 AA85 AA74 AA77 AA93 AA62 AA83 AA89 AA65:AA66">
    <cfRule type="cellIs" dxfId="117" priority="275" stopIfTrue="1" operator="equal">
      <formula>0</formula>
    </cfRule>
  </conditionalFormatting>
  <conditionalFormatting sqref="AB217:AC217">
    <cfRule type="cellIs" dxfId="116" priority="276" stopIfTrue="1" operator="greaterThan">
      <formula>0</formula>
    </cfRule>
  </conditionalFormatting>
  <conditionalFormatting sqref="AB231">
    <cfRule type="cellIs" dxfId="115" priority="267" stopIfTrue="1" operator="greaterThan">
      <formula>0</formula>
    </cfRule>
  </conditionalFormatting>
  <conditionalFormatting sqref="AA38:AA39 AA41:AA44 AA46:AA47">
    <cfRule type="cellIs" dxfId="114" priority="256" stopIfTrue="1" operator="equal">
      <formula>0</formula>
    </cfRule>
  </conditionalFormatting>
  <conditionalFormatting sqref="AA123:AA132">
    <cfRule type="cellIs" dxfId="113" priority="255" stopIfTrue="1" operator="equal">
      <formula>0</formula>
    </cfRule>
  </conditionalFormatting>
  <conditionalFormatting sqref="AA135:AA136">
    <cfRule type="cellIs" dxfId="112" priority="254" stopIfTrue="1" operator="equal">
      <formula>0</formula>
    </cfRule>
  </conditionalFormatting>
  <conditionalFormatting sqref="AA138 AA140 AA146 AA149">
    <cfRule type="cellIs" dxfId="111" priority="253" stopIfTrue="1" operator="equal">
      <formula>0</formula>
    </cfRule>
  </conditionalFormatting>
  <conditionalFormatting sqref="AA157:AA158 AA161:AA168 AA171:AA172">
    <cfRule type="cellIs" dxfId="110" priority="252" stopIfTrue="1" operator="equal">
      <formula>0</formula>
    </cfRule>
  </conditionalFormatting>
  <conditionalFormatting sqref="AA183:AA184 AA186:AA191 AA193:AA196 AA200:AA201 AA207:AA208">
    <cfRule type="cellIs" dxfId="109" priority="251" stopIfTrue="1" operator="equal">
      <formula>0</formula>
    </cfRule>
  </conditionalFormatting>
  <conditionalFormatting sqref="Z214">
    <cfRule type="cellIs" dxfId="108" priority="249" stopIfTrue="1" operator="equal">
      <formula>0</formula>
    </cfRule>
  </conditionalFormatting>
  <conditionalFormatting sqref="Z227">
    <cfRule type="cellIs" dxfId="107" priority="247" stopIfTrue="1" operator="equal">
      <formula>0</formula>
    </cfRule>
  </conditionalFormatting>
  <conditionalFormatting sqref="Z229">
    <cfRule type="cellIs" dxfId="106" priority="246" stopIfTrue="1" operator="equal">
      <formula>0</formula>
    </cfRule>
  </conditionalFormatting>
  <conditionalFormatting sqref="AA40">
    <cfRule type="cellIs" dxfId="105" priority="103" stopIfTrue="1" operator="equal">
      <formula>0</formula>
    </cfRule>
  </conditionalFormatting>
  <conditionalFormatting sqref="AA45">
    <cfRule type="cellIs" dxfId="104" priority="102" stopIfTrue="1" operator="equal">
      <formula>0</formula>
    </cfRule>
  </conditionalFormatting>
  <conditionalFormatting sqref="AA110">
    <cfRule type="cellIs" dxfId="103" priority="101" stopIfTrue="1" operator="equal">
      <formula>0</formula>
    </cfRule>
  </conditionalFormatting>
  <conditionalFormatting sqref="AA119">
    <cfRule type="cellIs" dxfId="102" priority="100" stopIfTrue="1" operator="equal">
      <formula>0</formula>
    </cfRule>
  </conditionalFormatting>
  <conditionalFormatting sqref="AA139">
    <cfRule type="cellIs" dxfId="101" priority="99" stopIfTrue="1" operator="equal">
      <formula>0</formula>
    </cfRule>
  </conditionalFormatting>
  <conditionalFormatting sqref="AA142">
    <cfRule type="cellIs" dxfId="100" priority="98" stopIfTrue="1" operator="equal">
      <formula>0</formula>
    </cfRule>
  </conditionalFormatting>
  <conditionalFormatting sqref="AA145">
    <cfRule type="cellIs" dxfId="99" priority="97" stopIfTrue="1" operator="equal">
      <formula>0</formula>
    </cfRule>
  </conditionalFormatting>
  <conditionalFormatting sqref="AA160">
    <cfRule type="cellIs" dxfId="98" priority="96" stopIfTrue="1" operator="equal">
      <formula>0</formula>
    </cfRule>
  </conditionalFormatting>
  <conditionalFormatting sqref="AA170">
    <cfRule type="cellIs" dxfId="97" priority="95" stopIfTrue="1" operator="equal">
      <formula>0</formula>
    </cfRule>
  </conditionalFormatting>
  <conditionalFormatting sqref="AA175">
    <cfRule type="cellIs" dxfId="96" priority="94" stopIfTrue="1" operator="equal">
      <formula>0</formula>
    </cfRule>
  </conditionalFormatting>
  <conditionalFormatting sqref="AA185">
    <cfRule type="cellIs" dxfId="95" priority="93" stopIfTrue="1" operator="equal">
      <formula>0</formula>
    </cfRule>
  </conditionalFormatting>
  <conditionalFormatting sqref="AA192">
    <cfRule type="cellIs" dxfId="94" priority="92" stopIfTrue="1" operator="equal">
      <formula>0</formula>
    </cfRule>
  </conditionalFormatting>
  <conditionalFormatting sqref="AA199">
    <cfRule type="cellIs" dxfId="93" priority="91" stopIfTrue="1" operator="equal">
      <formula>0</formula>
    </cfRule>
  </conditionalFormatting>
  <conditionalFormatting sqref="AA203">
    <cfRule type="cellIs" dxfId="92" priority="90" stopIfTrue="1" operator="equal">
      <formula>0</formula>
    </cfRule>
  </conditionalFormatting>
  <conditionalFormatting sqref="AA206">
    <cfRule type="cellIs" dxfId="91" priority="89" stopIfTrue="1" operator="equal">
      <formula>0</formula>
    </cfRule>
  </conditionalFormatting>
  <conditionalFormatting sqref="AA49">
    <cfRule type="cellIs" dxfId="90" priority="88" stopIfTrue="1" operator="equal">
      <formula>0</formula>
    </cfRule>
  </conditionalFormatting>
  <conditionalFormatting sqref="AA51">
    <cfRule type="cellIs" dxfId="89" priority="87" stopIfTrue="1" operator="equal">
      <formula>0</formula>
    </cfRule>
  </conditionalFormatting>
  <conditionalFormatting sqref="AA177">
    <cfRule type="cellIs" dxfId="88" priority="86" stopIfTrue="1" operator="equal">
      <formula>0</formula>
    </cfRule>
  </conditionalFormatting>
  <conditionalFormatting sqref="AA178">
    <cfRule type="cellIs" dxfId="87" priority="85" stopIfTrue="1" operator="equal">
      <formula>0</formula>
    </cfRule>
  </conditionalFormatting>
  <conditionalFormatting sqref="AA179">
    <cfRule type="cellIs" dxfId="86" priority="84" stopIfTrue="1" operator="equal">
      <formula>0</formula>
    </cfRule>
  </conditionalFormatting>
  <conditionalFormatting sqref="AA143">
    <cfRule type="cellIs" dxfId="85" priority="83" stopIfTrue="1" operator="equal">
      <formula>0</formula>
    </cfRule>
  </conditionalFormatting>
  <conditionalFormatting sqref="AA147">
    <cfRule type="cellIs" dxfId="84" priority="82" stopIfTrue="1" operator="equal">
      <formula>0</formula>
    </cfRule>
  </conditionalFormatting>
  <conditionalFormatting sqref="AA115">
    <cfRule type="cellIs" dxfId="83" priority="81" stopIfTrue="1" operator="equal">
      <formula>0</formula>
    </cfRule>
  </conditionalFormatting>
  <conditionalFormatting sqref="AA106">
    <cfRule type="cellIs" dxfId="82" priority="80" stopIfTrue="1" operator="equal">
      <formula>0</formula>
    </cfRule>
  </conditionalFormatting>
  <conditionalFormatting sqref="AA197">
    <cfRule type="cellIs" dxfId="81" priority="79" stopIfTrue="1" operator="equal">
      <formula>0</formula>
    </cfRule>
  </conditionalFormatting>
  <conditionalFormatting sqref="AA198">
    <cfRule type="cellIs" dxfId="80" priority="78" stopIfTrue="1" operator="equal">
      <formula>0</formula>
    </cfRule>
  </conditionalFormatting>
  <conditionalFormatting sqref="AA202">
    <cfRule type="cellIs" dxfId="79" priority="77" stopIfTrue="1" operator="equal">
      <formula>0</formula>
    </cfRule>
  </conditionalFormatting>
  <conditionalFormatting sqref="AA204">
    <cfRule type="cellIs" dxfId="78" priority="76" stopIfTrue="1" operator="equal">
      <formula>0</formula>
    </cfRule>
  </conditionalFormatting>
  <conditionalFormatting sqref="AA205">
    <cfRule type="cellIs" dxfId="77" priority="75" stopIfTrue="1" operator="equal">
      <formula>0</formula>
    </cfRule>
  </conditionalFormatting>
  <conditionalFormatting sqref="AA102 AA105">
    <cfRule type="cellIs" dxfId="76" priority="74" stopIfTrue="1" operator="equal">
      <formula>0</formula>
    </cfRule>
  </conditionalFormatting>
  <conditionalFormatting sqref="AA101">
    <cfRule type="cellIs" dxfId="75" priority="73" stopIfTrue="1" operator="equal">
      <formula>0</formula>
    </cfRule>
  </conditionalFormatting>
  <conditionalFormatting sqref="AA114">
    <cfRule type="cellIs" dxfId="74" priority="72" stopIfTrue="1" operator="equal">
      <formula>0</formula>
    </cfRule>
  </conditionalFormatting>
  <conditionalFormatting sqref="AA113">
    <cfRule type="cellIs" dxfId="73" priority="71" stopIfTrue="1" operator="equal">
      <formula>0</formula>
    </cfRule>
  </conditionalFormatting>
  <conditionalFormatting sqref="AA116">
    <cfRule type="cellIs" dxfId="72" priority="70" stopIfTrue="1" operator="equal">
      <formula>0</formula>
    </cfRule>
  </conditionalFormatting>
  <conditionalFormatting sqref="AA121:AA122">
    <cfRule type="cellIs" dxfId="71" priority="69" stopIfTrue="1" operator="equal">
      <formula>0</formula>
    </cfRule>
  </conditionalFormatting>
  <conditionalFormatting sqref="AA108">
    <cfRule type="cellIs" dxfId="70" priority="68" stopIfTrue="1" operator="equal">
      <formula>0</formula>
    </cfRule>
  </conditionalFormatting>
  <conditionalFormatting sqref="AA148">
    <cfRule type="cellIs" dxfId="69" priority="67" stopIfTrue="1" operator="equal">
      <formula>0</formula>
    </cfRule>
  </conditionalFormatting>
  <conditionalFormatting sqref="AA174">
    <cfRule type="cellIs" dxfId="68" priority="66" stopIfTrue="1" operator="equal">
      <formula>0</formula>
    </cfRule>
  </conditionalFormatting>
  <conditionalFormatting sqref="AA173">
    <cfRule type="cellIs" dxfId="67" priority="65" stopIfTrue="1" operator="equal">
      <formula>0</formula>
    </cfRule>
  </conditionalFormatting>
  <conditionalFormatting sqref="AA176">
    <cfRule type="cellIs" dxfId="66" priority="64" stopIfTrue="1" operator="equal">
      <formula>0</formula>
    </cfRule>
  </conditionalFormatting>
  <conditionalFormatting sqref="AA141">
    <cfRule type="cellIs" dxfId="65" priority="63" stopIfTrue="1" operator="equal">
      <formula>0</formula>
    </cfRule>
  </conditionalFormatting>
  <conditionalFormatting sqref="AA133">
    <cfRule type="cellIs" dxfId="64" priority="61" stopIfTrue="1" operator="equal">
      <formula>0</formula>
    </cfRule>
  </conditionalFormatting>
  <conditionalFormatting sqref="AA78 AA80">
    <cfRule type="cellIs" dxfId="63" priority="60" stopIfTrue="1" operator="equal">
      <formula>0</formula>
    </cfRule>
  </conditionalFormatting>
  <conditionalFormatting sqref="AA84">
    <cfRule type="cellIs" dxfId="62" priority="59" stopIfTrue="1" operator="equal">
      <formula>0</formula>
    </cfRule>
  </conditionalFormatting>
  <conditionalFormatting sqref="AA71">
    <cfRule type="cellIs" dxfId="61" priority="58" stopIfTrue="1" operator="equal">
      <formula>0</formula>
    </cfRule>
  </conditionalFormatting>
  <conditionalFormatting sqref="AA75">
    <cfRule type="cellIs" dxfId="60" priority="57" stopIfTrue="1" operator="equal">
      <formula>0</formula>
    </cfRule>
  </conditionalFormatting>
  <conditionalFormatting sqref="AA104">
    <cfRule type="cellIs" dxfId="59" priority="56" stopIfTrue="1" operator="equal">
      <formula>0</formula>
    </cfRule>
  </conditionalFormatting>
  <conditionalFormatting sqref="AA91">
    <cfRule type="cellIs" dxfId="58" priority="55" stopIfTrue="1" operator="equal">
      <formula>0</formula>
    </cfRule>
  </conditionalFormatting>
  <conditionalFormatting sqref="AA94">
    <cfRule type="cellIs" dxfId="57" priority="54" stopIfTrue="1" operator="equal">
      <formula>0</formula>
    </cfRule>
  </conditionalFormatting>
  <conditionalFormatting sqref="AA72">
    <cfRule type="cellIs" dxfId="56" priority="53" stopIfTrue="1" operator="equal">
      <formula>0</formula>
    </cfRule>
  </conditionalFormatting>
  <conditionalFormatting sqref="AA96">
    <cfRule type="cellIs" dxfId="55" priority="52" stopIfTrue="1" operator="equal">
      <formula>0</formula>
    </cfRule>
  </conditionalFormatting>
  <conditionalFormatting sqref="AA159">
    <cfRule type="cellIs" dxfId="54" priority="49" stopIfTrue="1" operator="equal">
      <formula>0</formula>
    </cfRule>
  </conditionalFormatting>
  <conditionalFormatting sqref="AA109">
    <cfRule type="cellIs" dxfId="53" priority="48" stopIfTrue="1" operator="equal">
      <formula>0</formula>
    </cfRule>
  </conditionalFormatting>
  <conditionalFormatting sqref="AA112">
    <cfRule type="cellIs" dxfId="52" priority="47" stopIfTrue="1" operator="equal">
      <formula>0</formula>
    </cfRule>
  </conditionalFormatting>
  <conditionalFormatting sqref="AA58">
    <cfRule type="cellIs" dxfId="51" priority="46" stopIfTrue="1" operator="equal">
      <formula>0</formula>
    </cfRule>
  </conditionalFormatting>
  <conditionalFormatting sqref="AA61">
    <cfRule type="cellIs" dxfId="50" priority="45" stopIfTrue="1" operator="equal">
      <formula>0</formula>
    </cfRule>
  </conditionalFormatting>
  <conditionalFormatting sqref="AA82">
    <cfRule type="cellIs" dxfId="49" priority="44" stopIfTrue="1" operator="equal">
      <formula>0</formula>
    </cfRule>
  </conditionalFormatting>
  <conditionalFormatting sqref="AA86">
    <cfRule type="cellIs" dxfId="48" priority="43" stopIfTrue="1" operator="equal">
      <formula>0</formula>
    </cfRule>
  </conditionalFormatting>
  <conditionalFormatting sqref="AA92">
    <cfRule type="cellIs" dxfId="47" priority="42" stopIfTrue="1" operator="equal">
      <formula>0</formula>
    </cfRule>
  </conditionalFormatting>
  <conditionalFormatting sqref="AA103">
    <cfRule type="cellIs" dxfId="46" priority="41" stopIfTrue="1" operator="equal">
      <formula>0</formula>
    </cfRule>
  </conditionalFormatting>
  <conditionalFormatting sqref="AA98:AA100">
    <cfRule type="cellIs" dxfId="45" priority="40" stopIfTrue="1" operator="equal">
      <formula>0</formula>
    </cfRule>
  </conditionalFormatting>
  <conditionalFormatting sqref="AA111">
    <cfRule type="cellIs" dxfId="44" priority="39" stopIfTrue="1" operator="equal">
      <formula>0</formula>
    </cfRule>
  </conditionalFormatting>
  <conditionalFormatting sqref="AA120">
    <cfRule type="cellIs" dxfId="43" priority="38" stopIfTrue="1" operator="equal">
      <formula>0</formula>
    </cfRule>
  </conditionalFormatting>
  <conditionalFormatting sqref="AA117">
    <cfRule type="cellIs" dxfId="42" priority="37" stopIfTrue="1" operator="equal">
      <formula>0</formula>
    </cfRule>
  </conditionalFormatting>
  <conditionalFormatting sqref="AA118">
    <cfRule type="cellIs" dxfId="41" priority="36" stopIfTrue="1" operator="equal">
      <formula>0</formula>
    </cfRule>
  </conditionalFormatting>
  <conditionalFormatting sqref="AA107">
    <cfRule type="cellIs" dxfId="40" priority="35" stopIfTrue="1" operator="equal">
      <formula>0</formula>
    </cfRule>
  </conditionalFormatting>
  <conditionalFormatting sqref="AA53">
    <cfRule type="cellIs" dxfId="39" priority="34" stopIfTrue="1" operator="equal">
      <formula>0</formula>
    </cfRule>
  </conditionalFormatting>
  <conditionalFormatting sqref="AA54">
    <cfRule type="cellIs" dxfId="38" priority="32" stopIfTrue="1" operator="equal">
      <formula>0</formula>
    </cfRule>
  </conditionalFormatting>
  <conditionalFormatting sqref="AA144">
    <cfRule type="cellIs" dxfId="37" priority="31" stopIfTrue="1" operator="equal">
      <formula>0</formula>
    </cfRule>
  </conditionalFormatting>
  <conditionalFormatting sqref="AA169">
    <cfRule type="cellIs" dxfId="36" priority="30" stopIfTrue="1" operator="equal">
      <formula>0</formula>
    </cfRule>
  </conditionalFormatting>
  <conditionalFormatting sqref="AA57">
    <cfRule type="cellIs" dxfId="35" priority="29" stopIfTrue="1" operator="equal">
      <formula>0</formula>
    </cfRule>
  </conditionalFormatting>
  <conditionalFormatting sqref="AA64">
    <cfRule type="cellIs" dxfId="34" priority="28" stopIfTrue="1" operator="equal">
      <formula>0</formula>
    </cfRule>
  </conditionalFormatting>
  <conditionalFormatting sqref="AA67">
    <cfRule type="cellIs" dxfId="33" priority="27" stopIfTrue="1" operator="equal">
      <formula>0</formula>
    </cfRule>
  </conditionalFormatting>
  <conditionalFormatting sqref="AA79">
    <cfRule type="cellIs" dxfId="32" priority="25" stopIfTrue="1" operator="equal">
      <formula>0</formula>
    </cfRule>
  </conditionalFormatting>
  <conditionalFormatting sqref="AA69">
    <cfRule type="cellIs" dxfId="31" priority="24" stopIfTrue="1" operator="equal">
      <formula>0</formula>
    </cfRule>
  </conditionalFormatting>
  <conditionalFormatting sqref="AA70">
    <cfRule type="cellIs" dxfId="30" priority="23" stopIfTrue="1" operator="equal">
      <formula>0</formula>
    </cfRule>
  </conditionalFormatting>
  <conditionalFormatting sqref="AA60">
    <cfRule type="cellIs" dxfId="29" priority="22" stopIfTrue="1" operator="equal">
      <formula>0</formula>
    </cfRule>
  </conditionalFormatting>
  <conditionalFormatting sqref="AA95">
    <cfRule type="cellIs" dxfId="28" priority="21" stopIfTrue="1" operator="equal">
      <formula>0</formula>
    </cfRule>
  </conditionalFormatting>
  <conditionalFormatting sqref="AA63">
    <cfRule type="cellIs" dxfId="27" priority="20" stopIfTrue="1" operator="equal">
      <formula>0</formula>
    </cfRule>
  </conditionalFormatting>
  <conditionalFormatting sqref="AA55">
    <cfRule type="cellIs" dxfId="26" priority="17" stopIfTrue="1" operator="equal">
      <formula>0</formula>
    </cfRule>
  </conditionalFormatting>
  <conditionalFormatting sqref="AA181">
    <cfRule type="cellIs" dxfId="25" priority="16" stopIfTrue="1" operator="equal">
      <formula>0</formula>
    </cfRule>
  </conditionalFormatting>
  <conditionalFormatting sqref="AA87">
    <cfRule type="cellIs" dxfId="24" priority="15" stopIfTrue="1" operator="equal">
      <formula>0</formula>
    </cfRule>
  </conditionalFormatting>
  <conditionalFormatting sqref="AA154">
    <cfRule type="cellIs" dxfId="23" priority="6" stopIfTrue="1" operator="equal">
      <formula>0</formula>
    </cfRule>
  </conditionalFormatting>
  <conditionalFormatting sqref="AA155">
    <cfRule type="cellIs" dxfId="22" priority="7" stopIfTrue="1" operator="equal">
      <formula>0</formula>
    </cfRule>
  </conditionalFormatting>
  <conditionalFormatting sqref="AA68">
    <cfRule type="cellIs" dxfId="21" priority="5" stopIfTrue="1" operator="equal">
      <formula>0</formula>
    </cfRule>
  </conditionalFormatting>
  <conditionalFormatting sqref="AA73">
    <cfRule type="cellIs" dxfId="20" priority="4" stopIfTrue="1" operator="equal">
      <formula>0</formula>
    </cfRule>
  </conditionalFormatting>
  <conditionalFormatting sqref="AA88">
    <cfRule type="cellIs" dxfId="19" priority="3" stopIfTrue="1" operator="equal">
      <formula>0</formula>
    </cfRule>
  </conditionalFormatting>
  <conditionalFormatting sqref="AA90">
    <cfRule type="cellIs" dxfId="18" priority="2" stopIfTrue="1" operator="equal">
      <formula>0</formula>
    </cfRule>
  </conditionalFormatting>
  <conditionalFormatting sqref="AA76">
    <cfRule type="cellIs" dxfId="17" priority="1" stopIfTrue="1" operator="equal">
      <formula>0</formula>
    </cfRule>
  </conditionalFormatting>
  <dataValidations disablePrompts="1" count="1">
    <dataValidation type="list" allowBlank="1" showInputMessage="1" showErrorMessage="1" sqref="V6:V8" xr:uid="{00000000-0002-0000-0200-000000000000}">
      <formula1>#REF!</formula1>
    </dataValidation>
  </dataValidations>
  <hyperlinks>
    <hyperlink ref="B37" r:id="rId1" xr:uid="{71CFA0BD-D750-4D32-9D11-E921D248F13D}"/>
    <hyperlink ref="B38" r:id="rId2" xr:uid="{E02B9DD8-916A-4BFB-8E42-0E598B12D94D}"/>
    <hyperlink ref="B39" r:id="rId3" xr:uid="{4A13190D-A1A3-41EA-939E-38E7490B05D0}"/>
    <hyperlink ref="B41" r:id="rId4" xr:uid="{FEA54A37-3231-4200-9F84-DFFB74FBD059}"/>
    <hyperlink ref="B42" r:id="rId5" xr:uid="{DAFC9DD9-8C8A-4C2C-A0D4-8AA6C349A5C4}"/>
    <hyperlink ref="B43" r:id="rId6" xr:uid="{3C6BA630-2EEF-4D51-8E53-6F62AF0FEB8A}"/>
    <hyperlink ref="B44" r:id="rId7" xr:uid="{8C7F3090-C70F-4B62-85D3-18C204875646}"/>
    <hyperlink ref="B46" r:id="rId8" xr:uid="{3C69D09A-435C-4B72-8588-F04FF349D587}"/>
    <hyperlink ref="B47" r:id="rId9" xr:uid="{8F0FF66F-5832-4918-8604-052EF8EAE8A5}"/>
    <hyperlink ref="B49" r:id="rId10" xr:uid="{0F6139B3-BB8F-40EC-82ED-AB5A38347122}"/>
    <hyperlink ref="B51" r:id="rId11" xr:uid="{6BBB7E5E-0824-4846-97C3-326E823E03C6}"/>
    <hyperlink ref="B176" r:id="rId12" xr:uid="{FFDB8D00-F1FD-4B88-8A95-F1044D9BC10F}"/>
    <hyperlink ref="B179" r:id="rId13" xr:uid="{49AFC178-9EDE-45E8-BB8F-49DFCC632F57}"/>
    <hyperlink ref="B178" r:id="rId14" xr:uid="{7B5D5F2B-4878-4BE2-943E-13D02B2CCED6}"/>
    <hyperlink ref="B177" r:id="rId15" xr:uid="{74C26CD5-AFF2-4CAC-811B-2103EF174944}"/>
    <hyperlink ref="B167" r:id="rId16" xr:uid="{8984F555-C003-44E4-B52C-BC396C99AAC3}"/>
    <hyperlink ref="B166" r:id="rId17" xr:uid="{CF46F004-6A76-4F8F-ACF7-406F83E0A5F0}"/>
    <hyperlink ref="B172" r:id="rId18" xr:uid="{A86AF8E7-7872-4192-A400-CFC31EE949A5}"/>
    <hyperlink ref="B171" r:id="rId19" xr:uid="{E5C69F7E-FD6D-4BCC-A7DC-65C51E22847C}"/>
    <hyperlink ref="B163" r:id="rId20" xr:uid="{761FA3A2-DC11-4A26-B315-8DAB255E57F0}"/>
    <hyperlink ref="B162" r:id="rId21" xr:uid="{3ED469EE-8513-420D-9F92-2F0C8FEB9CE1}"/>
    <hyperlink ref="B161" r:id="rId22" xr:uid="{64621E32-7742-42F3-9517-BBF68C2879C7}"/>
    <hyperlink ref="B158" r:id="rId23" xr:uid="{4D966580-DEB9-4252-9AD9-06DD293CF22E}"/>
    <hyperlink ref="B157" r:id="rId24" xr:uid="{004CDF2D-DD04-48CD-A783-57B34CC6419E}"/>
    <hyperlink ref="B156" r:id="rId25" xr:uid="{E8BA3EAF-73CE-4559-A644-AB998D55D576}"/>
    <hyperlink ref="B168" r:id="rId26" xr:uid="{B771432D-807A-49C0-B472-D749F489CBB1}"/>
    <hyperlink ref="B165" r:id="rId27" xr:uid="{151062A0-3856-4E7D-8279-ECF1E1FA4C2C}"/>
    <hyperlink ref="B164" r:id="rId28" xr:uid="{7AC72E6B-842B-44D4-A276-FA8295B46989}"/>
    <hyperlink ref="B151" r:id="rId29" xr:uid="{0E2924A4-8C59-4499-B677-5A93F559DBF8}"/>
    <hyperlink ref="B152" r:id="rId30" xr:uid="{9453B0DB-1E7F-49FD-B8DF-B6AA6E6F19CC}"/>
    <hyperlink ref="B108" r:id="rId31" xr:uid="{A773A3FD-510F-4A74-A7D8-1E27CBABDB71}"/>
    <hyperlink ref="B116" r:id="rId32" xr:uid="{F366D713-6FC2-4B6F-8894-84878F98018E}"/>
    <hyperlink ref="B101" r:id="rId33" xr:uid="{AE4EA859-B88E-4337-8A31-3484A56D85F7}"/>
    <hyperlink ref="B198" r:id="rId34" xr:uid="{8969BF8C-2FB4-454C-A11E-11C3D1D68027}"/>
    <hyperlink ref="B197" r:id="rId35" xr:uid="{940DE715-1D38-4973-AB0A-CD285FB0C173}"/>
    <hyperlink ref="B106" r:id="rId36" xr:uid="{54EAE26C-A6A8-454A-9BBA-51E90B6DF77C}"/>
    <hyperlink ref="B205" r:id="rId37" xr:uid="{C1B3BF87-6DAE-4154-9F2D-E94E4482A254}"/>
    <hyperlink ref="B204" r:id="rId38" xr:uid="{A7084690-93EB-4F60-87B3-AD100E1C19AB}"/>
    <hyperlink ref="B202" r:id="rId39" xr:uid="{DD23C4C7-ABEF-42ED-8592-7B57C91D8C63}"/>
    <hyperlink ref="B115" r:id="rId40" xr:uid="{D1E8C962-4E53-469D-8209-4CD7D0F1A97C}"/>
    <hyperlink ref="B184" r:id="rId41" xr:uid="{9D81B1A1-1B20-49CB-84AF-7CCAE09EF7E2}"/>
    <hyperlink ref="B201" r:id="rId42" xr:uid="{6974123D-D627-495A-B671-2D330EA9A32D}"/>
    <hyperlink ref="B200" r:id="rId43" xr:uid="{A1542868-6133-43A4-8F58-B192233D656C}"/>
    <hyperlink ref="B196" r:id="rId44" xr:uid="{93EAFC9F-EEE3-4BDC-97DB-DBC1974BB65A}"/>
    <hyperlink ref="B191" r:id="rId45" xr:uid="{F89922E9-12FB-48BA-8EA7-D1225833D5BB}"/>
    <hyperlink ref="B132" r:id="rId46" xr:uid="{EC3CFA2D-84A0-4020-BB5A-CFC64A3C91AC}"/>
    <hyperlink ref="B131" r:id="rId47" xr:uid="{C5D111A9-3D1E-4282-866E-08187C02A88F}"/>
    <hyperlink ref="B130" r:id="rId48" xr:uid="{97524224-3FDE-493A-8111-C9BA987EDEE8}"/>
    <hyperlink ref="B208" r:id="rId49" xr:uid="{2E91F15F-3B23-4457-B418-18AF5A7CD3A5}"/>
    <hyperlink ref="B195" r:id="rId50" xr:uid="{E9A7F9E8-E833-4CD2-85BD-49846F8146C4}"/>
    <hyperlink ref="B183" r:id="rId51" xr:uid="{BC05BD7C-3EE0-475D-935D-7772365EAC55}"/>
    <hyperlink ref="B190" r:id="rId52" xr:uid="{BA298585-0838-4B12-B6D6-DDB407250B31}"/>
    <hyperlink ref="B194" r:id="rId53" xr:uid="{C4D54FB9-4D3C-441E-86ED-CA1652DC1789}"/>
    <hyperlink ref="B189" r:id="rId54" xr:uid="{60CAD19B-A1E8-41D9-B26C-6F8830CD8ED8}"/>
    <hyperlink ref="B188" r:id="rId55" xr:uid="{7ABC1CE9-1665-47CD-A706-F1CCFA970C0E}"/>
    <hyperlink ref="B193" r:id="rId56" xr:uid="{B8A2926C-B3A1-4990-BE3C-E4D5A7BE0BF2}"/>
    <hyperlink ref="B207" r:id="rId57" xr:uid="{D98CDEF1-82FF-41DE-89D4-CC08073E9A7B}"/>
    <hyperlink ref="B187" r:id="rId58" xr:uid="{E4F57C2C-D38B-42FC-8300-4FDC378F97B8}"/>
    <hyperlink ref="B186" r:id="rId59" xr:uid="{3F8837E9-F4B2-439B-AD25-6E759BC6D70C}"/>
    <hyperlink ref="B129" r:id="rId60" xr:uid="{73676647-E4D3-4D11-B2E7-408A844123E5}"/>
    <hyperlink ref="B128" r:id="rId61" xr:uid="{3400CD0D-F43B-4CA2-BBFE-DF62DC8CED50}"/>
    <hyperlink ref="B127" r:id="rId62" xr:uid="{229870D5-099A-4D79-83B2-BEDF0E4CF061}"/>
    <hyperlink ref="B126" r:id="rId63" xr:uid="{4341F561-DF7E-4030-A01F-5EFB3623D533}"/>
    <hyperlink ref="B125" r:id="rId64" xr:uid="{C55FA913-D338-4121-90DF-01A8072BFCDD}"/>
    <hyperlink ref="B123" r:id="rId65" xr:uid="{E7DB2ACD-C601-4FA7-800D-CBAEA7CD3BF6}"/>
    <hyperlink ref="B124" r:id="rId66" xr:uid="{7C93AF1F-C4BC-46B4-871B-CE94A3D9A83D}"/>
    <hyperlink ref="B135" r:id="rId67" xr:uid="{115E4817-42EB-499B-8D16-E94E9717F90D}"/>
    <hyperlink ref="B136" r:id="rId68" xr:uid="{C5386326-4255-4727-90CD-469EB6ACA8A8}"/>
    <hyperlink ref="B148" r:id="rId69" xr:uid="{372971D3-29A4-4D4C-801B-4B10321A0327}"/>
    <hyperlink ref="B143" r:id="rId70" xr:uid="{222CC135-4839-45C9-AE0D-91DAE605FFDA}"/>
    <hyperlink ref="B146" r:id="rId71" xr:uid="{616323A8-9306-4429-9153-C6C331DE6D6F}"/>
    <hyperlink ref="B138" r:id="rId72" xr:uid="{B4ED53A3-278B-4EFA-9314-A95CBB67C3C7}"/>
    <hyperlink ref="B140" r:id="rId73" xr:uid="{A82243A6-E71C-4FE4-B9D7-A01B479F8EAB}"/>
    <hyperlink ref="B149" r:id="rId74" xr:uid="{C6F5374A-B2B0-4E51-A8D1-74421C235615}"/>
    <hyperlink ref="B174" r:id="rId75" xr:uid="{4D0EF5DD-3C27-4963-AFEC-A26E11D05059}"/>
    <hyperlink ref="B141" r:id="rId76" xr:uid="{4158298E-26AE-4C31-BFB6-E9C8D0457B26}"/>
    <hyperlink ref="B122" r:id="rId77" xr:uid="{30A0E44E-47AA-4C6D-A914-D81EF54ADC26}"/>
    <hyperlink ref="B80" r:id="rId78" xr:uid="{902BB2FC-B88E-4036-9AE5-1CDB715FD2A6}"/>
    <hyperlink ref="B112" r:id="rId79" xr:uid="{3FEF893A-B243-4089-B5E4-86AD00E2FB9F}"/>
    <hyperlink ref="B104" r:id="rId80" xr:uid="{50DF1145-B062-4233-A4F8-F2F36148B8F9}"/>
    <hyperlink ref="B89" r:id="rId81" xr:uid="{92E91DD4-17AE-4302-8032-D96AAF674381}"/>
    <hyperlink ref="B74" r:id="rId82" xr:uid="{8FA2302E-A75A-46C6-8C6A-3AC20713C698}"/>
    <hyperlink ref="B81" r:id="rId83" xr:uid="{54935265-836E-4376-B8E0-70CF33D11DB6}"/>
    <hyperlink ref="B66" r:id="rId84" display="Smooth Tufa - Center - Incut Y Directional" xr:uid="{8B8BFB45-F559-4D8C-B221-F9EA71F61340}"/>
    <hyperlink ref="B65" r:id="rId85" xr:uid="{0ECB7BB6-EAE3-4159-AA49-48E37740E0A9}"/>
    <hyperlink ref="B109" r:id="rId86" xr:uid="{281C6330-DC6D-492E-89D6-26589D253DB6}"/>
    <hyperlink ref="B58" r:id="rId87" xr:uid="{51174E15-5945-452D-AAB9-A4C3881750DE}"/>
    <hyperlink ref="B61" r:id="rId88" xr:uid="{7D382AC8-84B8-47C6-B69A-F27D212213AF}"/>
    <hyperlink ref="B62" r:id="rId89" xr:uid="{81C0C12D-95D8-4E4E-8DD4-D5E69D7063AF}"/>
    <hyperlink ref="B77" r:id="rId90" xr:uid="{877B41E7-E77F-4547-9004-18F35B5A8D72}"/>
    <hyperlink ref="B82" r:id="rId91" xr:uid="{B3CBB349-C712-4D09-BC19-FC4DAD1E5898}"/>
    <hyperlink ref="B83" r:id="rId92" xr:uid="{3E6D7684-5BB1-4853-BEF2-ADE52B0FA56E}"/>
    <hyperlink ref="B86" r:id="rId93" xr:uid="{450335DC-598B-4B73-8F88-BE9EBEA1157A}"/>
    <hyperlink ref="B92" r:id="rId94" xr:uid="{46F3F5D7-7D36-47DF-8D56-7C0EBE3EDCAE}"/>
    <hyperlink ref="B94" r:id="rId95" xr:uid="{96C2E3E5-215A-435F-94CE-0806EEE343A4}"/>
    <hyperlink ref="B159" r:id="rId96" xr:uid="{6777DC9E-6646-40FB-A7FA-92D9F68F8F86}"/>
    <hyperlink ref="W15" r:id="rId97" xr:uid="{67DA7A55-021D-EE48-BB7F-68B53A1FE4AD}"/>
  </hyperlinks>
  <pageMargins left="0.7" right="0.7" top="0.75" bottom="0.75" header="0" footer="0"/>
  <pageSetup scale="74" orientation="portrait" r:id="rId98"/>
  <drawing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F646"/>
  <sheetViews>
    <sheetView showGridLines="0" topLeftCell="A88" workbookViewId="0">
      <selection activeCell="J45" activeCellId="5" sqref="T92 J89 J78 J64 J59 J45"/>
    </sheetView>
  </sheetViews>
  <sheetFormatPr baseColWidth="10" defaultColWidth="14.33203125" defaultRowHeight="15" customHeight="1"/>
  <cols>
    <col min="1" max="1" width="12" style="33" customWidth="1"/>
    <col min="2" max="2" width="45.6640625" style="33" bestFit="1" customWidth="1"/>
    <col min="3" max="3" width="24.6640625" style="33" hidden="1" customWidth="1"/>
    <col min="4" max="4" width="8.5" style="33" hidden="1" customWidth="1"/>
    <col min="5" max="5" width="11.6640625" style="33" bestFit="1" customWidth="1"/>
    <col min="6" max="6" width="17.83203125" style="33" customWidth="1"/>
    <col min="7" max="7" width="11.33203125" style="33" customWidth="1"/>
    <col min="8" max="8" width="10.5" style="33" bestFit="1" customWidth="1"/>
    <col min="9" max="9" width="11.5" style="33" bestFit="1" customWidth="1"/>
    <col min="10" max="10" width="8.33203125" style="33" bestFit="1" customWidth="1"/>
    <col min="11" max="11" width="9" style="33" bestFit="1" customWidth="1"/>
    <col min="12" max="13" width="7" style="33" customWidth="1"/>
    <col min="14" max="14" width="6.1640625" style="33" customWidth="1"/>
    <col min="15" max="15" width="7.1640625" style="33" customWidth="1"/>
    <col min="16" max="16" width="7.33203125" style="33" customWidth="1"/>
    <col min="17" max="17" width="6.33203125" style="33" customWidth="1"/>
    <col min="18" max="18" width="5.33203125" style="33" customWidth="1"/>
    <col min="19" max="19" width="6.33203125" style="33" customWidth="1"/>
    <col min="20" max="20" width="11.83203125" style="33" bestFit="1" customWidth="1"/>
    <col min="21" max="21" width="10.83203125" style="33" customWidth="1"/>
    <col min="22" max="22" width="9" style="33" hidden="1" customWidth="1"/>
    <col min="23" max="23" width="7.1640625" style="73" customWidth="1"/>
    <col min="24" max="24" width="9.6640625" style="33" customWidth="1"/>
    <col min="25" max="25" width="27.83203125" style="33" customWidth="1"/>
    <col min="26" max="26" width="14.33203125" style="33"/>
    <col min="27" max="27" width="15.1640625" style="33" customWidth="1"/>
    <col min="28" max="28" width="18.5" style="33" customWidth="1"/>
    <col min="29" max="16384" width="14.33203125" style="33"/>
  </cols>
  <sheetData>
    <row r="1" spans="1:32" ht="23.25" customHeight="1">
      <c r="A1" s="30"/>
      <c r="B1" s="317" t="s">
        <v>1557</v>
      </c>
      <c r="C1" s="317"/>
      <c r="D1" s="317"/>
      <c r="E1" s="317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"/>
      <c r="V1" s="31"/>
      <c r="W1" s="32"/>
      <c r="X1"/>
      <c r="Y1"/>
      <c r="Z1"/>
      <c r="AA1"/>
      <c r="AB1"/>
      <c r="AC1"/>
      <c r="AD1"/>
      <c r="AE1"/>
      <c r="AF1"/>
    </row>
    <row r="2" spans="1:32" ht="12" customHeight="1">
      <c r="A2" s="34"/>
      <c r="B2" s="35"/>
      <c r="C2" s="35"/>
      <c r="D2" s="35"/>
      <c r="F2" s="327" t="s">
        <v>1755</v>
      </c>
      <c r="G2" s="327"/>
      <c r="H2" s="327"/>
      <c r="I2" s="327"/>
      <c r="J2" s="327"/>
      <c r="K2" s="327"/>
      <c r="L2" s="327"/>
      <c r="O2" s="35"/>
      <c r="P2" s="35"/>
      <c r="Q2" s="35"/>
      <c r="R2" s="35"/>
      <c r="S2" s="35"/>
      <c r="T2" s="35"/>
      <c r="U2" s="36"/>
      <c r="V2" s="36"/>
      <c r="W2" s="37"/>
      <c r="X2"/>
      <c r="Y2"/>
      <c r="Z2"/>
      <c r="AA2"/>
      <c r="AB2"/>
      <c r="AC2"/>
      <c r="AD2"/>
      <c r="AE2"/>
      <c r="AF2"/>
    </row>
    <row r="3" spans="1:32" ht="12" customHeight="1">
      <c r="A3" s="34"/>
      <c r="B3" s="36"/>
      <c r="C3" s="36"/>
      <c r="D3" s="36"/>
      <c r="E3" s="36"/>
      <c r="F3" s="36"/>
      <c r="G3" s="35"/>
      <c r="H3" s="35"/>
      <c r="I3" s="35"/>
      <c r="J3" s="35"/>
      <c r="K3" s="35"/>
      <c r="L3" s="35"/>
      <c r="O3" s="35"/>
      <c r="P3" s="35"/>
      <c r="Q3" s="35"/>
      <c r="R3" s="35"/>
      <c r="S3" s="35"/>
      <c r="T3" s="35"/>
      <c r="U3" s="36"/>
      <c r="V3" s="36"/>
      <c r="W3" s="37"/>
      <c r="X3"/>
      <c r="Y3"/>
      <c r="Z3"/>
      <c r="AA3"/>
      <c r="AB3"/>
      <c r="AC3"/>
      <c r="AD3"/>
      <c r="AE3"/>
      <c r="AF3"/>
    </row>
    <row r="4" spans="1:32" ht="12" customHeight="1">
      <c r="A4" s="38" t="s">
        <v>0</v>
      </c>
      <c r="B4" s="30"/>
      <c r="C4" s="30"/>
      <c r="D4" s="30"/>
      <c r="E4" s="30"/>
      <c r="F4" s="30"/>
      <c r="G4" s="34"/>
      <c r="H4" s="34"/>
      <c r="I4" s="38" t="s">
        <v>1</v>
      </c>
      <c r="J4" s="39"/>
      <c r="K4" s="39"/>
      <c r="L4" s="34"/>
      <c r="M4" s="30"/>
      <c r="N4" s="30"/>
      <c r="O4" s="30"/>
      <c r="P4" s="30"/>
      <c r="Q4" s="30"/>
      <c r="R4" s="30"/>
      <c r="S4" s="30"/>
      <c r="T4" s="30"/>
      <c r="U4" s="30"/>
      <c r="V4" s="30"/>
      <c r="W4" s="40"/>
      <c r="X4"/>
      <c r="Y4"/>
      <c r="Z4"/>
      <c r="AA4"/>
      <c r="AB4"/>
      <c r="AC4"/>
      <c r="AD4"/>
      <c r="AE4"/>
      <c r="AF4"/>
    </row>
    <row r="5" spans="1:32" ht="12.75" customHeight="1">
      <c r="A5" s="34"/>
      <c r="B5" s="30"/>
      <c r="C5" s="30"/>
      <c r="D5" s="30"/>
      <c r="E5" s="30"/>
      <c r="F5" s="30"/>
      <c r="G5" s="34"/>
      <c r="H5" s="34"/>
      <c r="I5" s="34"/>
      <c r="J5" s="39"/>
      <c r="K5" s="39"/>
      <c r="L5" s="34"/>
      <c r="M5" s="30"/>
      <c r="N5" s="30"/>
      <c r="O5" s="30"/>
      <c r="P5" s="41"/>
      <c r="Q5" s="34"/>
      <c r="R5" s="34"/>
      <c r="S5" s="30"/>
      <c r="T5" s="30"/>
      <c r="U5" s="30"/>
      <c r="V5" s="30"/>
      <c r="W5" s="40"/>
      <c r="X5"/>
      <c r="Y5"/>
      <c r="Z5"/>
      <c r="AA5"/>
      <c r="AB5"/>
      <c r="AC5"/>
      <c r="AD5"/>
      <c r="AE5"/>
      <c r="AF5"/>
    </row>
    <row r="6" spans="1:32" ht="12.75" customHeight="1">
      <c r="A6" s="34"/>
      <c r="B6" s="30"/>
      <c r="C6" s="30"/>
      <c r="D6" s="30"/>
      <c r="E6" s="30"/>
      <c r="F6" s="30"/>
      <c r="G6" s="34"/>
      <c r="H6" s="34"/>
      <c r="I6" s="34"/>
      <c r="J6" s="39"/>
      <c r="K6" s="39"/>
      <c r="L6" s="34"/>
      <c r="M6" s="30"/>
      <c r="N6" s="298"/>
      <c r="O6" s="299"/>
      <c r="P6" s="42"/>
      <c r="Q6" s="30"/>
      <c r="R6" s="30"/>
      <c r="S6" s="30"/>
      <c r="T6" s="30"/>
      <c r="U6" s="30"/>
      <c r="V6" s="30"/>
      <c r="W6" s="40"/>
      <c r="X6"/>
      <c r="Y6"/>
      <c r="Z6"/>
      <c r="AA6"/>
      <c r="AB6"/>
      <c r="AC6"/>
      <c r="AD6"/>
      <c r="AE6"/>
      <c r="AF6"/>
    </row>
    <row r="7" spans="1:32" ht="12.75" customHeight="1">
      <c r="A7" s="34"/>
      <c r="B7" s="30"/>
      <c r="C7" s="30"/>
      <c r="D7" s="30"/>
      <c r="E7" s="30"/>
      <c r="F7" s="30"/>
      <c r="G7" s="34"/>
      <c r="H7" s="34"/>
      <c r="I7" s="34"/>
      <c r="J7" s="39"/>
      <c r="K7" s="39"/>
      <c r="L7" s="34"/>
      <c r="M7" s="30"/>
      <c r="N7" s="326"/>
      <c r="O7" s="324"/>
      <c r="P7" s="43"/>
      <c r="Q7" s="43"/>
      <c r="R7" s="43"/>
      <c r="S7" s="43"/>
      <c r="T7" s="43"/>
      <c r="U7" s="43"/>
      <c r="V7" s="43"/>
      <c r="W7" s="40"/>
      <c r="X7"/>
      <c r="Y7"/>
      <c r="Z7"/>
      <c r="AA7"/>
      <c r="AB7"/>
      <c r="AC7"/>
      <c r="AD7"/>
      <c r="AE7"/>
      <c r="AF7"/>
    </row>
    <row r="8" spans="1:32" ht="12.75" customHeight="1">
      <c r="A8" s="34"/>
      <c r="B8" s="34"/>
      <c r="C8" s="34"/>
      <c r="D8" s="34"/>
      <c r="E8" s="34"/>
      <c r="F8" s="34"/>
      <c r="G8" s="34"/>
      <c r="H8" s="34"/>
      <c r="I8" s="34"/>
      <c r="J8" s="39"/>
      <c r="K8" s="39"/>
      <c r="L8" s="34"/>
      <c r="M8" s="30"/>
      <c r="N8" s="325"/>
      <c r="O8" s="325"/>
      <c r="P8" s="43"/>
      <c r="Q8" s="43"/>
      <c r="R8" s="43"/>
      <c r="S8" s="43"/>
      <c r="T8" s="43"/>
      <c r="U8" s="43"/>
      <c r="V8" s="43"/>
      <c r="W8" s="40"/>
      <c r="X8"/>
      <c r="Y8"/>
      <c r="Z8"/>
      <c r="AA8"/>
      <c r="AB8"/>
      <c r="AC8"/>
      <c r="AD8"/>
      <c r="AE8"/>
      <c r="AF8"/>
    </row>
    <row r="9" spans="1:32" ht="12.75" customHeight="1">
      <c r="A9" s="38" t="s">
        <v>2</v>
      </c>
      <c r="B9" s="34"/>
      <c r="C9" s="34"/>
      <c r="D9" s="34"/>
      <c r="E9" s="34"/>
      <c r="F9" s="34"/>
      <c r="G9" s="34"/>
      <c r="H9" s="34"/>
      <c r="I9" s="38" t="s">
        <v>3</v>
      </c>
      <c r="J9" s="39"/>
      <c r="K9" s="39"/>
      <c r="L9" s="319" t="s">
        <v>4</v>
      </c>
      <c r="M9" s="320"/>
      <c r="N9" s="330"/>
      <c r="O9" s="318"/>
      <c r="P9" s="43"/>
      <c r="Q9" s="43"/>
      <c r="R9" s="43"/>
      <c r="S9" s="30"/>
      <c r="T9" s="30"/>
      <c r="U9" s="30"/>
      <c r="V9" s="30"/>
      <c r="W9" s="40"/>
      <c r="X9"/>
      <c r="Y9"/>
      <c r="Z9"/>
      <c r="AA9"/>
      <c r="AB9"/>
      <c r="AC9"/>
      <c r="AD9"/>
      <c r="AE9"/>
      <c r="AF9"/>
    </row>
    <row r="10" spans="1:32" ht="12.75" customHeight="1">
      <c r="A10" s="44" t="s">
        <v>5</v>
      </c>
      <c r="B10" s="321"/>
      <c r="C10" s="321"/>
      <c r="D10" s="321"/>
      <c r="E10" s="321"/>
      <c r="F10" s="318"/>
      <c r="G10" s="318"/>
      <c r="H10" s="30"/>
      <c r="I10" s="34"/>
      <c r="J10" s="39"/>
      <c r="K10" s="39"/>
      <c r="L10" s="34"/>
      <c r="M10" s="30"/>
      <c r="N10" s="30"/>
      <c r="O10" s="30"/>
      <c r="P10" s="43"/>
      <c r="Q10" s="43"/>
      <c r="R10" s="43"/>
      <c r="S10" s="43"/>
      <c r="T10" s="43"/>
      <c r="U10" s="30"/>
      <c r="V10" s="30"/>
      <c r="W10" s="40"/>
      <c r="X10"/>
      <c r="Y10"/>
      <c r="Z10"/>
      <c r="AA10"/>
      <c r="AB10"/>
      <c r="AC10"/>
      <c r="AD10"/>
      <c r="AE10"/>
      <c r="AF10"/>
    </row>
    <row r="11" spans="1:32" ht="12.75" customHeight="1">
      <c r="A11" s="44" t="s">
        <v>6</v>
      </c>
      <c r="B11" s="321"/>
      <c r="C11" s="321"/>
      <c r="D11" s="321"/>
      <c r="E11" s="321"/>
      <c r="F11" s="318"/>
      <c r="G11" s="318"/>
      <c r="H11" s="30"/>
      <c r="I11" s="38" t="s">
        <v>7</v>
      </c>
      <c r="J11" s="329"/>
      <c r="K11" s="318"/>
      <c r="L11" s="38" t="s">
        <v>8</v>
      </c>
      <c r="M11" s="330"/>
      <c r="N11" s="318"/>
      <c r="O11" s="30"/>
      <c r="P11" s="34"/>
      <c r="Q11" s="34"/>
      <c r="R11" s="34"/>
      <c r="S11" s="30"/>
      <c r="T11" s="30"/>
      <c r="U11" s="30"/>
      <c r="V11" s="30"/>
      <c r="W11" s="40"/>
      <c r="X11"/>
      <c r="Y11"/>
      <c r="Z11"/>
      <c r="AA11"/>
      <c r="AB11"/>
      <c r="AC11"/>
      <c r="AD11"/>
      <c r="AE11"/>
      <c r="AF11"/>
    </row>
    <row r="12" spans="1:32" ht="12.75" customHeight="1">
      <c r="A12" s="44" t="s">
        <v>10</v>
      </c>
      <c r="B12" s="321"/>
      <c r="C12" s="321"/>
      <c r="D12" s="321"/>
      <c r="E12" s="321"/>
      <c r="F12" s="318"/>
      <c r="G12" s="318"/>
      <c r="H12" s="30"/>
      <c r="I12" s="34"/>
      <c r="J12" s="34"/>
      <c r="K12" s="34"/>
      <c r="L12" s="34"/>
      <c r="M12" s="30"/>
      <c r="N12" s="30"/>
      <c r="O12" s="30"/>
      <c r="P12" s="45"/>
      <c r="Q12" s="34"/>
      <c r="R12" s="34"/>
      <c r="S12" s="30"/>
      <c r="T12" s="30"/>
      <c r="U12" s="30"/>
      <c r="V12" s="30"/>
      <c r="W12" s="40"/>
      <c r="X12"/>
      <c r="Y12"/>
      <c r="Z12"/>
      <c r="AA12"/>
      <c r="AB12"/>
      <c r="AC12"/>
      <c r="AD12"/>
      <c r="AE12"/>
      <c r="AF12"/>
    </row>
    <row r="13" spans="1:32" ht="12.75" customHeight="1">
      <c r="A13" s="44" t="s">
        <v>11</v>
      </c>
      <c r="B13" s="321"/>
      <c r="C13" s="321"/>
      <c r="D13" s="321"/>
      <c r="E13" s="321"/>
      <c r="F13" s="318"/>
      <c r="G13" s="318"/>
      <c r="H13" s="30"/>
      <c r="I13" s="38" t="s">
        <v>12</v>
      </c>
      <c r="J13" s="334"/>
      <c r="K13" s="335"/>
      <c r="L13" s="335"/>
      <c r="M13" s="335"/>
      <c r="N13" s="335"/>
      <c r="O13" s="336"/>
      <c r="P13" s="105" t="s">
        <v>898</v>
      </c>
      <c r="Q13" s="112"/>
      <c r="R13" s="105"/>
      <c r="S13" s="113"/>
      <c r="T13" s="105"/>
      <c r="U13" s="105"/>
      <c r="V13" s="30"/>
      <c r="W13" s="40"/>
      <c r="X13"/>
      <c r="Y13"/>
      <c r="Z13"/>
      <c r="AA13"/>
      <c r="AB13"/>
      <c r="AC13"/>
      <c r="AD13"/>
      <c r="AE13"/>
      <c r="AF13"/>
    </row>
    <row r="14" spans="1:32" ht="12.75" customHeight="1">
      <c r="A14" s="44" t="s">
        <v>11</v>
      </c>
      <c r="B14" s="321"/>
      <c r="C14" s="321"/>
      <c r="D14" s="321"/>
      <c r="E14" s="321"/>
      <c r="F14" s="318"/>
      <c r="G14" s="318"/>
      <c r="H14" s="30"/>
      <c r="I14" s="34"/>
      <c r="J14" s="337"/>
      <c r="K14" s="318"/>
      <c r="L14" s="318"/>
      <c r="M14" s="318"/>
      <c r="N14" s="318"/>
      <c r="O14" s="338"/>
      <c r="P14" s="105"/>
      <c r="Q14" s="105"/>
      <c r="R14" s="105"/>
      <c r="S14" s="105"/>
      <c r="T14" s="105"/>
      <c r="U14" s="105"/>
      <c r="V14" s="30"/>
      <c r="W14" s="40"/>
      <c r="X14"/>
      <c r="Y14"/>
      <c r="Z14"/>
      <c r="AA14"/>
      <c r="AB14"/>
      <c r="AC14"/>
      <c r="AD14"/>
      <c r="AE14"/>
      <c r="AF14"/>
    </row>
    <row r="15" spans="1:32" ht="12.75" customHeight="1">
      <c r="A15" s="44" t="s">
        <v>13</v>
      </c>
      <c r="B15" s="321"/>
      <c r="C15" s="321"/>
      <c r="D15" s="321"/>
      <c r="E15" s="321"/>
      <c r="F15" s="318"/>
      <c r="G15" s="318"/>
      <c r="H15" s="30"/>
      <c r="I15" s="34"/>
      <c r="J15" s="337"/>
      <c r="K15" s="318"/>
      <c r="L15" s="318"/>
      <c r="M15" s="318"/>
      <c r="N15" s="318"/>
      <c r="O15" s="338"/>
      <c r="P15" s="296" t="s">
        <v>1762</v>
      </c>
      <c r="Q15" s="105"/>
      <c r="R15" s="105"/>
      <c r="S15" s="105"/>
      <c r="T15" s="105"/>
      <c r="U15" s="105"/>
      <c r="V15" s="30"/>
      <c r="W15" s="40"/>
      <c r="X15" s="204"/>
      <c r="Y15"/>
      <c r="Z15"/>
      <c r="AA15"/>
      <c r="AB15"/>
      <c r="AC15"/>
      <c r="AD15"/>
      <c r="AE15"/>
      <c r="AF15"/>
    </row>
    <row r="16" spans="1:32" ht="12.75" customHeight="1">
      <c r="A16" s="44" t="s">
        <v>14</v>
      </c>
      <c r="B16" s="321"/>
      <c r="C16" s="321"/>
      <c r="D16" s="321"/>
      <c r="E16" s="321"/>
      <c r="F16" s="318"/>
      <c r="G16" s="318"/>
      <c r="H16" s="30"/>
      <c r="I16" s="34"/>
      <c r="J16" s="337"/>
      <c r="K16" s="318"/>
      <c r="L16" s="318"/>
      <c r="M16" s="318"/>
      <c r="N16" s="318"/>
      <c r="O16" s="338"/>
      <c r="P16" s="105"/>
      <c r="Q16" s="112"/>
      <c r="R16" s="112"/>
      <c r="S16" s="105"/>
      <c r="T16" s="105"/>
      <c r="U16" s="105"/>
      <c r="V16" s="30"/>
      <c r="W16" s="40"/>
      <c r="X16" s="204"/>
      <c r="Y16"/>
      <c r="Z16"/>
      <c r="AA16"/>
      <c r="AB16"/>
      <c r="AC16"/>
      <c r="AD16"/>
      <c r="AE16"/>
      <c r="AF16"/>
    </row>
    <row r="17" spans="1:32" ht="12.75" customHeight="1">
      <c r="A17" s="44" t="s">
        <v>15</v>
      </c>
      <c r="B17" s="345"/>
      <c r="C17" s="345"/>
      <c r="D17" s="345"/>
      <c r="E17" s="345"/>
      <c r="F17" s="318"/>
      <c r="G17" s="318"/>
      <c r="H17" s="30"/>
      <c r="I17" s="34" t="s">
        <v>16</v>
      </c>
      <c r="J17" s="337"/>
      <c r="K17" s="318"/>
      <c r="L17" s="318"/>
      <c r="M17" s="318"/>
      <c r="N17" s="318"/>
      <c r="O17" s="338"/>
      <c r="P17" s="105"/>
      <c r="Q17" s="105"/>
      <c r="R17" s="105"/>
      <c r="S17" s="105"/>
      <c r="T17" s="105"/>
      <c r="U17" s="105"/>
      <c r="V17" s="30"/>
      <c r="W17" s="40"/>
      <c r="X17" s="204"/>
      <c r="Y17"/>
      <c r="Z17"/>
      <c r="AA17"/>
      <c r="AB17"/>
      <c r="AC17"/>
      <c r="AD17"/>
      <c r="AE17"/>
      <c r="AF17"/>
    </row>
    <row r="18" spans="1:32" ht="12.75" customHeight="1">
      <c r="A18" s="44" t="s">
        <v>17</v>
      </c>
      <c r="B18" s="321"/>
      <c r="C18" s="321"/>
      <c r="D18" s="321"/>
      <c r="E18" s="321"/>
      <c r="F18" s="318"/>
      <c r="G18" s="318"/>
      <c r="H18" s="30"/>
      <c r="I18" s="34"/>
      <c r="J18" s="337"/>
      <c r="K18" s="318"/>
      <c r="L18" s="318"/>
      <c r="M18" s="318"/>
      <c r="N18" s="318"/>
      <c r="O18" s="338"/>
      <c r="P18" s="105"/>
      <c r="Q18" s="105"/>
      <c r="R18" s="105"/>
      <c r="S18" s="105"/>
      <c r="T18" s="105"/>
      <c r="U18" s="105"/>
      <c r="V18" s="30"/>
      <c r="W18" s="40"/>
      <c r="X18" s="204"/>
      <c r="Y18"/>
      <c r="Z18"/>
      <c r="AA18"/>
      <c r="AB18"/>
      <c r="AC18"/>
      <c r="AD18"/>
      <c r="AE18"/>
      <c r="AF18"/>
    </row>
    <row r="19" spans="1:32" ht="12.75" customHeight="1">
      <c r="A19" s="44" t="s">
        <v>18</v>
      </c>
      <c r="B19" s="46"/>
      <c r="C19" s="46"/>
      <c r="D19" s="46"/>
      <c r="E19" s="46"/>
      <c r="F19" s="46"/>
      <c r="G19" s="30"/>
      <c r="H19" s="30"/>
      <c r="I19" s="34"/>
      <c r="J19" s="337"/>
      <c r="K19" s="318"/>
      <c r="L19" s="318"/>
      <c r="M19" s="318"/>
      <c r="N19" s="318"/>
      <c r="O19" s="338"/>
      <c r="P19" s="105"/>
      <c r="Q19" s="105"/>
      <c r="R19" s="105"/>
      <c r="S19" s="105"/>
      <c r="T19" s="105"/>
      <c r="U19" s="105"/>
      <c r="V19" s="30"/>
      <c r="W19" s="40"/>
      <c r="X19" s="204"/>
      <c r="Y19"/>
      <c r="Z19"/>
      <c r="AA19"/>
      <c r="AB19"/>
    </row>
    <row r="20" spans="1:32" ht="12.75" customHeight="1">
      <c r="A20" s="44"/>
      <c r="B20" s="47"/>
      <c r="C20" s="47"/>
      <c r="D20" s="47"/>
      <c r="E20" s="47"/>
      <c r="F20" s="47"/>
      <c r="G20" s="30"/>
      <c r="H20" s="30"/>
      <c r="I20" s="30"/>
      <c r="J20" s="337"/>
      <c r="K20" s="339"/>
      <c r="L20" s="339"/>
      <c r="M20" s="339"/>
      <c r="N20" s="339"/>
      <c r="O20" s="340"/>
      <c r="P20" s="105"/>
      <c r="Q20" s="30"/>
      <c r="R20" s="30"/>
      <c r="S20" s="30"/>
      <c r="T20" s="30"/>
      <c r="U20" s="30"/>
      <c r="V20" s="30"/>
      <c r="W20" s="40"/>
      <c r="X20" s="204"/>
      <c r="Y20"/>
      <c r="Z20"/>
      <c r="AA20"/>
      <c r="AB20"/>
    </row>
    <row r="21" spans="1:32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42"/>
      <c r="K21" s="42"/>
      <c r="L21" s="42"/>
      <c r="M21" s="42"/>
      <c r="N21" s="42"/>
      <c r="O21" s="42"/>
      <c r="U21" s="30"/>
      <c r="V21" s="30"/>
      <c r="W21" s="40"/>
      <c r="X21" s="204"/>
      <c r="Y21"/>
      <c r="Z21"/>
      <c r="AA21"/>
      <c r="AB21"/>
    </row>
    <row r="22" spans="1:32" ht="12.75" customHeight="1">
      <c r="A22" s="30"/>
      <c r="B22" s="30"/>
      <c r="C22" s="30"/>
      <c r="D22" s="30"/>
      <c r="E22" s="30"/>
      <c r="F22" s="30"/>
      <c r="G22" s="48" t="s">
        <v>19</v>
      </c>
      <c r="H22" s="341"/>
      <c r="I22" s="342"/>
      <c r="J22" s="342"/>
      <c r="K22" s="34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40"/>
      <c r="X22" s="204"/>
      <c r="Y22"/>
      <c r="Z22"/>
      <c r="AA22"/>
      <c r="AB22"/>
    </row>
    <row r="23" spans="1:32" ht="12.75" customHeight="1">
      <c r="A23" s="30"/>
      <c r="B23" s="30"/>
      <c r="C23" s="30"/>
      <c r="D23" s="30"/>
      <c r="E23" s="30"/>
      <c r="F23" s="30"/>
      <c r="G23" s="48" t="s">
        <v>20</v>
      </c>
      <c r="H23" s="341"/>
      <c r="I23" s="342"/>
      <c r="J23" s="342"/>
      <c r="K23" s="343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0"/>
      <c r="X23" s="204"/>
      <c r="Y23"/>
      <c r="Z23"/>
      <c r="AA23"/>
      <c r="AB23"/>
    </row>
    <row r="24" spans="1:32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40"/>
      <c r="X24" s="204"/>
      <c r="Y24"/>
      <c r="Z24"/>
      <c r="AA24"/>
      <c r="AB24"/>
    </row>
    <row r="25" spans="1:32" ht="12.75" customHeight="1">
      <c r="A25" s="44"/>
      <c r="B25" s="47"/>
      <c r="C25" s="47"/>
      <c r="D25" s="47"/>
      <c r="E25" s="47"/>
      <c r="F25" s="4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40"/>
      <c r="X25" s="204"/>
      <c r="Y25"/>
      <c r="Z25"/>
      <c r="AA25"/>
      <c r="AB25"/>
    </row>
    <row r="26" spans="1:32" ht="12.75" customHeight="1">
      <c r="A26" s="44"/>
      <c r="B26" s="344"/>
      <c r="C26" s="344"/>
      <c r="D26" s="344"/>
      <c r="E26" s="344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0"/>
      <c r="W26" s="40"/>
      <c r="X26" s="204"/>
      <c r="Y26"/>
      <c r="Z26"/>
      <c r="AA26"/>
      <c r="AB26"/>
    </row>
    <row r="27" spans="1:32" ht="12.75" customHeight="1">
      <c r="A27" s="44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0"/>
      <c r="W27" s="40"/>
      <c r="X27" s="204"/>
      <c r="Y27"/>
      <c r="Z27"/>
      <c r="AA27"/>
      <c r="AB27"/>
    </row>
    <row r="28" spans="1:32" ht="12.75" customHeight="1">
      <c r="A28" s="44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0"/>
      <c r="W28" s="40"/>
      <c r="X28" s="204"/>
      <c r="Y28"/>
      <c r="Z28"/>
      <c r="AA28"/>
      <c r="AB28"/>
    </row>
    <row r="29" spans="1:32" ht="12.75" customHeight="1">
      <c r="A29" s="44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0"/>
      <c r="W29" s="40"/>
      <c r="X29" s="204"/>
      <c r="Y29"/>
      <c r="Z29"/>
      <c r="AA29"/>
      <c r="AB29"/>
    </row>
    <row r="30" spans="1:32" ht="12.75" customHeight="1">
      <c r="A30" s="44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0"/>
      <c r="W30" s="40"/>
      <c r="X30" s="204"/>
      <c r="Y30"/>
      <c r="Z30"/>
      <c r="AA30"/>
      <c r="AB30"/>
    </row>
    <row r="31" spans="1:32" ht="12.75" customHeight="1">
      <c r="A31" s="44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0"/>
      <c r="W31" s="40"/>
      <c r="X31" s="204"/>
      <c r="Y31"/>
      <c r="Z31"/>
      <c r="AA31"/>
      <c r="AB31"/>
    </row>
    <row r="32" spans="1:32" ht="12.75" customHeight="1" thickBot="1">
      <c r="A32" s="44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0"/>
      <c r="Y32"/>
      <c r="Z32"/>
      <c r="AA32"/>
      <c r="AB32"/>
    </row>
    <row r="33" spans="1:28" ht="14" thickBot="1">
      <c r="A33" s="34"/>
      <c r="B33" s="217" t="s">
        <v>1423</v>
      </c>
      <c r="C33" s="34"/>
      <c r="D33" s="34"/>
      <c r="E33" s="34"/>
      <c r="F33" s="34"/>
      <c r="G33" s="34"/>
      <c r="H33" s="34"/>
      <c r="I33" s="34"/>
      <c r="J33" s="34"/>
      <c r="K33" s="34"/>
      <c r="L33" s="49"/>
      <c r="M33" s="34"/>
      <c r="N33" s="49"/>
      <c r="O33" s="49" t="s">
        <v>925</v>
      </c>
      <c r="P33" s="49"/>
      <c r="Q33" s="34"/>
      <c r="R33" s="34"/>
      <c r="S33" s="34"/>
      <c r="T33" s="34"/>
      <c r="U33" s="34"/>
      <c r="V33" s="333" t="s">
        <v>21</v>
      </c>
      <c r="W33" s="318"/>
      <c r="Y33"/>
      <c r="Z33"/>
      <c r="AA33"/>
      <c r="AB33"/>
    </row>
    <row r="34" spans="1:28" ht="24">
      <c r="A34" s="34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6" t="s">
        <v>451</v>
      </c>
      <c r="M34" s="147" t="s">
        <v>452</v>
      </c>
      <c r="N34" s="148" t="s">
        <v>453</v>
      </c>
      <c r="O34" s="149" t="s">
        <v>466</v>
      </c>
      <c r="P34" s="150" t="s">
        <v>454</v>
      </c>
      <c r="Q34" s="151" t="s">
        <v>455</v>
      </c>
      <c r="R34" s="152" t="s">
        <v>456</v>
      </c>
      <c r="S34" s="153" t="s">
        <v>457</v>
      </c>
      <c r="T34" s="154" t="s">
        <v>27</v>
      </c>
      <c r="U34" s="145"/>
      <c r="V34" s="155"/>
      <c r="W34" s="156"/>
      <c r="X34" s="156"/>
      <c r="Y34"/>
      <c r="Z34"/>
      <c r="AA34"/>
      <c r="AB34"/>
    </row>
    <row r="35" spans="1:28" ht="24">
      <c r="A35" s="253"/>
      <c r="B35" s="168" t="s">
        <v>22</v>
      </c>
      <c r="C35" s="169" t="s">
        <v>833</v>
      </c>
      <c r="D35" s="169" t="s">
        <v>834</v>
      </c>
      <c r="E35" s="169" t="s">
        <v>832</v>
      </c>
      <c r="F35" s="169" t="s">
        <v>23</v>
      </c>
      <c r="G35" s="169" t="s">
        <v>433</v>
      </c>
      <c r="H35" s="170" t="s">
        <v>24</v>
      </c>
      <c r="I35" s="171" t="s">
        <v>25</v>
      </c>
      <c r="J35" s="171" t="s">
        <v>890</v>
      </c>
      <c r="K35" s="171" t="s">
        <v>26</v>
      </c>
      <c r="L35" s="172" t="s">
        <v>458</v>
      </c>
      <c r="M35" s="173" t="s">
        <v>459</v>
      </c>
      <c r="N35" s="174" t="s">
        <v>460</v>
      </c>
      <c r="O35" s="175" t="s">
        <v>461</v>
      </c>
      <c r="P35" s="176" t="s">
        <v>462</v>
      </c>
      <c r="Q35" s="177" t="s">
        <v>463</v>
      </c>
      <c r="R35" s="178" t="s">
        <v>464</v>
      </c>
      <c r="S35" s="179" t="s">
        <v>465</v>
      </c>
      <c r="T35" s="203" t="s">
        <v>937</v>
      </c>
      <c r="U35" s="180" t="s">
        <v>28</v>
      </c>
      <c r="V35" s="180" t="s">
        <v>29</v>
      </c>
      <c r="W35" s="181" t="s">
        <v>30</v>
      </c>
      <c r="X35" s="182" t="s">
        <v>31</v>
      </c>
      <c r="Y35"/>
      <c r="Z35"/>
      <c r="AA35"/>
      <c r="AB35"/>
    </row>
    <row r="36" spans="1:28" ht="13">
      <c r="A36" s="202"/>
      <c r="B36" s="64" t="s">
        <v>1183</v>
      </c>
      <c r="C36" s="64" t="str">
        <f>B36</f>
        <v>Urban Plastix - Bricks</v>
      </c>
      <c r="D36" s="64"/>
      <c r="E36" s="64" t="s">
        <v>430</v>
      </c>
      <c r="F36" s="64" t="s">
        <v>1188</v>
      </c>
      <c r="G36" s="64"/>
      <c r="H36" s="64"/>
      <c r="I36" s="64"/>
      <c r="J36" s="74"/>
      <c r="K36" s="77"/>
      <c r="L36" s="64"/>
      <c r="M36" s="64"/>
      <c r="N36" s="64"/>
      <c r="O36" s="64"/>
      <c r="P36" s="64"/>
      <c r="Q36" s="64"/>
      <c r="R36" s="64"/>
      <c r="S36" s="64"/>
      <c r="T36" s="64"/>
      <c r="U36" s="77"/>
      <c r="V36" s="77"/>
      <c r="W36" s="77"/>
      <c r="X36" s="184"/>
      <c r="Y36"/>
      <c r="Z36"/>
      <c r="AA36"/>
      <c r="AB36"/>
    </row>
    <row r="37" spans="1:28" ht="13">
      <c r="A37" s="202"/>
      <c r="B37" s="238" t="s">
        <v>1223</v>
      </c>
      <c r="C37" s="114" t="s">
        <v>1182</v>
      </c>
      <c r="D37" s="114" t="s">
        <v>1059</v>
      </c>
      <c r="E37" s="114" t="s">
        <v>430</v>
      </c>
      <c r="F37" s="114" t="s">
        <v>442</v>
      </c>
      <c r="G37" s="114" t="s">
        <v>434</v>
      </c>
      <c r="H37" s="115">
        <v>2</v>
      </c>
      <c r="I37" s="116" t="s">
        <v>1215</v>
      </c>
      <c r="J37" s="267">
        <v>110</v>
      </c>
      <c r="K37" s="117">
        <f t="shared" ref="K37:K44" si="0">SUM(L37:T37)</f>
        <v>0</v>
      </c>
      <c r="L37" s="118"/>
      <c r="M37" s="119"/>
      <c r="N37" s="120"/>
      <c r="O37" s="121"/>
      <c r="P37" s="122"/>
      <c r="Q37" s="123"/>
      <c r="R37" s="124"/>
      <c r="S37" s="125"/>
      <c r="T37" s="126"/>
      <c r="U37" s="127">
        <f t="shared" ref="U37:U44" si="1">K37*H37</f>
        <v>0</v>
      </c>
      <c r="V37" s="268">
        <f t="shared" ref="V37:V44" si="2">K37*J37</f>
        <v>0</v>
      </c>
      <c r="W37" s="128">
        <v>3.1600286673319422</v>
      </c>
      <c r="X37" s="183">
        <f t="shared" ref="X37:X44" si="3">W37*K37</f>
        <v>0</v>
      </c>
      <c r="Y37"/>
      <c r="Z37"/>
      <c r="AA37"/>
      <c r="AB37"/>
    </row>
    <row r="38" spans="1:28" ht="13">
      <c r="A38" s="202"/>
      <c r="B38" s="238" t="s">
        <v>1224</v>
      </c>
      <c r="C38" s="114" t="s">
        <v>1182</v>
      </c>
      <c r="D38" s="114" t="s">
        <v>1059</v>
      </c>
      <c r="E38" s="114" t="s">
        <v>430</v>
      </c>
      <c r="F38" s="114" t="s">
        <v>442</v>
      </c>
      <c r="G38" s="114" t="s">
        <v>434</v>
      </c>
      <c r="H38" s="115">
        <v>3</v>
      </c>
      <c r="I38" s="116" t="s">
        <v>1216</v>
      </c>
      <c r="J38" s="267">
        <v>100</v>
      </c>
      <c r="K38" s="117">
        <f t="shared" si="0"/>
        <v>0</v>
      </c>
      <c r="L38" s="118"/>
      <c r="M38" s="119"/>
      <c r="N38" s="120"/>
      <c r="O38" s="121"/>
      <c r="P38" s="122"/>
      <c r="Q38" s="123"/>
      <c r="R38" s="124"/>
      <c r="S38" s="125"/>
      <c r="T38" s="126"/>
      <c r="U38" s="127">
        <f t="shared" si="1"/>
        <v>0</v>
      </c>
      <c r="V38" s="268">
        <f t="shared" si="2"/>
        <v>0</v>
      </c>
      <c r="W38" s="128">
        <v>2.6310238682754234</v>
      </c>
      <c r="X38" s="183">
        <f t="shared" si="3"/>
        <v>0</v>
      </c>
      <c r="Y38" s="256"/>
      <c r="Z38"/>
      <c r="AA38"/>
      <c r="AB38"/>
    </row>
    <row r="39" spans="1:28" ht="13">
      <c r="A39" s="202"/>
      <c r="B39" s="238" t="s">
        <v>1225</v>
      </c>
      <c r="C39" s="114" t="s">
        <v>1182</v>
      </c>
      <c r="D39" s="114" t="s">
        <v>1060</v>
      </c>
      <c r="E39" s="114" t="s">
        <v>430</v>
      </c>
      <c r="F39" s="114" t="s">
        <v>442</v>
      </c>
      <c r="G39" s="114" t="s">
        <v>434</v>
      </c>
      <c r="H39" s="115">
        <v>2</v>
      </c>
      <c r="I39" s="116" t="s">
        <v>1217</v>
      </c>
      <c r="J39" s="267">
        <v>70</v>
      </c>
      <c r="K39" s="117">
        <f t="shared" si="0"/>
        <v>0</v>
      </c>
      <c r="L39" s="118"/>
      <c r="M39" s="119"/>
      <c r="N39" s="120"/>
      <c r="O39" s="121"/>
      <c r="P39" s="122"/>
      <c r="Q39" s="123"/>
      <c r="R39" s="124"/>
      <c r="S39" s="125"/>
      <c r="T39" s="126"/>
      <c r="U39" s="127">
        <f t="shared" si="1"/>
        <v>0</v>
      </c>
      <c r="V39" s="268">
        <f t="shared" si="2"/>
        <v>0</v>
      </c>
      <c r="W39" s="128">
        <v>1.843016719586319</v>
      </c>
      <c r="X39" s="183">
        <f t="shared" si="3"/>
        <v>0</v>
      </c>
      <c r="Y39" s="256"/>
      <c r="Z39"/>
      <c r="AA39"/>
      <c r="AB39"/>
    </row>
    <row r="40" spans="1:28" ht="13">
      <c r="A40" s="202"/>
      <c r="B40" s="238" t="s">
        <v>1226</v>
      </c>
      <c r="C40" s="114" t="s">
        <v>1182</v>
      </c>
      <c r="D40" s="114" t="s">
        <v>1060</v>
      </c>
      <c r="E40" s="114" t="s">
        <v>430</v>
      </c>
      <c r="F40" s="114" t="s">
        <v>444</v>
      </c>
      <c r="G40" s="114" t="s">
        <v>436</v>
      </c>
      <c r="H40" s="115">
        <v>5</v>
      </c>
      <c r="I40" s="116" t="s">
        <v>1218</v>
      </c>
      <c r="J40" s="267">
        <v>150</v>
      </c>
      <c r="K40" s="117">
        <f t="shared" si="0"/>
        <v>0</v>
      </c>
      <c r="L40" s="118"/>
      <c r="M40" s="119"/>
      <c r="N40" s="120"/>
      <c r="O40" s="121"/>
      <c r="P40" s="122"/>
      <c r="Q40" s="123"/>
      <c r="R40" s="124"/>
      <c r="S40" s="125"/>
      <c r="T40" s="126"/>
      <c r="U40" s="127">
        <f t="shared" si="1"/>
        <v>0</v>
      </c>
      <c r="V40" s="268">
        <f t="shared" si="2"/>
        <v>0</v>
      </c>
      <c r="W40" s="128">
        <v>3.7880343645105681</v>
      </c>
      <c r="X40" s="183">
        <f t="shared" si="3"/>
        <v>0</v>
      </c>
      <c r="Y40" s="256"/>
      <c r="Z40"/>
      <c r="AA40"/>
      <c r="AB40"/>
    </row>
    <row r="41" spans="1:28" ht="13">
      <c r="A41" s="202"/>
      <c r="B41" s="238" t="s">
        <v>1227</v>
      </c>
      <c r="C41" s="114" t="s">
        <v>1182</v>
      </c>
      <c r="D41" s="114" t="s">
        <v>1057</v>
      </c>
      <c r="E41" s="114" t="s">
        <v>430</v>
      </c>
      <c r="F41" s="114" t="s">
        <v>445</v>
      </c>
      <c r="G41" s="114" t="s">
        <v>437</v>
      </c>
      <c r="H41" s="115">
        <v>2</v>
      </c>
      <c r="I41" s="116" t="s">
        <v>1219</v>
      </c>
      <c r="J41" s="267">
        <v>60</v>
      </c>
      <c r="K41" s="117">
        <f t="shared" si="0"/>
        <v>0</v>
      </c>
      <c r="L41" s="118"/>
      <c r="M41" s="119"/>
      <c r="N41" s="120"/>
      <c r="O41" s="121"/>
      <c r="P41" s="122"/>
      <c r="Q41" s="123"/>
      <c r="R41" s="124"/>
      <c r="S41" s="125"/>
      <c r="T41" s="126"/>
      <c r="U41" s="127">
        <f t="shared" si="1"/>
        <v>0</v>
      </c>
      <c r="V41" s="268">
        <f t="shared" si="2"/>
        <v>0</v>
      </c>
      <c r="W41" s="128">
        <v>1.5550141068674588</v>
      </c>
      <c r="X41" s="183">
        <f t="shared" si="3"/>
        <v>0</v>
      </c>
      <c r="Y41" s="256"/>
      <c r="Z41"/>
      <c r="AA41"/>
      <c r="AB41"/>
    </row>
    <row r="42" spans="1:28" ht="13">
      <c r="A42" s="202"/>
      <c r="B42" s="238" t="s">
        <v>1228</v>
      </c>
      <c r="C42" s="114" t="s">
        <v>1182</v>
      </c>
      <c r="D42" s="114" t="s">
        <v>1057</v>
      </c>
      <c r="E42" s="114" t="s">
        <v>430</v>
      </c>
      <c r="F42" s="114" t="s">
        <v>440</v>
      </c>
      <c r="G42" s="114" t="s">
        <v>434</v>
      </c>
      <c r="H42" s="115">
        <v>5</v>
      </c>
      <c r="I42" s="116" t="s">
        <v>1220</v>
      </c>
      <c r="J42" s="267">
        <v>120</v>
      </c>
      <c r="K42" s="117">
        <f t="shared" si="0"/>
        <v>0</v>
      </c>
      <c r="L42" s="118"/>
      <c r="M42" s="119"/>
      <c r="N42" s="120"/>
      <c r="O42" s="121"/>
      <c r="P42" s="122"/>
      <c r="Q42" s="123"/>
      <c r="R42" s="124"/>
      <c r="S42" s="125"/>
      <c r="T42" s="126"/>
      <c r="U42" s="127">
        <f t="shared" si="1"/>
        <v>0</v>
      </c>
      <c r="V42" s="268">
        <f t="shared" si="2"/>
        <v>0</v>
      </c>
      <c r="W42" s="128">
        <v>2.7800252199945561</v>
      </c>
      <c r="X42" s="183">
        <f t="shared" si="3"/>
        <v>0</v>
      </c>
      <c r="Y42" s="256"/>
      <c r="Z42"/>
      <c r="AA42"/>
      <c r="AB42"/>
    </row>
    <row r="43" spans="1:28" ht="13">
      <c r="A43" s="202"/>
      <c r="B43" s="238" t="s">
        <v>1229</v>
      </c>
      <c r="C43" s="114" t="s">
        <v>1182</v>
      </c>
      <c r="D43" s="114" t="s">
        <v>1058</v>
      </c>
      <c r="E43" s="114" t="s">
        <v>430</v>
      </c>
      <c r="F43" s="114" t="s">
        <v>435</v>
      </c>
      <c r="G43" s="114" t="s">
        <v>436</v>
      </c>
      <c r="H43" s="115">
        <v>15</v>
      </c>
      <c r="I43" s="116" t="s">
        <v>1221</v>
      </c>
      <c r="J43" s="267">
        <v>105</v>
      </c>
      <c r="K43" s="117">
        <f t="shared" si="0"/>
        <v>0</v>
      </c>
      <c r="L43" s="118"/>
      <c r="M43" s="119"/>
      <c r="N43" s="120"/>
      <c r="O43" s="121"/>
      <c r="P43" s="122"/>
      <c r="Q43" s="123"/>
      <c r="R43" s="124"/>
      <c r="S43" s="125"/>
      <c r="T43" s="126"/>
      <c r="U43" s="127">
        <f t="shared" si="1"/>
        <v>0</v>
      </c>
      <c r="V43" s="268">
        <f t="shared" si="2"/>
        <v>0</v>
      </c>
      <c r="W43" s="128">
        <v>3.0910280413680482</v>
      </c>
      <c r="X43" s="183">
        <f t="shared" si="3"/>
        <v>0</v>
      </c>
      <c r="Y43" s="256"/>
      <c r="Z43"/>
      <c r="AA43"/>
      <c r="AB43"/>
    </row>
    <row r="44" spans="1:28" ht="13">
      <c r="A44" s="202"/>
      <c r="B44" s="238" t="s">
        <v>1230</v>
      </c>
      <c r="C44" s="114" t="s">
        <v>1182</v>
      </c>
      <c r="D44" s="114" t="s">
        <v>1061</v>
      </c>
      <c r="E44" s="114" t="s">
        <v>430</v>
      </c>
      <c r="F44" s="114" t="s">
        <v>439</v>
      </c>
      <c r="G44" s="114" t="s">
        <v>437</v>
      </c>
      <c r="H44" s="115">
        <v>25</v>
      </c>
      <c r="I44" s="116" t="s">
        <v>1222</v>
      </c>
      <c r="J44" s="267">
        <v>130</v>
      </c>
      <c r="K44" s="117">
        <f t="shared" si="0"/>
        <v>0</v>
      </c>
      <c r="L44" s="118"/>
      <c r="M44" s="119"/>
      <c r="N44" s="120"/>
      <c r="O44" s="121"/>
      <c r="P44" s="122"/>
      <c r="Q44" s="123"/>
      <c r="R44" s="124"/>
      <c r="S44" s="125"/>
      <c r="T44" s="126"/>
      <c r="U44" s="127">
        <f t="shared" si="1"/>
        <v>0</v>
      </c>
      <c r="V44" s="268">
        <f t="shared" si="2"/>
        <v>0</v>
      </c>
      <c r="W44" s="128">
        <v>3.3880307357343731</v>
      </c>
      <c r="X44" s="183">
        <f t="shared" si="3"/>
        <v>0</v>
      </c>
      <c r="Y44" s="256"/>
      <c r="Z44"/>
      <c r="AA44"/>
      <c r="AB44"/>
    </row>
    <row r="45" spans="1:28" ht="13">
      <c r="A45" s="202"/>
      <c r="B45" s="64" t="s">
        <v>1231</v>
      </c>
      <c r="C45" s="64" t="str">
        <f>B45</f>
        <v>Urban Plastix - Not Font</v>
      </c>
      <c r="D45" s="64"/>
      <c r="E45" s="50" t="s">
        <v>430</v>
      </c>
      <c r="F45" s="64" t="s">
        <v>1188</v>
      </c>
      <c r="G45" s="64"/>
      <c r="H45" s="50"/>
      <c r="I45" s="51"/>
      <c r="J45" s="347"/>
      <c r="K45" s="77"/>
      <c r="L45" s="64"/>
      <c r="M45" s="64"/>
      <c r="N45" s="64"/>
      <c r="O45" s="64"/>
      <c r="P45" s="64"/>
      <c r="Q45" s="64"/>
      <c r="R45" s="64"/>
      <c r="S45" s="64"/>
      <c r="T45" s="64"/>
      <c r="U45" s="77"/>
      <c r="V45" s="257"/>
      <c r="W45" s="77"/>
      <c r="X45" s="184"/>
      <c r="Y45" s="256"/>
      <c r="Z45"/>
      <c r="AA45"/>
      <c r="AB45"/>
    </row>
    <row r="46" spans="1:28" ht="13">
      <c r="A46" s="202"/>
      <c r="B46" s="238" t="s">
        <v>1398</v>
      </c>
      <c r="C46" s="114" t="s">
        <v>979</v>
      </c>
      <c r="D46" s="114" t="s">
        <v>1056</v>
      </c>
      <c r="E46" s="114" t="s">
        <v>430</v>
      </c>
      <c r="F46" s="114" t="s">
        <v>477</v>
      </c>
      <c r="G46" s="114" t="s">
        <v>434</v>
      </c>
      <c r="H46" s="115">
        <v>1</v>
      </c>
      <c r="I46" s="116" t="s">
        <v>1232</v>
      </c>
      <c r="J46" s="267">
        <v>180</v>
      </c>
      <c r="K46" s="117">
        <f t="shared" ref="K46:K58" si="4">SUM(L46:T46)</f>
        <v>0</v>
      </c>
      <c r="L46" s="118"/>
      <c r="M46" s="119"/>
      <c r="N46" s="120"/>
      <c r="O46" s="121"/>
      <c r="P46" s="122"/>
      <c r="Q46" s="123"/>
      <c r="R46" s="124"/>
      <c r="S46" s="125"/>
      <c r="T46" s="126"/>
      <c r="U46" s="127">
        <f t="shared" ref="U46:U58" si="5">K46*H46</f>
        <v>0</v>
      </c>
      <c r="V46" s="268">
        <f t="shared" ref="V46:V58" si="6">K46*J46</f>
        <v>0</v>
      </c>
      <c r="W46" s="128">
        <v>5.5710505397804582</v>
      </c>
      <c r="X46" s="183">
        <f t="shared" ref="X46:X58" si="7">W46*K46</f>
        <v>0</v>
      </c>
      <c r="Y46" s="256"/>
      <c r="Z46"/>
      <c r="AA46"/>
      <c r="AB46"/>
    </row>
    <row r="47" spans="1:28" ht="13">
      <c r="A47" s="202"/>
      <c r="B47" s="238" t="s">
        <v>1399</v>
      </c>
      <c r="C47" s="114" t="s">
        <v>979</v>
      </c>
      <c r="D47" s="114" t="s">
        <v>1056</v>
      </c>
      <c r="E47" s="114" t="s">
        <v>430</v>
      </c>
      <c r="F47" s="114" t="s">
        <v>477</v>
      </c>
      <c r="G47" s="114" t="s">
        <v>436</v>
      </c>
      <c r="H47" s="115">
        <v>1</v>
      </c>
      <c r="I47" s="116" t="s">
        <v>1233</v>
      </c>
      <c r="J47" s="267">
        <v>130</v>
      </c>
      <c r="K47" s="117">
        <f t="shared" si="4"/>
        <v>0</v>
      </c>
      <c r="L47" s="118"/>
      <c r="M47" s="119"/>
      <c r="N47" s="120"/>
      <c r="O47" s="121"/>
      <c r="P47" s="122"/>
      <c r="Q47" s="123"/>
      <c r="R47" s="124"/>
      <c r="S47" s="125"/>
      <c r="T47" s="126"/>
      <c r="U47" s="127">
        <f t="shared" si="5"/>
        <v>0</v>
      </c>
      <c r="V47" s="268">
        <f t="shared" si="6"/>
        <v>0</v>
      </c>
      <c r="W47" s="128">
        <v>4.0800370135171908</v>
      </c>
      <c r="X47" s="183">
        <f t="shared" si="7"/>
        <v>0</v>
      </c>
      <c r="Y47" s="256"/>
      <c r="Z47"/>
      <c r="AA47"/>
      <c r="AB47"/>
    </row>
    <row r="48" spans="1:28" ht="13">
      <c r="A48" s="202"/>
      <c r="B48" s="238" t="s">
        <v>1400</v>
      </c>
      <c r="C48" s="114" t="s">
        <v>979</v>
      </c>
      <c r="D48" s="114" t="s">
        <v>1056</v>
      </c>
      <c r="E48" s="114" t="s">
        <v>430</v>
      </c>
      <c r="F48" s="114" t="s">
        <v>477</v>
      </c>
      <c r="G48" s="114" t="s">
        <v>436</v>
      </c>
      <c r="H48" s="115">
        <v>2</v>
      </c>
      <c r="I48" s="116" t="s">
        <v>1234</v>
      </c>
      <c r="J48" s="267">
        <v>195</v>
      </c>
      <c r="K48" s="117">
        <f t="shared" si="4"/>
        <v>0</v>
      </c>
      <c r="L48" s="118"/>
      <c r="M48" s="119"/>
      <c r="N48" s="120"/>
      <c r="O48" s="121"/>
      <c r="P48" s="122"/>
      <c r="Q48" s="123"/>
      <c r="R48" s="124"/>
      <c r="S48" s="125"/>
      <c r="T48" s="126"/>
      <c r="U48" s="127">
        <f t="shared" si="5"/>
        <v>0</v>
      </c>
      <c r="V48" s="268">
        <f t="shared" si="6"/>
        <v>0</v>
      </c>
      <c r="W48" s="128">
        <v>6.0550549305996535</v>
      </c>
      <c r="X48" s="183">
        <f t="shared" si="7"/>
        <v>0</v>
      </c>
      <c r="Y48" s="256"/>
      <c r="Z48"/>
      <c r="AA48"/>
      <c r="AB48"/>
    </row>
    <row r="49" spans="1:28" ht="13">
      <c r="A49" s="202"/>
      <c r="B49" s="238" t="s">
        <v>1237</v>
      </c>
      <c r="C49" s="114" t="s">
        <v>979</v>
      </c>
      <c r="D49" s="114" t="s">
        <v>1059</v>
      </c>
      <c r="E49" s="114" t="s">
        <v>430</v>
      </c>
      <c r="F49" s="114" t="s">
        <v>444</v>
      </c>
      <c r="G49" s="114" t="s">
        <v>437</v>
      </c>
      <c r="H49" s="115">
        <v>5</v>
      </c>
      <c r="I49" s="116" t="s">
        <v>1235</v>
      </c>
      <c r="J49" s="267">
        <v>285</v>
      </c>
      <c r="K49" s="117">
        <f t="shared" si="4"/>
        <v>0</v>
      </c>
      <c r="L49" s="118"/>
      <c r="M49" s="119"/>
      <c r="N49" s="120"/>
      <c r="O49" s="121"/>
      <c r="P49" s="122"/>
      <c r="Q49" s="123"/>
      <c r="R49" s="124"/>
      <c r="S49" s="125"/>
      <c r="T49" s="126"/>
      <c r="U49" s="127">
        <f t="shared" si="5"/>
        <v>0</v>
      </c>
      <c r="V49" s="268">
        <f t="shared" si="6"/>
        <v>0</v>
      </c>
      <c r="W49" s="128">
        <v>8.1950743445522978</v>
      </c>
      <c r="X49" s="183">
        <f t="shared" si="7"/>
        <v>0</v>
      </c>
      <c r="Y49" s="256"/>
      <c r="Z49"/>
      <c r="AA49"/>
      <c r="AB49"/>
    </row>
    <row r="50" spans="1:28" ht="13">
      <c r="A50" s="202"/>
      <c r="B50" s="238" t="s">
        <v>1401</v>
      </c>
      <c r="C50" s="114" t="s">
        <v>979</v>
      </c>
      <c r="D50" s="114" t="s">
        <v>1059</v>
      </c>
      <c r="E50" s="114" t="s">
        <v>430</v>
      </c>
      <c r="F50" s="114" t="s">
        <v>444</v>
      </c>
      <c r="G50" s="114" t="s">
        <v>437</v>
      </c>
      <c r="H50" s="115">
        <v>3</v>
      </c>
      <c r="I50" s="116" t="s">
        <v>1236</v>
      </c>
      <c r="J50" s="267">
        <v>175</v>
      </c>
      <c r="K50" s="117">
        <f t="shared" si="4"/>
        <v>0</v>
      </c>
      <c r="L50" s="118"/>
      <c r="M50" s="119"/>
      <c r="N50" s="120"/>
      <c r="O50" s="121"/>
      <c r="P50" s="122"/>
      <c r="Q50" s="123"/>
      <c r="R50" s="124"/>
      <c r="S50" s="125"/>
      <c r="T50" s="126"/>
      <c r="U50" s="127">
        <f t="shared" si="5"/>
        <v>0</v>
      </c>
      <c r="V50" s="268">
        <f t="shared" si="6"/>
        <v>0</v>
      </c>
      <c r="W50" s="128">
        <v>4.9810451873355701</v>
      </c>
      <c r="X50" s="183">
        <f t="shared" si="7"/>
        <v>0</v>
      </c>
      <c r="Y50" s="256"/>
      <c r="Z50"/>
      <c r="AA50"/>
      <c r="AB50"/>
    </row>
    <row r="51" spans="1:28" ht="13">
      <c r="A51" s="202"/>
      <c r="B51" s="238" t="s">
        <v>1402</v>
      </c>
      <c r="C51" s="114" t="s">
        <v>979</v>
      </c>
      <c r="D51" s="114" t="s">
        <v>1059</v>
      </c>
      <c r="E51" s="114" t="s">
        <v>430</v>
      </c>
      <c r="F51" s="114" t="s">
        <v>442</v>
      </c>
      <c r="G51" s="114" t="s">
        <v>434</v>
      </c>
      <c r="H51" s="115">
        <v>3</v>
      </c>
      <c r="I51" s="116" t="s">
        <v>1238</v>
      </c>
      <c r="J51" s="267">
        <v>315</v>
      </c>
      <c r="K51" s="117">
        <f t="shared" si="4"/>
        <v>0</v>
      </c>
      <c r="L51" s="118"/>
      <c r="M51" s="119"/>
      <c r="N51" s="120"/>
      <c r="O51" s="121"/>
      <c r="P51" s="122"/>
      <c r="Q51" s="123"/>
      <c r="R51" s="124"/>
      <c r="S51" s="125"/>
      <c r="T51" s="126"/>
      <c r="U51" s="127">
        <f t="shared" si="5"/>
        <v>0</v>
      </c>
      <c r="V51" s="268">
        <f t="shared" si="6"/>
        <v>0</v>
      </c>
      <c r="W51" s="128">
        <v>9.5780868910459933</v>
      </c>
      <c r="X51" s="183">
        <f t="shared" si="7"/>
        <v>0</v>
      </c>
      <c r="Y51" s="256"/>
      <c r="Z51"/>
      <c r="AA51"/>
      <c r="AB51"/>
    </row>
    <row r="52" spans="1:28" ht="13">
      <c r="A52" s="202"/>
      <c r="B52" s="238" t="s">
        <v>1240</v>
      </c>
      <c r="C52" s="114" t="s">
        <v>979</v>
      </c>
      <c r="D52" s="114" t="s">
        <v>1060</v>
      </c>
      <c r="E52" s="114" t="s">
        <v>430</v>
      </c>
      <c r="F52" s="114" t="s">
        <v>443</v>
      </c>
      <c r="G52" s="114" t="s">
        <v>437</v>
      </c>
      <c r="H52" s="115">
        <v>5</v>
      </c>
      <c r="I52" s="116" t="s">
        <v>1239</v>
      </c>
      <c r="J52" s="267">
        <v>160</v>
      </c>
      <c r="K52" s="117">
        <f t="shared" si="4"/>
        <v>0</v>
      </c>
      <c r="L52" s="118"/>
      <c r="M52" s="119"/>
      <c r="N52" s="120"/>
      <c r="O52" s="121"/>
      <c r="P52" s="122"/>
      <c r="Q52" s="123"/>
      <c r="R52" s="124"/>
      <c r="S52" s="125"/>
      <c r="T52" s="126"/>
      <c r="U52" s="127">
        <f t="shared" si="5"/>
        <v>0</v>
      </c>
      <c r="V52" s="268">
        <f t="shared" si="6"/>
        <v>0</v>
      </c>
      <c r="W52" s="128">
        <v>4.0920371223804759</v>
      </c>
      <c r="X52" s="183">
        <f t="shared" si="7"/>
        <v>0</v>
      </c>
      <c r="Y52" s="256"/>
      <c r="Z52"/>
      <c r="AA52"/>
      <c r="AB52"/>
    </row>
    <row r="53" spans="1:28" ht="13">
      <c r="A53" s="202"/>
      <c r="B53" s="238" t="s">
        <v>1242</v>
      </c>
      <c r="C53" s="114" t="s">
        <v>979</v>
      </c>
      <c r="D53" s="114" t="s">
        <v>1057</v>
      </c>
      <c r="E53" s="114" t="s">
        <v>430</v>
      </c>
      <c r="F53" s="114" t="s">
        <v>445</v>
      </c>
      <c r="G53" s="114" t="s">
        <v>434</v>
      </c>
      <c r="H53" s="115">
        <v>5</v>
      </c>
      <c r="I53" s="116" t="s">
        <v>1241</v>
      </c>
      <c r="J53" s="267">
        <v>135</v>
      </c>
      <c r="K53" s="117">
        <f t="shared" si="4"/>
        <v>0</v>
      </c>
      <c r="L53" s="118"/>
      <c r="M53" s="119"/>
      <c r="N53" s="120"/>
      <c r="O53" s="121"/>
      <c r="P53" s="122"/>
      <c r="Q53" s="123"/>
      <c r="R53" s="124"/>
      <c r="S53" s="125"/>
      <c r="T53" s="126"/>
      <c r="U53" s="127">
        <f t="shared" si="5"/>
        <v>0</v>
      </c>
      <c r="V53" s="268">
        <f t="shared" si="6"/>
        <v>0</v>
      </c>
      <c r="W53" s="128">
        <v>3.2380293749433</v>
      </c>
      <c r="X53" s="183">
        <f t="shared" si="7"/>
        <v>0</v>
      </c>
      <c r="Y53" s="256"/>
      <c r="Z53"/>
      <c r="AA53"/>
      <c r="AB53"/>
    </row>
    <row r="54" spans="1:28" ht="13">
      <c r="A54" s="202"/>
      <c r="B54" s="238" t="s">
        <v>1244</v>
      </c>
      <c r="C54" s="114" t="s">
        <v>979</v>
      </c>
      <c r="D54" s="114" t="s">
        <v>1057</v>
      </c>
      <c r="E54" s="114" t="s">
        <v>430</v>
      </c>
      <c r="F54" s="114" t="s">
        <v>435</v>
      </c>
      <c r="G54" s="114" t="s">
        <v>436</v>
      </c>
      <c r="H54" s="115">
        <v>5</v>
      </c>
      <c r="I54" s="116" t="s">
        <v>1243</v>
      </c>
      <c r="J54" s="267">
        <v>140</v>
      </c>
      <c r="K54" s="117">
        <f t="shared" si="4"/>
        <v>0</v>
      </c>
      <c r="L54" s="118"/>
      <c r="M54" s="119"/>
      <c r="N54" s="120"/>
      <c r="O54" s="121"/>
      <c r="P54" s="122"/>
      <c r="Q54" s="123"/>
      <c r="R54" s="124"/>
      <c r="S54" s="125"/>
      <c r="T54" s="126"/>
      <c r="U54" s="127">
        <f t="shared" si="5"/>
        <v>0</v>
      </c>
      <c r="V54" s="268">
        <f t="shared" si="6"/>
        <v>0</v>
      </c>
      <c r="W54" s="128">
        <v>3.5160318969427555</v>
      </c>
      <c r="X54" s="183">
        <f t="shared" si="7"/>
        <v>0</v>
      </c>
      <c r="Y54" s="256"/>
      <c r="Z54"/>
      <c r="AA54"/>
      <c r="AB54"/>
    </row>
    <row r="55" spans="1:28" ht="13">
      <c r="A55" s="202"/>
      <c r="B55" s="238" t="s">
        <v>1246</v>
      </c>
      <c r="C55" s="114" t="s">
        <v>979</v>
      </c>
      <c r="D55" s="114" t="s">
        <v>437</v>
      </c>
      <c r="E55" s="114" t="s">
        <v>430</v>
      </c>
      <c r="F55" s="114" t="s">
        <v>435</v>
      </c>
      <c r="G55" s="114" t="s">
        <v>436</v>
      </c>
      <c r="H55" s="115">
        <v>5</v>
      </c>
      <c r="I55" s="116" t="s">
        <v>1245</v>
      </c>
      <c r="J55" s="267">
        <v>110</v>
      </c>
      <c r="K55" s="117">
        <f t="shared" si="4"/>
        <v>0</v>
      </c>
      <c r="L55" s="118"/>
      <c r="M55" s="119"/>
      <c r="N55" s="120"/>
      <c r="O55" s="121"/>
      <c r="P55" s="122"/>
      <c r="Q55" s="123"/>
      <c r="R55" s="124"/>
      <c r="S55" s="125"/>
      <c r="T55" s="126"/>
      <c r="U55" s="127">
        <f t="shared" si="5"/>
        <v>0</v>
      </c>
      <c r="V55" s="268">
        <f t="shared" si="6"/>
        <v>0</v>
      </c>
      <c r="W55" s="128">
        <v>2.4760224621246478</v>
      </c>
      <c r="X55" s="183">
        <f t="shared" si="7"/>
        <v>0</v>
      </c>
      <c r="Y55" s="256"/>
      <c r="Z55"/>
      <c r="AA55"/>
      <c r="AB55"/>
    </row>
    <row r="56" spans="1:28" ht="13">
      <c r="A56" s="202"/>
      <c r="B56" s="238" t="s">
        <v>1248</v>
      </c>
      <c r="C56" s="114" t="s">
        <v>979</v>
      </c>
      <c r="D56" s="114" t="s">
        <v>437</v>
      </c>
      <c r="E56" s="114" t="s">
        <v>430</v>
      </c>
      <c r="F56" s="114" t="s">
        <v>443</v>
      </c>
      <c r="G56" s="114" t="s">
        <v>437</v>
      </c>
      <c r="H56" s="115">
        <v>5</v>
      </c>
      <c r="I56" s="116" t="s">
        <v>1247</v>
      </c>
      <c r="J56" s="267">
        <v>100</v>
      </c>
      <c r="K56" s="117">
        <f t="shared" si="4"/>
        <v>0</v>
      </c>
      <c r="L56" s="118"/>
      <c r="M56" s="119"/>
      <c r="N56" s="120"/>
      <c r="O56" s="121"/>
      <c r="P56" s="122"/>
      <c r="Q56" s="123"/>
      <c r="R56" s="124"/>
      <c r="S56" s="125"/>
      <c r="T56" s="126"/>
      <c r="U56" s="127">
        <f t="shared" si="5"/>
        <v>0</v>
      </c>
      <c r="V56" s="268">
        <f t="shared" si="6"/>
        <v>0</v>
      </c>
      <c r="W56" s="128">
        <v>2.1140191780821915</v>
      </c>
      <c r="X56" s="183">
        <f t="shared" si="7"/>
        <v>0</v>
      </c>
      <c r="Y56" s="256"/>
      <c r="Z56"/>
      <c r="AA56"/>
      <c r="AB56"/>
    </row>
    <row r="57" spans="1:28" ht="13">
      <c r="A57" s="202"/>
      <c r="B57" s="238" t="s">
        <v>1250</v>
      </c>
      <c r="C57" s="114" t="s">
        <v>979</v>
      </c>
      <c r="D57" s="114" t="s">
        <v>1061</v>
      </c>
      <c r="E57" s="114" t="s">
        <v>430</v>
      </c>
      <c r="F57" s="114" t="s">
        <v>439</v>
      </c>
      <c r="G57" s="114" t="s">
        <v>436</v>
      </c>
      <c r="H57" s="115">
        <v>25</v>
      </c>
      <c r="I57" s="116" t="s">
        <v>1249</v>
      </c>
      <c r="J57" s="267">
        <v>145</v>
      </c>
      <c r="K57" s="117">
        <f t="shared" si="4"/>
        <v>0</v>
      </c>
      <c r="L57" s="118"/>
      <c r="M57" s="119"/>
      <c r="N57" s="120"/>
      <c r="O57" s="121"/>
      <c r="P57" s="122"/>
      <c r="Q57" s="123"/>
      <c r="R57" s="124"/>
      <c r="S57" s="125"/>
      <c r="T57" s="126"/>
      <c r="U57" s="127">
        <f t="shared" si="5"/>
        <v>0</v>
      </c>
      <c r="V57" s="268">
        <f t="shared" si="6"/>
        <v>0</v>
      </c>
      <c r="W57" s="128">
        <v>3.8900352898484982</v>
      </c>
      <c r="X57" s="183">
        <f t="shared" si="7"/>
        <v>0</v>
      </c>
      <c r="Y57" s="256"/>
      <c r="Z57"/>
      <c r="AA57"/>
      <c r="AB57"/>
    </row>
    <row r="58" spans="1:28" ht="13">
      <c r="A58" s="202"/>
      <c r="B58" s="238" t="s">
        <v>1252</v>
      </c>
      <c r="C58" s="114" t="s">
        <v>979</v>
      </c>
      <c r="D58" s="114" t="s">
        <v>1061</v>
      </c>
      <c r="E58" s="114" t="s">
        <v>430</v>
      </c>
      <c r="F58" s="114" t="s">
        <v>439</v>
      </c>
      <c r="G58" s="114" t="s">
        <v>436</v>
      </c>
      <c r="H58" s="115">
        <v>25</v>
      </c>
      <c r="I58" s="116" t="s">
        <v>1251</v>
      </c>
      <c r="J58" s="267">
        <v>130</v>
      </c>
      <c r="K58" s="117">
        <f t="shared" si="4"/>
        <v>0</v>
      </c>
      <c r="L58" s="118"/>
      <c r="M58" s="119"/>
      <c r="N58" s="120"/>
      <c r="O58" s="121"/>
      <c r="P58" s="122"/>
      <c r="Q58" s="123"/>
      <c r="R58" s="124"/>
      <c r="S58" s="125"/>
      <c r="T58" s="126"/>
      <c r="U58" s="127">
        <f t="shared" si="5"/>
        <v>0</v>
      </c>
      <c r="V58" s="268">
        <f t="shared" si="6"/>
        <v>0</v>
      </c>
      <c r="W58" s="128">
        <v>3.331030218633765</v>
      </c>
      <c r="X58" s="183">
        <f t="shared" si="7"/>
        <v>0</v>
      </c>
      <c r="Y58" s="256"/>
      <c r="Z58"/>
      <c r="AA58"/>
      <c r="AB58"/>
    </row>
    <row r="59" spans="1:28" ht="13">
      <c r="A59" s="202"/>
      <c r="B59" s="64" t="s">
        <v>1185</v>
      </c>
      <c r="C59" s="64" t="str">
        <f>B59</f>
        <v>Urban Plastix - Regs</v>
      </c>
      <c r="D59" s="64"/>
      <c r="E59" s="64" t="s">
        <v>430</v>
      </c>
      <c r="F59" s="64"/>
      <c r="G59" s="64"/>
      <c r="H59" s="64"/>
      <c r="I59" s="64"/>
      <c r="J59" s="347"/>
      <c r="K59" s="77"/>
      <c r="L59" s="64"/>
      <c r="M59" s="64"/>
      <c r="N59" s="64"/>
      <c r="O59" s="64"/>
      <c r="P59" s="64"/>
      <c r="Q59" s="64"/>
      <c r="R59" s="64"/>
      <c r="S59" s="64"/>
      <c r="T59" s="64"/>
      <c r="U59" s="77"/>
      <c r="V59" s="257"/>
      <c r="W59" s="77"/>
      <c r="X59" s="184"/>
      <c r="Y59" s="256"/>
      <c r="Z59"/>
      <c r="AA59"/>
      <c r="AB59"/>
    </row>
    <row r="60" spans="1:28" ht="13">
      <c r="A60" s="202"/>
      <c r="B60" s="238" t="s">
        <v>1193</v>
      </c>
      <c r="C60" s="114" t="s">
        <v>982</v>
      </c>
      <c r="D60" s="114" t="s">
        <v>1060</v>
      </c>
      <c r="E60" s="114" t="s">
        <v>430</v>
      </c>
      <c r="F60" s="114" t="s">
        <v>442</v>
      </c>
      <c r="G60" s="114" t="s">
        <v>434</v>
      </c>
      <c r="H60" s="115">
        <v>3</v>
      </c>
      <c r="I60" s="116" t="s">
        <v>1189</v>
      </c>
      <c r="J60" s="267">
        <v>125</v>
      </c>
      <c r="K60" s="117">
        <f>SUM(L60:T60)</f>
        <v>0</v>
      </c>
      <c r="L60" s="118"/>
      <c r="M60" s="119"/>
      <c r="N60" s="120"/>
      <c r="O60" s="121"/>
      <c r="P60" s="122"/>
      <c r="Q60" s="123"/>
      <c r="R60" s="124"/>
      <c r="S60" s="125"/>
      <c r="T60" s="126"/>
      <c r="U60" s="127">
        <f>K60*H60</f>
        <v>0</v>
      </c>
      <c r="V60" s="268">
        <f t="shared" ref="V60" si="8">K60*J60</f>
        <v>0</v>
      </c>
      <c r="W60" s="128">
        <v>3.4810315794248385</v>
      </c>
      <c r="X60" s="183">
        <f>W60*K60</f>
        <v>0</v>
      </c>
      <c r="Y60" s="256"/>
      <c r="Z60"/>
      <c r="AA60"/>
      <c r="AB60"/>
    </row>
    <row r="61" spans="1:28" ht="13">
      <c r="A61" s="202"/>
      <c r="B61" s="238" t="s">
        <v>1194</v>
      </c>
      <c r="C61" s="114" t="s">
        <v>982</v>
      </c>
      <c r="D61" s="114" t="s">
        <v>1057</v>
      </c>
      <c r="E61" s="114" t="s">
        <v>430</v>
      </c>
      <c r="F61" s="114" t="s">
        <v>442</v>
      </c>
      <c r="G61" s="114" t="s">
        <v>434</v>
      </c>
      <c r="H61" s="115">
        <v>5</v>
      </c>
      <c r="I61" s="116" t="s">
        <v>1190</v>
      </c>
      <c r="J61" s="267">
        <v>190</v>
      </c>
      <c r="K61" s="117">
        <f>SUM(L61:T61)</f>
        <v>0</v>
      </c>
      <c r="L61" s="118"/>
      <c r="M61" s="119"/>
      <c r="N61" s="120"/>
      <c r="O61" s="121"/>
      <c r="P61" s="122"/>
      <c r="Q61" s="123"/>
      <c r="R61" s="124"/>
      <c r="S61" s="125"/>
      <c r="T61" s="126"/>
      <c r="U61" s="127">
        <f>K61*H61</f>
        <v>0</v>
      </c>
      <c r="V61" s="268">
        <f>K61*J61</f>
        <v>0</v>
      </c>
      <c r="W61" s="128">
        <v>5.121046457407239</v>
      </c>
      <c r="X61" s="183">
        <f>W61*K61</f>
        <v>0</v>
      </c>
      <c r="Y61" s="256"/>
      <c r="Z61"/>
      <c r="AA61"/>
      <c r="AB61"/>
    </row>
    <row r="62" spans="1:28" ht="13">
      <c r="A62" s="202"/>
      <c r="B62" s="238" t="s">
        <v>1195</v>
      </c>
      <c r="C62" s="114" t="s">
        <v>982</v>
      </c>
      <c r="D62" s="114" t="s">
        <v>1057</v>
      </c>
      <c r="E62" s="114" t="s">
        <v>430</v>
      </c>
      <c r="F62" s="114" t="s">
        <v>442</v>
      </c>
      <c r="G62" s="114" t="s">
        <v>434</v>
      </c>
      <c r="H62" s="115">
        <v>10</v>
      </c>
      <c r="I62" s="116" t="s">
        <v>1191</v>
      </c>
      <c r="J62" s="267">
        <v>190</v>
      </c>
      <c r="K62" s="117">
        <f>SUM(L62:T62)</f>
        <v>0</v>
      </c>
      <c r="L62" s="118"/>
      <c r="M62" s="119"/>
      <c r="N62" s="120"/>
      <c r="O62" s="121"/>
      <c r="P62" s="122"/>
      <c r="Q62" s="123"/>
      <c r="R62" s="124"/>
      <c r="S62" s="125"/>
      <c r="T62" s="126"/>
      <c r="U62" s="127">
        <f>K62*H62</f>
        <v>0</v>
      </c>
      <c r="V62" s="268">
        <f>K62*J62</f>
        <v>0</v>
      </c>
      <c r="W62" s="128">
        <v>6.6290601378934939</v>
      </c>
      <c r="X62" s="183">
        <f>W62*K62</f>
        <v>0</v>
      </c>
      <c r="Y62" s="256"/>
      <c r="Z62"/>
      <c r="AA62"/>
      <c r="AB62"/>
    </row>
    <row r="63" spans="1:28" ht="13">
      <c r="A63" s="202"/>
      <c r="B63" s="238" t="s">
        <v>1196</v>
      </c>
      <c r="C63" s="114" t="s">
        <v>982</v>
      </c>
      <c r="D63" s="114" t="s">
        <v>437</v>
      </c>
      <c r="E63" s="114" t="s">
        <v>430</v>
      </c>
      <c r="F63" s="114" t="s">
        <v>442</v>
      </c>
      <c r="G63" s="114" t="s">
        <v>434</v>
      </c>
      <c r="H63" s="115">
        <v>10</v>
      </c>
      <c r="I63" s="116" t="s">
        <v>1192</v>
      </c>
      <c r="J63" s="267">
        <v>130</v>
      </c>
      <c r="K63" s="117">
        <f>SUM(L63:T63)</f>
        <v>0</v>
      </c>
      <c r="L63" s="118"/>
      <c r="M63" s="119"/>
      <c r="N63" s="120"/>
      <c r="O63" s="121"/>
      <c r="P63" s="122"/>
      <c r="Q63" s="123"/>
      <c r="R63" s="124"/>
      <c r="S63" s="125"/>
      <c r="T63" s="126"/>
      <c r="U63" s="127">
        <f>K63*H63</f>
        <v>0</v>
      </c>
      <c r="V63" s="268">
        <f>K63*J63</f>
        <v>0</v>
      </c>
      <c r="W63" s="128">
        <v>4.3470394357253017</v>
      </c>
      <c r="X63" s="183">
        <f>W63*K63</f>
        <v>0</v>
      </c>
      <c r="Y63" s="256"/>
      <c r="Z63"/>
      <c r="AA63"/>
      <c r="AB63"/>
    </row>
    <row r="64" spans="1:28" ht="13">
      <c r="A64" s="202"/>
      <c r="B64" s="64" t="s">
        <v>1186</v>
      </c>
      <c r="C64" s="64" t="str">
        <f>B64</f>
        <v>Urban Plastix - Speed Bumps</v>
      </c>
      <c r="D64" s="64"/>
      <c r="E64" s="64" t="s">
        <v>430</v>
      </c>
      <c r="F64" s="64" t="s">
        <v>1188</v>
      </c>
      <c r="G64" s="64"/>
      <c r="H64" s="64"/>
      <c r="I64" s="64"/>
      <c r="J64" s="347"/>
      <c r="K64" s="77"/>
      <c r="L64" s="64"/>
      <c r="M64" s="64"/>
      <c r="N64" s="64"/>
      <c r="O64" s="64"/>
      <c r="P64" s="64"/>
      <c r="Q64" s="64"/>
      <c r="R64" s="64"/>
      <c r="S64" s="64"/>
      <c r="T64" s="64"/>
      <c r="U64" s="77"/>
      <c r="V64" s="257"/>
      <c r="W64" s="77"/>
      <c r="X64" s="184"/>
      <c r="Y64" s="256"/>
      <c r="Z64"/>
      <c r="AA64"/>
      <c r="AB64"/>
    </row>
    <row r="65" spans="1:28" ht="13">
      <c r="A65" s="202"/>
      <c r="B65" s="238" t="s">
        <v>1254</v>
      </c>
      <c r="C65" s="114" t="s">
        <v>982</v>
      </c>
      <c r="D65" s="114" t="s">
        <v>1060</v>
      </c>
      <c r="E65" s="114" t="s">
        <v>430</v>
      </c>
      <c r="F65" s="114" t="s">
        <v>435</v>
      </c>
      <c r="G65" s="114" t="s">
        <v>436</v>
      </c>
      <c r="H65" s="115">
        <v>3</v>
      </c>
      <c r="I65" s="116" t="s">
        <v>1253</v>
      </c>
      <c r="J65" s="267">
        <v>105</v>
      </c>
      <c r="K65" s="117">
        <f t="shared" ref="K65:K77" si="9">SUM(L65:T65)</f>
        <v>0</v>
      </c>
      <c r="L65" s="118"/>
      <c r="M65" s="119"/>
      <c r="N65" s="120"/>
      <c r="O65" s="121"/>
      <c r="P65" s="122"/>
      <c r="Q65" s="123"/>
      <c r="R65" s="124"/>
      <c r="S65" s="125"/>
      <c r="T65" s="126"/>
      <c r="U65" s="127">
        <f t="shared" ref="U65:U77" si="10">K65*H65</f>
        <v>0</v>
      </c>
      <c r="V65" s="268">
        <f t="shared" ref="V65:V77" si="11">K65*J65</f>
        <v>0</v>
      </c>
      <c r="W65" s="128">
        <v>2.740024857116937</v>
      </c>
      <c r="X65" s="183">
        <f t="shared" ref="X65:X77" si="12">W65*K65</f>
        <v>0</v>
      </c>
      <c r="Y65" s="256"/>
      <c r="Z65"/>
      <c r="AA65"/>
      <c r="AB65"/>
    </row>
    <row r="66" spans="1:28" ht="13">
      <c r="A66" s="202"/>
      <c r="B66" s="238" t="s">
        <v>1256</v>
      </c>
      <c r="C66" s="114" t="s">
        <v>982</v>
      </c>
      <c r="D66" s="114" t="s">
        <v>1060</v>
      </c>
      <c r="E66" s="114" t="s">
        <v>430</v>
      </c>
      <c r="F66" s="114" t="s">
        <v>435</v>
      </c>
      <c r="G66" s="114" t="s">
        <v>436</v>
      </c>
      <c r="H66" s="115">
        <v>3</v>
      </c>
      <c r="I66" s="116" t="s">
        <v>1255</v>
      </c>
      <c r="J66" s="267">
        <v>125</v>
      </c>
      <c r="K66" s="117">
        <f t="shared" si="9"/>
        <v>0</v>
      </c>
      <c r="L66" s="118"/>
      <c r="M66" s="119"/>
      <c r="N66" s="120"/>
      <c r="O66" s="121"/>
      <c r="P66" s="122"/>
      <c r="Q66" s="123"/>
      <c r="R66" s="124"/>
      <c r="S66" s="125"/>
      <c r="T66" s="126"/>
      <c r="U66" s="127">
        <f t="shared" si="10"/>
        <v>0</v>
      </c>
      <c r="V66" s="268">
        <f t="shared" si="11"/>
        <v>0</v>
      </c>
      <c r="W66" s="128">
        <v>3.3700305724394441</v>
      </c>
      <c r="X66" s="183">
        <f t="shared" si="12"/>
        <v>0</v>
      </c>
      <c r="Y66" s="256"/>
      <c r="Z66"/>
      <c r="AA66"/>
      <c r="AB66"/>
    </row>
    <row r="67" spans="1:28" ht="13">
      <c r="A67" s="202"/>
      <c r="B67" s="238" t="s">
        <v>1258</v>
      </c>
      <c r="C67" s="114" t="s">
        <v>982</v>
      </c>
      <c r="D67" s="114" t="s">
        <v>1057</v>
      </c>
      <c r="E67" s="114" t="s">
        <v>430</v>
      </c>
      <c r="F67" s="114" t="s">
        <v>435</v>
      </c>
      <c r="G67" s="114" t="s">
        <v>436</v>
      </c>
      <c r="H67" s="115">
        <v>5</v>
      </c>
      <c r="I67" s="116" t="s">
        <v>1257</v>
      </c>
      <c r="J67" s="267">
        <v>95</v>
      </c>
      <c r="K67" s="117">
        <f t="shared" si="9"/>
        <v>0</v>
      </c>
      <c r="L67" s="118"/>
      <c r="M67" s="119"/>
      <c r="N67" s="120"/>
      <c r="O67" s="121"/>
      <c r="P67" s="122"/>
      <c r="Q67" s="123"/>
      <c r="R67" s="124"/>
      <c r="S67" s="125"/>
      <c r="T67" s="126"/>
      <c r="U67" s="127">
        <f t="shared" si="10"/>
        <v>0</v>
      </c>
      <c r="V67" s="268">
        <f t="shared" si="11"/>
        <v>0</v>
      </c>
      <c r="W67" s="128">
        <v>2.0630187154132269</v>
      </c>
      <c r="X67" s="183">
        <f t="shared" si="12"/>
        <v>0</v>
      </c>
      <c r="Y67" s="256"/>
      <c r="Z67"/>
      <c r="AA67"/>
      <c r="AB67"/>
    </row>
    <row r="68" spans="1:28" ht="13">
      <c r="A68" s="202"/>
      <c r="B68" s="238" t="s">
        <v>1260</v>
      </c>
      <c r="C68" s="114" t="s">
        <v>982</v>
      </c>
      <c r="D68" s="114" t="s">
        <v>1057</v>
      </c>
      <c r="E68" s="114" t="s">
        <v>430</v>
      </c>
      <c r="F68" s="114" t="s">
        <v>435</v>
      </c>
      <c r="G68" s="114" t="s">
        <v>437</v>
      </c>
      <c r="H68" s="115">
        <v>5</v>
      </c>
      <c r="I68" s="116" t="s">
        <v>1259</v>
      </c>
      <c r="J68" s="267">
        <v>110</v>
      </c>
      <c r="K68" s="117">
        <f t="shared" si="9"/>
        <v>0</v>
      </c>
      <c r="L68" s="118"/>
      <c r="M68" s="119"/>
      <c r="N68" s="120"/>
      <c r="O68" s="121"/>
      <c r="P68" s="122"/>
      <c r="Q68" s="123"/>
      <c r="R68" s="124"/>
      <c r="S68" s="125"/>
      <c r="T68" s="126"/>
      <c r="U68" s="127">
        <f t="shared" si="10"/>
        <v>0</v>
      </c>
      <c r="V68" s="268">
        <f t="shared" si="11"/>
        <v>0</v>
      </c>
      <c r="W68" s="128">
        <v>2.4570222897577789</v>
      </c>
      <c r="X68" s="183">
        <f t="shared" si="12"/>
        <v>0</v>
      </c>
      <c r="Y68" s="256"/>
      <c r="Z68"/>
      <c r="AA68"/>
      <c r="AB68"/>
    </row>
    <row r="69" spans="1:28" ht="13">
      <c r="A69" s="202"/>
      <c r="B69" s="238" t="s">
        <v>1262</v>
      </c>
      <c r="C69" s="114" t="s">
        <v>982</v>
      </c>
      <c r="D69" s="114" t="s">
        <v>1057</v>
      </c>
      <c r="E69" s="114" t="s">
        <v>430</v>
      </c>
      <c r="F69" s="114" t="s">
        <v>435</v>
      </c>
      <c r="G69" s="114" t="s">
        <v>436</v>
      </c>
      <c r="H69" s="115">
        <v>3</v>
      </c>
      <c r="I69" s="116" t="s">
        <v>1261</v>
      </c>
      <c r="J69" s="267">
        <v>85</v>
      </c>
      <c r="K69" s="117">
        <f t="shared" si="9"/>
        <v>0</v>
      </c>
      <c r="L69" s="118"/>
      <c r="M69" s="119"/>
      <c r="N69" s="120"/>
      <c r="O69" s="121"/>
      <c r="P69" s="122"/>
      <c r="Q69" s="123"/>
      <c r="R69" s="124"/>
      <c r="S69" s="125"/>
      <c r="T69" s="126"/>
      <c r="U69" s="127">
        <f t="shared" si="10"/>
        <v>0</v>
      </c>
      <c r="V69" s="268">
        <f t="shared" si="11"/>
        <v>0</v>
      </c>
      <c r="W69" s="128">
        <v>2.0960190147872626</v>
      </c>
      <c r="X69" s="183">
        <f t="shared" si="12"/>
        <v>0</v>
      </c>
      <c r="Y69" s="256"/>
      <c r="Z69"/>
      <c r="AA69"/>
      <c r="AB69"/>
    </row>
    <row r="70" spans="1:28" ht="13">
      <c r="A70" s="202"/>
      <c r="B70" s="238" t="s">
        <v>1264</v>
      </c>
      <c r="C70" s="114" t="s">
        <v>982</v>
      </c>
      <c r="D70" s="114" t="s">
        <v>1057</v>
      </c>
      <c r="E70" s="114" t="s">
        <v>430</v>
      </c>
      <c r="F70" s="114" t="s">
        <v>443</v>
      </c>
      <c r="G70" s="114" t="s">
        <v>436</v>
      </c>
      <c r="H70" s="115">
        <v>5</v>
      </c>
      <c r="I70" s="116" t="s">
        <v>1263</v>
      </c>
      <c r="J70" s="267">
        <v>105</v>
      </c>
      <c r="K70" s="117">
        <f t="shared" si="9"/>
        <v>0</v>
      </c>
      <c r="L70" s="118"/>
      <c r="M70" s="119"/>
      <c r="N70" s="120"/>
      <c r="O70" s="121"/>
      <c r="P70" s="122"/>
      <c r="Q70" s="123"/>
      <c r="R70" s="124"/>
      <c r="S70" s="125"/>
      <c r="T70" s="126"/>
      <c r="U70" s="127">
        <f t="shared" si="10"/>
        <v>0</v>
      </c>
      <c r="V70" s="268">
        <f t="shared" si="11"/>
        <v>0</v>
      </c>
      <c r="W70" s="128">
        <v>2.369021491427016</v>
      </c>
      <c r="X70" s="183">
        <f t="shared" si="12"/>
        <v>0</v>
      </c>
      <c r="Y70" s="256"/>
      <c r="Z70"/>
      <c r="AA70"/>
      <c r="AB70"/>
    </row>
    <row r="71" spans="1:28" ht="13">
      <c r="A71" s="202"/>
      <c r="B71" s="238" t="s">
        <v>1181</v>
      </c>
      <c r="C71" s="114" t="s">
        <v>982</v>
      </c>
      <c r="D71" s="114" t="s">
        <v>437</v>
      </c>
      <c r="E71" s="114" t="s">
        <v>430</v>
      </c>
      <c r="F71" s="114" t="s">
        <v>435</v>
      </c>
      <c r="G71" s="114" t="s">
        <v>436</v>
      </c>
      <c r="H71" s="115">
        <v>3</v>
      </c>
      <c r="I71" s="116" t="s">
        <v>1265</v>
      </c>
      <c r="J71" s="267">
        <v>60</v>
      </c>
      <c r="K71" s="117">
        <f t="shared" si="9"/>
        <v>0</v>
      </c>
      <c r="L71" s="118"/>
      <c r="M71" s="119"/>
      <c r="N71" s="120"/>
      <c r="O71" s="121"/>
      <c r="P71" s="122"/>
      <c r="Q71" s="123"/>
      <c r="R71" s="124"/>
      <c r="S71" s="125"/>
      <c r="T71" s="126"/>
      <c r="U71" s="127">
        <f t="shared" si="10"/>
        <v>0</v>
      </c>
      <c r="V71" s="268">
        <f t="shared" si="11"/>
        <v>0</v>
      </c>
      <c r="W71" s="128">
        <v>1.3590123287671232</v>
      </c>
      <c r="X71" s="183">
        <f t="shared" si="12"/>
        <v>0</v>
      </c>
      <c r="Y71" s="256"/>
      <c r="Z71"/>
      <c r="AA71"/>
      <c r="AB71"/>
    </row>
    <row r="72" spans="1:28" ht="13">
      <c r="A72" s="202"/>
      <c r="B72" s="238" t="s">
        <v>1396</v>
      </c>
      <c r="C72" s="114" t="s">
        <v>982</v>
      </c>
      <c r="D72" s="114" t="s">
        <v>437</v>
      </c>
      <c r="E72" s="114" t="s">
        <v>430</v>
      </c>
      <c r="F72" s="114" t="s">
        <v>435</v>
      </c>
      <c r="G72" s="114" t="s">
        <v>436</v>
      </c>
      <c r="H72" s="115">
        <v>2</v>
      </c>
      <c r="I72" s="116" t="s">
        <v>1266</v>
      </c>
      <c r="J72" s="267">
        <v>35</v>
      </c>
      <c r="K72" s="117">
        <f t="shared" si="9"/>
        <v>0</v>
      </c>
      <c r="L72" s="118"/>
      <c r="M72" s="119"/>
      <c r="N72" s="120"/>
      <c r="O72" s="121"/>
      <c r="P72" s="122"/>
      <c r="Q72" s="123"/>
      <c r="R72" s="124"/>
      <c r="S72" s="125"/>
      <c r="T72" s="126"/>
      <c r="U72" s="127">
        <f t="shared" si="10"/>
        <v>0</v>
      </c>
      <c r="V72" s="268">
        <f t="shared" si="11"/>
        <v>0</v>
      </c>
      <c r="W72" s="128">
        <v>1.1990108772566452</v>
      </c>
      <c r="X72" s="183">
        <f t="shared" si="12"/>
        <v>0</v>
      </c>
      <c r="Y72" s="256"/>
      <c r="Z72"/>
      <c r="AA72"/>
      <c r="AB72"/>
    </row>
    <row r="73" spans="1:28" ht="13">
      <c r="A73" s="202"/>
      <c r="B73" s="238" t="s">
        <v>1268</v>
      </c>
      <c r="C73" s="114" t="s">
        <v>982</v>
      </c>
      <c r="D73" s="114" t="s">
        <v>437</v>
      </c>
      <c r="E73" s="114" t="s">
        <v>430</v>
      </c>
      <c r="F73" s="114" t="s">
        <v>443</v>
      </c>
      <c r="G73" s="114" t="s">
        <v>437</v>
      </c>
      <c r="H73" s="115">
        <v>5</v>
      </c>
      <c r="I73" s="116" t="s">
        <v>1267</v>
      </c>
      <c r="J73" s="267">
        <v>60</v>
      </c>
      <c r="K73" s="117">
        <f t="shared" si="9"/>
        <v>0</v>
      </c>
      <c r="L73" s="118"/>
      <c r="M73" s="119"/>
      <c r="N73" s="120"/>
      <c r="O73" s="121"/>
      <c r="P73" s="122"/>
      <c r="Q73" s="123"/>
      <c r="R73" s="124"/>
      <c r="S73" s="125"/>
      <c r="T73" s="126"/>
      <c r="U73" s="127">
        <f t="shared" si="10"/>
        <v>0</v>
      </c>
      <c r="V73" s="268">
        <f t="shared" si="11"/>
        <v>0</v>
      </c>
      <c r="W73" s="128">
        <v>2.0080182164564997</v>
      </c>
      <c r="X73" s="183">
        <f t="shared" si="12"/>
        <v>0</v>
      </c>
      <c r="Y73" s="256"/>
      <c r="Z73"/>
      <c r="AA73"/>
      <c r="AB73"/>
    </row>
    <row r="74" spans="1:28" ht="13">
      <c r="A74" s="202"/>
      <c r="B74" s="238" t="s">
        <v>1270</v>
      </c>
      <c r="C74" s="114" t="s">
        <v>982</v>
      </c>
      <c r="D74" s="114" t="s">
        <v>437</v>
      </c>
      <c r="E74" s="114" t="s">
        <v>430</v>
      </c>
      <c r="F74" s="114" t="s">
        <v>443</v>
      </c>
      <c r="G74" s="114" t="s">
        <v>437</v>
      </c>
      <c r="H74" s="115">
        <v>5</v>
      </c>
      <c r="I74" s="116" t="s">
        <v>1269</v>
      </c>
      <c r="J74" s="267">
        <v>120</v>
      </c>
      <c r="K74" s="117">
        <f t="shared" si="9"/>
        <v>0</v>
      </c>
      <c r="L74" s="118"/>
      <c r="M74" s="119"/>
      <c r="N74" s="120"/>
      <c r="O74" s="121"/>
      <c r="P74" s="122"/>
      <c r="Q74" s="123"/>
      <c r="R74" s="124"/>
      <c r="S74" s="125"/>
      <c r="T74" s="126"/>
      <c r="U74" s="127">
        <f t="shared" si="10"/>
        <v>0</v>
      </c>
      <c r="V74" s="268">
        <f t="shared" si="11"/>
        <v>0</v>
      </c>
      <c r="W74" s="128">
        <v>4.1420375759775014</v>
      </c>
      <c r="X74" s="183">
        <f t="shared" si="12"/>
        <v>0</v>
      </c>
      <c r="Y74" s="256"/>
      <c r="Z74"/>
      <c r="AA74"/>
      <c r="AB74"/>
    </row>
    <row r="75" spans="1:28" ht="13">
      <c r="A75" s="202"/>
      <c r="B75" s="238" t="s">
        <v>1272</v>
      </c>
      <c r="C75" s="114" t="s">
        <v>982</v>
      </c>
      <c r="D75" s="114" t="s">
        <v>1058</v>
      </c>
      <c r="E75" s="114" t="s">
        <v>430</v>
      </c>
      <c r="F75" s="114" t="s">
        <v>443</v>
      </c>
      <c r="G75" s="114" t="s">
        <v>436</v>
      </c>
      <c r="H75" s="115">
        <v>10</v>
      </c>
      <c r="I75" s="116" t="s">
        <v>1271</v>
      </c>
      <c r="J75" s="267">
        <v>80</v>
      </c>
      <c r="K75" s="117">
        <f t="shared" si="9"/>
        <v>0</v>
      </c>
      <c r="L75" s="118"/>
      <c r="M75" s="119"/>
      <c r="N75" s="120"/>
      <c r="O75" s="121"/>
      <c r="P75" s="122"/>
      <c r="Q75" s="123"/>
      <c r="R75" s="124"/>
      <c r="S75" s="125"/>
      <c r="T75" s="126"/>
      <c r="U75" s="127">
        <f t="shared" si="10"/>
        <v>0</v>
      </c>
      <c r="V75" s="268">
        <f t="shared" si="11"/>
        <v>0</v>
      </c>
      <c r="W75" s="128">
        <v>2.3880216637938849</v>
      </c>
      <c r="X75" s="183">
        <f t="shared" si="12"/>
        <v>0</v>
      </c>
      <c r="Y75" s="256"/>
      <c r="Z75"/>
      <c r="AA75"/>
      <c r="AB75"/>
    </row>
    <row r="76" spans="1:28" ht="13">
      <c r="A76" s="202"/>
      <c r="B76" s="238" t="s">
        <v>1274</v>
      </c>
      <c r="C76" s="114" t="s">
        <v>982</v>
      </c>
      <c r="D76" s="114" t="s">
        <v>1061</v>
      </c>
      <c r="E76" s="114" t="s">
        <v>430</v>
      </c>
      <c r="F76" s="114" t="s">
        <v>435</v>
      </c>
      <c r="G76" s="114" t="s">
        <v>436</v>
      </c>
      <c r="H76" s="115">
        <v>10</v>
      </c>
      <c r="I76" s="116" t="s">
        <v>1273</v>
      </c>
      <c r="J76" s="267">
        <v>55</v>
      </c>
      <c r="K76" s="117">
        <f t="shared" si="9"/>
        <v>0</v>
      </c>
      <c r="L76" s="118"/>
      <c r="M76" s="119"/>
      <c r="N76" s="120"/>
      <c r="O76" s="121"/>
      <c r="P76" s="122"/>
      <c r="Q76" s="123"/>
      <c r="R76" s="124"/>
      <c r="S76" s="125"/>
      <c r="T76" s="126"/>
      <c r="U76" s="127">
        <f t="shared" si="10"/>
        <v>0</v>
      </c>
      <c r="V76" s="268">
        <f t="shared" si="11"/>
        <v>0</v>
      </c>
      <c r="W76" s="128">
        <v>1.3790125102059327</v>
      </c>
      <c r="X76" s="183">
        <f t="shared" si="12"/>
        <v>0</v>
      </c>
      <c r="Y76" s="256"/>
      <c r="Z76"/>
      <c r="AA76"/>
      <c r="AB76"/>
    </row>
    <row r="77" spans="1:28" ht="13">
      <c r="A77" s="202"/>
      <c r="B77" s="238" t="s">
        <v>1276</v>
      </c>
      <c r="C77" s="114" t="s">
        <v>982</v>
      </c>
      <c r="D77" s="114" t="s">
        <v>1061</v>
      </c>
      <c r="E77" s="114" t="s">
        <v>430</v>
      </c>
      <c r="F77" s="114" t="s">
        <v>439</v>
      </c>
      <c r="G77" s="114" t="s">
        <v>434</v>
      </c>
      <c r="H77" s="115">
        <v>25</v>
      </c>
      <c r="I77" s="116" t="s">
        <v>1275</v>
      </c>
      <c r="J77" s="267">
        <v>90</v>
      </c>
      <c r="K77" s="117">
        <f t="shared" si="9"/>
        <v>0</v>
      </c>
      <c r="L77" s="118"/>
      <c r="M77" s="119"/>
      <c r="N77" s="120"/>
      <c r="O77" s="121"/>
      <c r="P77" s="122"/>
      <c r="Q77" s="123"/>
      <c r="R77" s="124"/>
      <c r="S77" s="125"/>
      <c r="T77" s="126"/>
      <c r="U77" s="127">
        <f t="shared" si="10"/>
        <v>0</v>
      </c>
      <c r="V77" s="268">
        <f t="shared" si="11"/>
        <v>0</v>
      </c>
      <c r="W77" s="128">
        <v>1.8210165200036286</v>
      </c>
      <c r="X77" s="183">
        <f t="shared" si="12"/>
        <v>0</v>
      </c>
      <c r="Y77" s="256"/>
      <c r="Z77"/>
      <c r="AA77"/>
      <c r="AB77"/>
    </row>
    <row r="78" spans="1:28" ht="13">
      <c r="A78" s="202"/>
      <c r="B78" s="64" t="s">
        <v>1184</v>
      </c>
      <c r="C78" s="64" t="str">
        <f>B78</f>
        <v>Urban Plastix - Tremors</v>
      </c>
      <c r="D78" s="64"/>
      <c r="E78" s="64" t="s">
        <v>430</v>
      </c>
      <c r="F78" s="64" t="s">
        <v>1188</v>
      </c>
      <c r="G78" s="64"/>
      <c r="H78" s="64"/>
      <c r="I78" s="64"/>
      <c r="J78" s="347"/>
      <c r="K78" s="77"/>
      <c r="L78" s="64"/>
      <c r="M78" s="64"/>
      <c r="N78" s="64"/>
      <c r="O78" s="64"/>
      <c r="P78" s="64"/>
      <c r="Q78" s="64"/>
      <c r="R78" s="64"/>
      <c r="S78" s="64"/>
      <c r="T78" s="64"/>
      <c r="U78" s="77"/>
      <c r="V78" s="257"/>
      <c r="W78" s="77"/>
      <c r="X78" s="184"/>
      <c r="Y78" s="256"/>
      <c r="Z78"/>
      <c r="AA78"/>
      <c r="AB78"/>
    </row>
    <row r="79" spans="1:28" ht="13">
      <c r="A79" s="202"/>
      <c r="B79" s="238" t="s">
        <v>1427</v>
      </c>
      <c r="C79" s="114" t="s">
        <v>1182</v>
      </c>
      <c r="D79" s="114" t="s">
        <v>1059</v>
      </c>
      <c r="E79" s="114" t="s">
        <v>430</v>
      </c>
      <c r="F79" s="114" t="s">
        <v>442</v>
      </c>
      <c r="G79" s="114" t="s">
        <v>434</v>
      </c>
      <c r="H79" s="115">
        <v>5</v>
      </c>
      <c r="I79" s="116" t="s">
        <v>1197</v>
      </c>
      <c r="J79" s="267">
        <v>250</v>
      </c>
      <c r="K79" s="117">
        <f t="shared" ref="K79:K88" si="13">SUM(L79:T79)</f>
        <v>0</v>
      </c>
      <c r="L79" s="118"/>
      <c r="M79" s="119"/>
      <c r="N79" s="120"/>
      <c r="O79" s="121"/>
      <c r="P79" s="122"/>
      <c r="Q79" s="123"/>
      <c r="R79" s="124"/>
      <c r="S79" s="125"/>
      <c r="T79" s="126"/>
      <c r="U79" s="127">
        <f t="shared" ref="U79:U88" si="14">K79*H79</f>
        <v>0</v>
      </c>
      <c r="V79" s="268">
        <f t="shared" ref="V79:V88" si="15">K79*J79</f>
        <v>0</v>
      </c>
      <c r="W79" s="128">
        <v>7.0650640932595481</v>
      </c>
      <c r="X79" s="183">
        <f t="shared" ref="X79:X88" si="16">W79*K79</f>
        <v>0</v>
      </c>
      <c r="Y79" s="256"/>
      <c r="Z79"/>
      <c r="AA79"/>
      <c r="AB79"/>
    </row>
    <row r="80" spans="1:28" ht="13">
      <c r="A80" s="202"/>
      <c r="B80" s="238" t="s">
        <v>1428</v>
      </c>
      <c r="C80" s="114" t="s">
        <v>1182</v>
      </c>
      <c r="D80" s="114" t="s">
        <v>1059</v>
      </c>
      <c r="E80" s="114" t="s">
        <v>430</v>
      </c>
      <c r="F80" s="114" t="s">
        <v>440</v>
      </c>
      <c r="G80" s="114" t="s">
        <v>434</v>
      </c>
      <c r="H80" s="115">
        <v>2</v>
      </c>
      <c r="I80" s="116" t="s">
        <v>1198</v>
      </c>
      <c r="J80" s="267">
        <v>75</v>
      </c>
      <c r="K80" s="117">
        <f t="shared" si="13"/>
        <v>0</v>
      </c>
      <c r="L80" s="118"/>
      <c r="M80" s="119"/>
      <c r="N80" s="120"/>
      <c r="O80" s="121"/>
      <c r="P80" s="122"/>
      <c r="Q80" s="123"/>
      <c r="R80" s="124"/>
      <c r="S80" s="125"/>
      <c r="T80" s="126"/>
      <c r="U80" s="127">
        <f t="shared" si="14"/>
        <v>0</v>
      </c>
      <c r="V80" s="268">
        <f t="shared" si="15"/>
        <v>0</v>
      </c>
      <c r="W80" s="128">
        <v>2.004018180168738</v>
      </c>
      <c r="X80" s="183">
        <f t="shared" si="16"/>
        <v>0</v>
      </c>
      <c r="Y80" s="256"/>
      <c r="Z80"/>
      <c r="AA80"/>
      <c r="AB80"/>
    </row>
    <row r="81" spans="1:28" ht="13">
      <c r="A81" s="202"/>
      <c r="B81" s="238" t="s">
        <v>1207</v>
      </c>
      <c r="C81" s="114" t="s">
        <v>1182</v>
      </c>
      <c r="D81" s="114" t="s">
        <v>1059</v>
      </c>
      <c r="E81" s="114" t="s">
        <v>430</v>
      </c>
      <c r="F81" s="114" t="s">
        <v>443</v>
      </c>
      <c r="G81" s="114" t="s">
        <v>437</v>
      </c>
      <c r="H81" s="115">
        <v>5</v>
      </c>
      <c r="I81" s="116" t="s">
        <v>1199</v>
      </c>
      <c r="J81" s="267">
        <v>150</v>
      </c>
      <c r="K81" s="117">
        <f t="shared" si="13"/>
        <v>0</v>
      </c>
      <c r="L81" s="118"/>
      <c r="M81" s="119"/>
      <c r="N81" s="120"/>
      <c r="O81" s="121"/>
      <c r="P81" s="122"/>
      <c r="Q81" s="123"/>
      <c r="R81" s="124"/>
      <c r="S81" s="125"/>
      <c r="T81" s="126"/>
      <c r="U81" s="127">
        <f t="shared" si="14"/>
        <v>0</v>
      </c>
      <c r="V81" s="268">
        <f t="shared" si="15"/>
        <v>0</v>
      </c>
      <c r="W81" s="128">
        <v>3.8420348543953549</v>
      </c>
      <c r="X81" s="183">
        <f t="shared" si="16"/>
        <v>0</v>
      </c>
      <c r="Y81" s="256"/>
      <c r="Z81"/>
      <c r="AA81"/>
      <c r="AB81"/>
    </row>
    <row r="82" spans="1:28" ht="13">
      <c r="A82" s="202"/>
      <c r="B82" s="238" t="s">
        <v>1208</v>
      </c>
      <c r="C82" s="114" t="s">
        <v>1182</v>
      </c>
      <c r="D82" s="114" t="s">
        <v>1057</v>
      </c>
      <c r="E82" s="114" t="s">
        <v>430</v>
      </c>
      <c r="F82" s="114" t="s">
        <v>442</v>
      </c>
      <c r="G82" s="114" t="s">
        <v>434</v>
      </c>
      <c r="H82" s="115">
        <v>5</v>
      </c>
      <c r="I82" s="116" t="s">
        <v>1200</v>
      </c>
      <c r="J82" s="267">
        <v>105</v>
      </c>
      <c r="K82" s="117">
        <f t="shared" si="13"/>
        <v>0</v>
      </c>
      <c r="L82" s="118"/>
      <c r="M82" s="119"/>
      <c r="N82" s="120"/>
      <c r="O82" s="121"/>
      <c r="P82" s="122"/>
      <c r="Q82" s="123"/>
      <c r="R82" s="124"/>
      <c r="S82" s="125"/>
      <c r="T82" s="126"/>
      <c r="U82" s="127">
        <f t="shared" si="14"/>
        <v>0</v>
      </c>
      <c r="V82" s="268">
        <f t="shared" si="15"/>
        <v>0</v>
      </c>
      <c r="W82" s="128">
        <v>3.5930325954821729</v>
      </c>
      <c r="X82" s="183">
        <f t="shared" si="16"/>
        <v>0</v>
      </c>
      <c r="Y82" s="256"/>
      <c r="Z82"/>
      <c r="AA82"/>
      <c r="AB82"/>
    </row>
    <row r="83" spans="1:28" ht="13">
      <c r="A83" s="202"/>
      <c r="B83" s="238" t="s">
        <v>1209</v>
      </c>
      <c r="C83" s="114" t="s">
        <v>1182</v>
      </c>
      <c r="D83" s="114" t="s">
        <v>1057</v>
      </c>
      <c r="E83" s="114" t="s">
        <v>430</v>
      </c>
      <c r="F83" s="114" t="s">
        <v>442</v>
      </c>
      <c r="G83" s="114" t="s">
        <v>434</v>
      </c>
      <c r="H83" s="115">
        <v>5</v>
      </c>
      <c r="I83" s="116" t="s">
        <v>1201</v>
      </c>
      <c r="J83" s="267">
        <v>130</v>
      </c>
      <c r="K83" s="117">
        <f t="shared" si="13"/>
        <v>0</v>
      </c>
      <c r="L83" s="118"/>
      <c r="M83" s="119"/>
      <c r="N83" s="120"/>
      <c r="O83" s="121"/>
      <c r="P83" s="122"/>
      <c r="Q83" s="123"/>
      <c r="R83" s="124"/>
      <c r="S83" s="125"/>
      <c r="T83" s="126"/>
      <c r="U83" s="127">
        <f t="shared" si="14"/>
        <v>0</v>
      </c>
      <c r="V83" s="268">
        <f t="shared" si="15"/>
        <v>0</v>
      </c>
      <c r="W83" s="128">
        <v>3.1530286038283588</v>
      </c>
      <c r="X83" s="183">
        <f t="shared" si="16"/>
        <v>0</v>
      </c>
      <c r="Y83" s="256"/>
      <c r="Z83"/>
      <c r="AA83"/>
      <c r="AB83"/>
    </row>
    <row r="84" spans="1:28" ht="13">
      <c r="A84" s="202"/>
      <c r="B84" s="238" t="s">
        <v>1210</v>
      </c>
      <c r="C84" s="114" t="s">
        <v>1182</v>
      </c>
      <c r="D84" s="114" t="s">
        <v>437</v>
      </c>
      <c r="E84" s="114" t="s">
        <v>430</v>
      </c>
      <c r="F84" s="114" t="s">
        <v>440</v>
      </c>
      <c r="G84" s="114" t="s">
        <v>437</v>
      </c>
      <c r="H84" s="115">
        <v>5</v>
      </c>
      <c r="I84" s="116" t="s">
        <v>1202</v>
      </c>
      <c r="J84" s="267">
        <v>105</v>
      </c>
      <c r="K84" s="117">
        <f t="shared" si="13"/>
        <v>0</v>
      </c>
      <c r="L84" s="118"/>
      <c r="M84" s="119"/>
      <c r="N84" s="120"/>
      <c r="O84" s="121"/>
      <c r="P84" s="122"/>
      <c r="Q84" s="123"/>
      <c r="R84" s="124"/>
      <c r="S84" s="125"/>
      <c r="T84" s="126"/>
      <c r="U84" s="127">
        <f t="shared" si="14"/>
        <v>0</v>
      </c>
      <c r="V84" s="268">
        <f t="shared" si="15"/>
        <v>0</v>
      </c>
      <c r="W84" s="128">
        <v>2.2540204481538599</v>
      </c>
      <c r="X84" s="183">
        <f t="shared" si="16"/>
        <v>0</v>
      </c>
      <c r="Y84" s="256"/>
      <c r="Z84"/>
      <c r="AA84"/>
      <c r="AB84"/>
    </row>
    <row r="85" spans="1:28" ht="13">
      <c r="A85" s="202"/>
      <c r="B85" s="238" t="s">
        <v>1211</v>
      </c>
      <c r="C85" s="114" t="s">
        <v>1182</v>
      </c>
      <c r="D85" s="114" t="s">
        <v>1058</v>
      </c>
      <c r="E85" s="114" t="s">
        <v>430</v>
      </c>
      <c r="F85" s="114" t="s">
        <v>443</v>
      </c>
      <c r="G85" s="114" t="s">
        <v>436</v>
      </c>
      <c r="H85" s="115">
        <v>15</v>
      </c>
      <c r="I85" s="116" t="s">
        <v>1203</v>
      </c>
      <c r="J85" s="267">
        <v>90</v>
      </c>
      <c r="K85" s="117">
        <f t="shared" si="13"/>
        <v>0</v>
      </c>
      <c r="L85" s="118"/>
      <c r="M85" s="119"/>
      <c r="N85" s="120"/>
      <c r="O85" s="121"/>
      <c r="P85" s="122"/>
      <c r="Q85" s="123"/>
      <c r="R85" s="124"/>
      <c r="S85" s="125"/>
      <c r="T85" s="126"/>
      <c r="U85" s="127">
        <f t="shared" si="14"/>
        <v>0</v>
      </c>
      <c r="V85" s="268">
        <f t="shared" si="15"/>
        <v>0</v>
      </c>
      <c r="W85" s="128">
        <v>2.5550231788079465</v>
      </c>
      <c r="X85" s="183">
        <f t="shared" si="16"/>
        <v>0</v>
      </c>
      <c r="Y85" s="256"/>
      <c r="Z85"/>
      <c r="AA85"/>
      <c r="AB85"/>
    </row>
    <row r="86" spans="1:28" ht="13">
      <c r="A86" s="202"/>
      <c r="B86" s="238" t="s">
        <v>1212</v>
      </c>
      <c r="C86" s="114" t="s">
        <v>1182</v>
      </c>
      <c r="D86" s="114" t="s">
        <v>1061</v>
      </c>
      <c r="E86" s="114" t="s">
        <v>430</v>
      </c>
      <c r="F86" s="114" t="s">
        <v>439</v>
      </c>
      <c r="G86" s="114" t="s">
        <v>436</v>
      </c>
      <c r="H86" s="115">
        <v>25</v>
      </c>
      <c r="I86" s="116" t="s">
        <v>1204</v>
      </c>
      <c r="J86" s="267">
        <v>95</v>
      </c>
      <c r="K86" s="117">
        <f t="shared" si="13"/>
        <v>0</v>
      </c>
      <c r="L86" s="118"/>
      <c r="M86" s="119"/>
      <c r="N86" s="120"/>
      <c r="O86" s="121"/>
      <c r="P86" s="122"/>
      <c r="Q86" s="123"/>
      <c r="R86" s="124"/>
      <c r="S86" s="125"/>
      <c r="T86" s="126"/>
      <c r="U86" s="127">
        <f t="shared" si="14"/>
        <v>0</v>
      </c>
      <c r="V86" s="268">
        <f t="shared" si="15"/>
        <v>0</v>
      </c>
      <c r="W86" s="128">
        <v>2.0830188968520362</v>
      </c>
      <c r="X86" s="183">
        <f t="shared" si="16"/>
        <v>0</v>
      </c>
      <c r="Y86" s="256"/>
      <c r="Z86"/>
      <c r="AA86"/>
      <c r="AB86"/>
    </row>
    <row r="87" spans="1:28" ht="13">
      <c r="A87" s="202"/>
      <c r="B87" s="238" t="s">
        <v>1213</v>
      </c>
      <c r="C87" s="114" t="s">
        <v>1182</v>
      </c>
      <c r="D87" s="114" t="s">
        <v>1061</v>
      </c>
      <c r="E87" s="114" t="s">
        <v>430</v>
      </c>
      <c r="F87" s="114" t="s">
        <v>439</v>
      </c>
      <c r="G87" s="114" t="s">
        <v>437</v>
      </c>
      <c r="H87" s="115">
        <v>25</v>
      </c>
      <c r="I87" s="116" t="s">
        <v>1205</v>
      </c>
      <c r="J87" s="267">
        <v>100</v>
      </c>
      <c r="K87" s="117">
        <f t="shared" si="13"/>
        <v>0</v>
      </c>
      <c r="L87" s="118"/>
      <c r="M87" s="119"/>
      <c r="N87" s="120"/>
      <c r="O87" s="121"/>
      <c r="P87" s="122"/>
      <c r="Q87" s="123"/>
      <c r="R87" s="124"/>
      <c r="S87" s="125"/>
      <c r="T87" s="126"/>
      <c r="U87" s="127">
        <f t="shared" si="14"/>
        <v>0</v>
      </c>
      <c r="V87" s="268">
        <f t="shared" si="15"/>
        <v>0</v>
      </c>
      <c r="W87" s="128">
        <v>2.0710187879887507</v>
      </c>
      <c r="X87" s="183">
        <f t="shared" si="16"/>
        <v>0</v>
      </c>
      <c r="Y87" s="256"/>
      <c r="Z87"/>
      <c r="AA87"/>
      <c r="AB87"/>
    </row>
    <row r="88" spans="1:28" ht="13">
      <c r="A88" s="202"/>
      <c r="B88" s="238" t="s">
        <v>1214</v>
      </c>
      <c r="C88" s="114" t="s">
        <v>1182</v>
      </c>
      <c r="D88" s="114" t="s">
        <v>441</v>
      </c>
      <c r="E88" s="114" t="s">
        <v>430</v>
      </c>
      <c r="F88" s="114" t="s">
        <v>441</v>
      </c>
      <c r="G88" s="114" t="s">
        <v>436</v>
      </c>
      <c r="H88" s="115">
        <v>20</v>
      </c>
      <c r="I88" s="116" t="s">
        <v>1206</v>
      </c>
      <c r="J88" s="267">
        <v>130</v>
      </c>
      <c r="K88" s="117">
        <f t="shared" si="13"/>
        <v>0</v>
      </c>
      <c r="L88" s="118"/>
      <c r="M88" s="119"/>
      <c r="N88" s="120"/>
      <c r="O88" s="121"/>
      <c r="P88" s="122"/>
      <c r="Q88" s="123"/>
      <c r="R88" s="124"/>
      <c r="S88" s="125"/>
      <c r="T88" s="126"/>
      <c r="U88" s="127">
        <f t="shared" si="14"/>
        <v>0</v>
      </c>
      <c r="V88" s="268">
        <f t="shared" si="15"/>
        <v>0</v>
      </c>
      <c r="W88" s="128">
        <v>3.672033312165472</v>
      </c>
      <c r="X88" s="183">
        <f t="shared" si="16"/>
        <v>0</v>
      </c>
      <c r="Y88" s="256"/>
      <c r="Z88"/>
      <c r="AA88"/>
      <c r="AB88"/>
    </row>
    <row r="89" spans="1:28" ht="13">
      <c r="A89" s="202"/>
      <c r="B89" s="64" t="s">
        <v>1187</v>
      </c>
      <c r="C89" s="64" t="str">
        <f>B89</f>
        <v>Urban Plastix - Trim</v>
      </c>
      <c r="D89" s="64"/>
      <c r="E89" s="50" t="s">
        <v>430</v>
      </c>
      <c r="F89" s="64" t="s">
        <v>1188</v>
      </c>
      <c r="G89" s="64"/>
      <c r="H89" s="50"/>
      <c r="I89" s="51"/>
      <c r="J89" s="347"/>
      <c r="K89" s="77"/>
      <c r="L89" s="64"/>
      <c r="M89" s="64"/>
      <c r="N89" s="64"/>
      <c r="O89" s="64"/>
      <c r="P89" s="64"/>
      <c r="Q89" s="64"/>
      <c r="R89" s="64"/>
      <c r="S89" s="64"/>
      <c r="T89" s="64"/>
      <c r="U89" s="77"/>
      <c r="V89" s="257"/>
      <c r="W89" s="77"/>
      <c r="X89" s="184"/>
      <c r="Y89" s="256"/>
      <c r="Z89"/>
      <c r="AA89"/>
      <c r="AB89"/>
    </row>
    <row r="90" spans="1:28" ht="13">
      <c r="A90" s="202"/>
      <c r="B90" s="238" t="s">
        <v>1278</v>
      </c>
      <c r="C90" s="114" t="s">
        <v>981</v>
      </c>
      <c r="D90" s="114" t="s">
        <v>1060</v>
      </c>
      <c r="E90" s="114" t="s">
        <v>430</v>
      </c>
      <c r="F90" s="114" t="s">
        <v>442</v>
      </c>
      <c r="G90" s="114" t="s">
        <v>434</v>
      </c>
      <c r="H90" s="115">
        <v>5</v>
      </c>
      <c r="I90" s="116" t="s">
        <v>1277</v>
      </c>
      <c r="J90" s="267">
        <v>235</v>
      </c>
      <c r="K90" s="117">
        <f t="shared" ref="K90:K97" si="17">SUM(L90:T90)</f>
        <v>0</v>
      </c>
      <c r="L90" s="118"/>
      <c r="M90" s="119"/>
      <c r="N90" s="120"/>
      <c r="O90" s="121"/>
      <c r="P90" s="122"/>
      <c r="Q90" s="123"/>
      <c r="R90" s="124"/>
      <c r="S90" s="125"/>
      <c r="T90" s="126"/>
      <c r="U90" s="127">
        <f t="shared" ref="U90:U97" si="18">K90*H90</f>
        <v>0</v>
      </c>
      <c r="V90" s="268">
        <f t="shared" ref="V90:V97" si="19">K90*J90</f>
        <v>0</v>
      </c>
      <c r="W90" s="128">
        <v>6.5940598203755778</v>
      </c>
      <c r="X90" s="183">
        <f t="shared" ref="X90:X97" si="20">W90*K90</f>
        <v>0</v>
      </c>
      <c r="Y90" s="256"/>
      <c r="Z90"/>
      <c r="AA90"/>
      <c r="AB90"/>
    </row>
    <row r="91" spans="1:28" ht="13">
      <c r="A91" s="202"/>
      <c r="B91" s="238" t="s">
        <v>1280</v>
      </c>
      <c r="C91" s="114" t="s">
        <v>981</v>
      </c>
      <c r="D91" s="114" t="s">
        <v>1060</v>
      </c>
      <c r="E91" s="114" t="s">
        <v>430</v>
      </c>
      <c r="F91" s="114" t="s">
        <v>443</v>
      </c>
      <c r="G91" s="114" t="s">
        <v>437</v>
      </c>
      <c r="H91" s="115">
        <v>3</v>
      </c>
      <c r="I91" s="116" t="s">
        <v>1279</v>
      </c>
      <c r="J91" s="267">
        <v>90</v>
      </c>
      <c r="K91" s="117">
        <f t="shared" si="17"/>
        <v>0</v>
      </c>
      <c r="L91" s="118"/>
      <c r="M91" s="119"/>
      <c r="N91" s="120"/>
      <c r="O91" s="121"/>
      <c r="P91" s="122"/>
      <c r="Q91" s="123"/>
      <c r="R91" s="124"/>
      <c r="S91" s="125"/>
      <c r="T91" s="126"/>
      <c r="U91" s="127">
        <f t="shared" si="18"/>
        <v>0</v>
      </c>
      <c r="V91" s="268">
        <f t="shared" si="19"/>
        <v>0</v>
      </c>
      <c r="W91" s="128">
        <v>2.2490204027941574</v>
      </c>
      <c r="X91" s="183">
        <f t="shared" si="20"/>
        <v>0</v>
      </c>
      <c r="Y91" s="256"/>
      <c r="Z91"/>
      <c r="AA91"/>
      <c r="AB91"/>
    </row>
    <row r="92" spans="1:28" ht="13">
      <c r="A92" s="202"/>
      <c r="B92" s="238" t="s">
        <v>1397</v>
      </c>
      <c r="C92" s="114" t="s">
        <v>981</v>
      </c>
      <c r="D92" s="114" t="s">
        <v>1060</v>
      </c>
      <c r="E92" s="114" t="s">
        <v>430</v>
      </c>
      <c r="F92" s="114" t="s">
        <v>438</v>
      </c>
      <c r="G92" s="114" t="s">
        <v>437</v>
      </c>
      <c r="H92" s="115">
        <v>5</v>
      </c>
      <c r="I92" s="116" t="s">
        <v>1281</v>
      </c>
      <c r="J92" s="267">
        <v>125</v>
      </c>
      <c r="K92" s="117">
        <f t="shared" si="17"/>
        <v>0</v>
      </c>
      <c r="L92" s="118"/>
      <c r="M92" s="119"/>
      <c r="N92" s="120"/>
      <c r="O92" s="121"/>
      <c r="P92" s="122"/>
      <c r="Q92" s="123"/>
      <c r="R92" s="124"/>
      <c r="S92" s="125"/>
      <c r="T92" s="346"/>
      <c r="U92" s="127">
        <f t="shared" si="18"/>
        <v>0</v>
      </c>
      <c r="V92" s="268">
        <f t="shared" si="19"/>
        <v>0</v>
      </c>
      <c r="W92" s="128">
        <v>2.9330266080014509</v>
      </c>
      <c r="X92" s="183">
        <f t="shared" si="20"/>
        <v>0</v>
      </c>
      <c r="Y92" s="256"/>
      <c r="Z92"/>
      <c r="AA92"/>
      <c r="AB92"/>
    </row>
    <row r="93" spans="1:28" ht="13">
      <c r="A93" s="202"/>
      <c r="B93" s="238" t="s">
        <v>1283</v>
      </c>
      <c r="C93" s="114" t="s">
        <v>981</v>
      </c>
      <c r="D93" s="114" t="s">
        <v>1057</v>
      </c>
      <c r="E93" s="114" t="s">
        <v>430</v>
      </c>
      <c r="F93" s="114" t="s">
        <v>442</v>
      </c>
      <c r="G93" s="114" t="s">
        <v>434</v>
      </c>
      <c r="H93" s="115">
        <v>7</v>
      </c>
      <c r="I93" s="116" t="s">
        <v>1282</v>
      </c>
      <c r="J93" s="267">
        <v>220</v>
      </c>
      <c r="K93" s="117">
        <f t="shared" si="17"/>
        <v>0</v>
      </c>
      <c r="L93" s="118"/>
      <c r="M93" s="119"/>
      <c r="N93" s="120"/>
      <c r="O93" s="121"/>
      <c r="P93" s="122"/>
      <c r="Q93" s="123"/>
      <c r="R93" s="124"/>
      <c r="S93" s="125"/>
      <c r="T93" s="126"/>
      <c r="U93" s="127">
        <f t="shared" si="18"/>
        <v>0</v>
      </c>
      <c r="V93" s="268">
        <f t="shared" si="19"/>
        <v>0</v>
      </c>
      <c r="W93" s="128">
        <v>5.5930507393631492</v>
      </c>
      <c r="X93" s="183">
        <f t="shared" si="20"/>
        <v>0</v>
      </c>
      <c r="Y93" s="256"/>
      <c r="Z93"/>
      <c r="AA93"/>
      <c r="AB93"/>
    </row>
    <row r="94" spans="1:28" ht="13">
      <c r="A94" s="202"/>
      <c r="B94" s="238" t="s">
        <v>1285</v>
      </c>
      <c r="C94" s="114" t="s">
        <v>981</v>
      </c>
      <c r="D94" s="114" t="s">
        <v>1057</v>
      </c>
      <c r="E94" s="114" t="s">
        <v>430</v>
      </c>
      <c r="F94" s="114" t="s">
        <v>443</v>
      </c>
      <c r="G94" s="114" t="s">
        <v>437</v>
      </c>
      <c r="H94" s="115">
        <v>5</v>
      </c>
      <c r="I94" s="116" t="s">
        <v>1284</v>
      </c>
      <c r="J94" s="267">
        <v>110</v>
      </c>
      <c r="K94" s="117">
        <f t="shared" si="17"/>
        <v>0</v>
      </c>
      <c r="L94" s="118"/>
      <c r="M94" s="119"/>
      <c r="N94" s="120"/>
      <c r="O94" s="121"/>
      <c r="P94" s="122"/>
      <c r="Q94" s="123"/>
      <c r="R94" s="124"/>
      <c r="S94" s="125"/>
      <c r="T94" s="126"/>
      <c r="U94" s="127">
        <f t="shared" si="18"/>
        <v>0</v>
      </c>
      <c r="V94" s="268">
        <f t="shared" si="19"/>
        <v>0</v>
      </c>
      <c r="W94" s="128">
        <v>3.2080291027850856</v>
      </c>
      <c r="X94" s="183">
        <f t="shared" si="20"/>
        <v>0</v>
      </c>
      <c r="Y94" s="256"/>
      <c r="Z94"/>
      <c r="AA94"/>
      <c r="AB94"/>
    </row>
    <row r="95" spans="1:28" ht="13">
      <c r="A95" s="202"/>
      <c r="B95" s="238" t="s">
        <v>1287</v>
      </c>
      <c r="C95" s="114" t="s">
        <v>981</v>
      </c>
      <c r="D95" s="114" t="s">
        <v>437</v>
      </c>
      <c r="E95" s="114" t="s">
        <v>430</v>
      </c>
      <c r="F95" s="114" t="s">
        <v>435</v>
      </c>
      <c r="G95" s="114" t="s">
        <v>437</v>
      </c>
      <c r="H95" s="115">
        <v>5</v>
      </c>
      <c r="I95" s="116" t="s">
        <v>1286</v>
      </c>
      <c r="J95" s="267">
        <v>85</v>
      </c>
      <c r="K95" s="117">
        <f t="shared" si="17"/>
        <v>0</v>
      </c>
      <c r="L95" s="118"/>
      <c r="M95" s="119"/>
      <c r="N95" s="120"/>
      <c r="O95" s="121"/>
      <c r="P95" s="122"/>
      <c r="Q95" s="123"/>
      <c r="R95" s="124"/>
      <c r="S95" s="125"/>
      <c r="T95" s="126"/>
      <c r="U95" s="127">
        <f t="shared" si="18"/>
        <v>0</v>
      </c>
      <c r="V95" s="268">
        <f t="shared" si="19"/>
        <v>0</v>
      </c>
      <c r="W95" s="128">
        <v>2.9690269345913083</v>
      </c>
      <c r="X95" s="183">
        <f t="shared" si="20"/>
        <v>0</v>
      </c>
      <c r="Y95" s="256"/>
      <c r="Z95"/>
      <c r="AA95"/>
      <c r="AB95"/>
    </row>
    <row r="96" spans="1:28" ht="13">
      <c r="A96" s="202"/>
      <c r="B96" s="238" t="s">
        <v>1289</v>
      </c>
      <c r="C96" s="114" t="s">
        <v>981</v>
      </c>
      <c r="D96" s="114" t="s">
        <v>1058</v>
      </c>
      <c r="E96" s="114" t="s">
        <v>430</v>
      </c>
      <c r="F96" s="114" t="s">
        <v>435</v>
      </c>
      <c r="G96" s="114" t="s">
        <v>436</v>
      </c>
      <c r="H96" s="115">
        <v>10</v>
      </c>
      <c r="I96" s="116" t="s">
        <v>1288</v>
      </c>
      <c r="J96" s="267">
        <v>105</v>
      </c>
      <c r="K96" s="117">
        <f t="shared" si="17"/>
        <v>0</v>
      </c>
      <c r="L96" s="118"/>
      <c r="M96" s="119"/>
      <c r="N96" s="120"/>
      <c r="O96" s="121"/>
      <c r="P96" s="122"/>
      <c r="Q96" s="123"/>
      <c r="R96" s="124"/>
      <c r="S96" s="125"/>
      <c r="T96" s="126"/>
      <c r="U96" s="127">
        <f t="shared" si="18"/>
        <v>0</v>
      </c>
      <c r="V96" s="268">
        <f t="shared" si="19"/>
        <v>0</v>
      </c>
      <c r="W96" s="128">
        <v>3.3520304091445157</v>
      </c>
      <c r="X96" s="183">
        <f t="shared" si="20"/>
        <v>0</v>
      </c>
      <c r="Y96" s="256"/>
      <c r="Z96"/>
      <c r="AA96"/>
      <c r="AB96"/>
    </row>
    <row r="97" spans="1:28" ht="13">
      <c r="A97" s="202"/>
      <c r="B97" s="239" t="s">
        <v>1291</v>
      </c>
      <c r="C97" s="185" t="s">
        <v>981</v>
      </c>
      <c r="D97" s="185" t="s">
        <v>1061</v>
      </c>
      <c r="E97" s="185" t="s">
        <v>430</v>
      </c>
      <c r="F97" s="185" t="s">
        <v>439</v>
      </c>
      <c r="G97" s="185" t="s">
        <v>436</v>
      </c>
      <c r="H97" s="187">
        <v>25</v>
      </c>
      <c r="I97" s="216" t="s">
        <v>1290</v>
      </c>
      <c r="J97" s="267">
        <v>125</v>
      </c>
      <c r="K97" s="189">
        <f t="shared" si="17"/>
        <v>0</v>
      </c>
      <c r="L97" s="190"/>
      <c r="M97" s="191"/>
      <c r="N97" s="120"/>
      <c r="O97" s="193"/>
      <c r="P97" s="194"/>
      <c r="Q97" s="195"/>
      <c r="R97" s="196"/>
      <c r="S97" s="197"/>
      <c r="T97" s="198"/>
      <c r="U97" s="199">
        <f t="shared" si="18"/>
        <v>0</v>
      </c>
      <c r="V97" s="269">
        <f t="shared" si="19"/>
        <v>0</v>
      </c>
      <c r="W97" s="128">
        <v>3.2660296289576336</v>
      </c>
      <c r="X97" s="200">
        <f t="shared" si="20"/>
        <v>0</v>
      </c>
      <c r="Y97" s="256"/>
      <c r="Z97"/>
      <c r="AA97"/>
      <c r="AB97"/>
    </row>
    <row r="98" spans="1:28" ht="24">
      <c r="A98" s="67"/>
      <c r="B98" s="157"/>
      <c r="C98" s="157"/>
      <c r="D98" s="157"/>
      <c r="E98" s="157"/>
      <c r="F98" s="157"/>
      <c r="G98" s="157"/>
      <c r="H98" s="158"/>
      <c r="I98" s="159"/>
      <c r="J98" s="160"/>
      <c r="K98" s="161">
        <f>SUM(K36:K97)</f>
        <v>0</v>
      </c>
      <c r="L98" s="162"/>
      <c r="M98" s="163"/>
      <c r="N98" s="162"/>
      <c r="O98" s="162"/>
      <c r="P98" s="162"/>
      <c r="Q98" s="162"/>
      <c r="R98" s="162"/>
      <c r="S98" s="163"/>
      <c r="T98" s="164"/>
      <c r="U98" s="165"/>
      <c r="V98" s="166"/>
      <c r="W98" s="167" t="s">
        <v>326</v>
      </c>
      <c r="X98" s="215">
        <f>SUM(X36:X97)</f>
        <v>0</v>
      </c>
    </row>
    <row r="99" spans="1:28" ht="14" thickBot="1">
      <c r="I99" s="79" t="s">
        <v>327</v>
      </c>
      <c r="J99" s="80"/>
      <c r="K99" s="213"/>
      <c r="L99" s="81">
        <f t="shared" ref="L99:T99" si="21">SUM(L36:L98)</f>
        <v>0</v>
      </c>
      <c r="M99" s="81">
        <f t="shared" si="21"/>
        <v>0</v>
      </c>
      <c r="N99" s="81">
        <f t="shared" si="21"/>
        <v>0</v>
      </c>
      <c r="O99" s="81">
        <f t="shared" si="21"/>
        <v>0</v>
      </c>
      <c r="P99" s="81">
        <f t="shared" si="21"/>
        <v>0</v>
      </c>
      <c r="Q99" s="81">
        <f t="shared" si="21"/>
        <v>0</v>
      </c>
      <c r="R99" s="81">
        <f t="shared" si="21"/>
        <v>0</v>
      </c>
      <c r="S99" s="81">
        <f t="shared" si="21"/>
        <v>0</v>
      </c>
      <c r="T99" s="81">
        <f t="shared" si="21"/>
        <v>0</v>
      </c>
      <c r="U99" s="82"/>
      <c r="V99" s="83"/>
      <c r="W99" s="84"/>
      <c r="X99"/>
    </row>
    <row r="100" spans="1:28" ht="14" thickBot="1">
      <c r="I100" s="331" t="s">
        <v>328</v>
      </c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85">
        <f>SUM(U36:U97)</f>
        <v>0</v>
      </c>
      <c r="U100" s="86"/>
      <c r="V100"/>
      <c r="W100" s="303" t="s">
        <v>895</v>
      </c>
      <c r="X100" s="214"/>
    </row>
    <row r="101" spans="1:28" ht="13" hidden="1">
      <c r="I101" s="328" t="s">
        <v>892</v>
      </c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87"/>
      <c r="U101" s="88">
        <f>SUMIF(E36:E97,"Aragon",V36:V97)</f>
        <v>0</v>
      </c>
      <c r="V101"/>
      <c r="W101" s="304"/>
      <c r="X101" s="214"/>
    </row>
    <row r="102" spans="1:28" ht="13" hidden="1">
      <c r="A102" s="68"/>
      <c r="B102" s="69"/>
      <c r="C102" s="69"/>
      <c r="D102" s="69"/>
      <c r="E102" s="69"/>
      <c r="I102" s="313" t="s">
        <v>336</v>
      </c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89" t="e">
        <f>#REF!</f>
        <v>#REF!</v>
      </c>
      <c r="U102" s="88" t="e">
        <f>-SUM(U101*T102)</f>
        <v>#REF!</v>
      </c>
      <c r="V102"/>
      <c r="W102" s="304"/>
      <c r="X102" s="214"/>
    </row>
    <row r="103" spans="1:28" ht="13" hidden="1">
      <c r="A103" s="68"/>
      <c r="B103" s="69"/>
      <c r="C103" s="69"/>
      <c r="D103" s="69"/>
      <c r="E103" s="69"/>
      <c r="I103" s="300" t="s">
        <v>891</v>
      </c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87"/>
      <c r="U103" s="88" t="e">
        <f>SUM(U101:U102)</f>
        <v>#REF!</v>
      </c>
      <c r="V103"/>
      <c r="W103" s="304"/>
      <c r="X103" s="214"/>
    </row>
    <row r="104" spans="1:28" ht="13" hidden="1">
      <c r="A104" s="68"/>
      <c r="B104" s="69"/>
      <c r="C104" s="69"/>
      <c r="D104" s="69"/>
      <c r="E104" s="69"/>
      <c r="I104" s="90"/>
      <c r="J104" s="91"/>
      <c r="K104" s="90"/>
      <c r="L104" s="90"/>
      <c r="M104" s="90"/>
      <c r="N104" s="90"/>
      <c r="O104" s="90"/>
      <c r="P104" s="90"/>
      <c r="Q104" s="316" t="s">
        <v>329</v>
      </c>
      <c r="R104" s="301"/>
      <c r="S104" s="302"/>
      <c r="T104" s="92"/>
      <c r="U104" s="93">
        <f>IF(O6="Yes",#REF!,0)</f>
        <v>0</v>
      </c>
      <c r="V104" s="94"/>
      <c r="W104" s="304"/>
      <c r="X104" s="214"/>
    </row>
    <row r="105" spans="1:28" ht="13" hidden="1">
      <c r="A105" s="68"/>
      <c r="B105" s="69"/>
      <c r="C105" s="69"/>
      <c r="D105" s="69"/>
      <c r="E105" s="69"/>
      <c r="G105" s="68"/>
      <c r="I105" s="316" t="s">
        <v>1426</v>
      </c>
      <c r="J105" s="301"/>
      <c r="K105" s="301"/>
      <c r="L105" s="301"/>
      <c r="M105" s="301"/>
      <c r="N105" s="301"/>
      <c r="O105" s="301"/>
      <c r="P105" s="301"/>
      <c r="Q105" s="301"/>
      <c r="R105" s="301"/>
      <c r="S105" s="302"/>
      <c r="T105" s="89">
        <v>0.05</v>
      </c>
      <c r="U105" s="95">
        <v>0</v>
      </c>
      <c r="V105" s="94"/>
      <c r="W105" s="304"/>
      <c r="X105" s="214"/>
      <c r="Y105"/>
    </row>
    <row r="106" spans="1:28" ht="13" hidden="1">
      <c r="A106" s="70"/>
      <c r="B106" s="69"/>
      <c r="C106" s="69"/>
      <c r="D106" s="69"/>
      <c r="E106" s="69"/>
      <c r="F106" s="71"/>
      <c r="G106" s="68"/>
      <c r="I106" s="96"/>
      <c r="J106" s="97"/>
      <c r="K106" s="96"/>
      <c r="L106" s="96"/>
      <c r="M106" s="96"/>
      <c r="N106" s="96"/>
      <c r="O106" s="96"/>
      <c r="P106" s="96"/>
      <c r="Q106" s="316" t="s">
        <v>330</v>
      </c>
      <c r="R106" s="301"/>
      <c r="S106" s="302"/>
      <c r="T106" s="89"/>
      <c r="U106" s="98"/>
      <c r="V106" s="99"/>
      <c r="W106" s="304"/>
      <c r="X106" s="214"/>
      <c r="Y106"/>
    </row>
    <row r="107" spans="1:28" ht="13" hidden="1">
      <c r="A107" s="70"/>
      <c r="B107" s="69"/>
      <c r="C107" s="69"/>
      <c r="D107" s="69"/>
      <c r="E107" s="69"/>
      <c r="G107" s="68"/>
      <c r="I107" s="300" t="s">
        <v>331</v>
      </c>
      <c r="J107" s="301"/>
      <c r="K107" s="301"/>
      <c r="L107" s="301"/>
      <c r="M107" s="301"/>
      <c r="N107" s="301"/>
      <c r="O107" s="301"/>
      <c r="P107" s="301"/>
      <c r="Q107" s="301"/>
      <c r="R107" s="301"/>
      <c r="S107" s="302"/>
      <c r="T107" s="89"/>
      <c r="U107" s="100" t="e">
        <f>SUM(U103:U106)</f>
        <v>#REF!</v>
      </c>
      <c r="V107" s="99"/>
      <c r="W107" s="304"/>
      <c r="X107" s="214"/>
      <c r="Y107"/>
    </row>
    <row r="108" spans="1:28" ht="13" hidden="1">
      <c r="A108" s="70"/>
      <c r="B108" s="69"/>
      <c r="C108" s="69"/>
      <c r="D108" s="69"/>
      <c r="E108" s="69"/>
      <c r="G108" s="68"/>
      <c r="I108" s="313" t="s">
        <v>431</v>
      </c>
      <c r="J108" s="301"/>
      <c r="K108" s="301"/>
      <c r="L108" s="301"/>
      <c r="M108" s="301"/>
      <c r="N108" s="301"/>
      <c r="O108" s="301"/>
      <c r="P108" s="301"/>
      <c r="Q108" s="301"/>
      <c r="R108" s="301"/>
      <c r="S108" s="302"/>
      <c r="T108" s="212">
        <v>0</v>
      </c>
      <c r="U108" s="100" t="e">
        <f>U107*T108</f>
        <v>#REF!</v>
      </c>
      <c r="V108" s="94"/>
      <c r="W108" s="304"/>
      <c r="X108" s="214"/>
      <c r="Y108"/>
    </row>
    <row r="109" spans="1:28" ht="13" hidden="1">
      <c r="A109" s="70"/>
      <c r="B109" s="69"/>
      <c r="C109" s="69"/>
      <c r="D109" s="69"/>
      <c r="E109" s="69"/>
      <c r="G109" s="68"/>
      <c r="I109" s="310" t="s">
        <v>332</v>
      </c>
      <c r="J109" s="301"/>
      <c r="K109" s="301"/>
      <c r="L109" s="301"/>
      <c r="M109" s="301"/>
      <c r="N109" s="301"/>
      <c r="O109" s="301"/>
      <c r="P109" s="301"/>
      <c r="Q109" s="301"/>
      <c r="R109" s="301"/>
      <c r="S109" s="302"/>
      <c r="T109" s="87"/>
      <c r="U109" s="98" t="e">
        <f>IF((#REF!+#REF!)&gt;0,#REF!*#REF!,0)</f>
        <v>#REF!</v>
      </c>
      <c r="V109" s="101"/>
      <c r="W109" s="304"/>
      <c r="X109" s="214"/>
      <c r="Y109"/>
    </row>
    <row r="110" spans="1:28" ht="24" hidden="1">
      <c r="A110" s="70"/>
      <c r="B110" s="69"/>
      <c r="C110" s="69"/>
      <c r="D110" s="69"/>
      <c r="E110" s="69"/>
      <c r="F110" s="71"/>
      <c r="G110" s="68"/>
      <c r="I110" s="102"/>
      <c r="J110" s="309"/>
      <c r="K110" s="301"/>
      <c r="L110" s="301"/>
      <c r="M110" s="301"/>
      <c r="N110" s="301"/>
      <c r="O110" s="301"/>
      <c r="P110" s="301"/>
      <c r="Q110" s="301"/>
      <c r="R110" s="301"/>
      <c r="S110" s="302"/>
      <c r="T110" s="87"/>
      <c r="U110" s="100">
        <v>0</v>
      </c>
      <c r="V110" s="94"/>
      <c r="W110" s="304"/>
      <c r="X110" s="290" t="s">
        <v>902</v>
      </c>
      <c r="Y110" s="201">
        <f>SUMIF(E36:E98,"Aragon",V36:V98)</f>
        <v>0</v>
      </c>
    </row>
    <row r="111" spans="1:28" ht="24" hidden="1">
      <c r="A111" s="70"/>
      <c r="B111" s="69"/>
      <c r="C111" s="69"/>
      <c r="D111" s="69"/>
      <c r="E111" s="69"/>
      <c r="I111" s="311" t="s">
        <v>333</v>
      </c>
      <c r="J111" s="301"/>
      <c r="K111" s="301"/>
      <c r="L111" s="301"/>
      <c r="M111" s="301"/>
      <c r="N111" s="301"/>
      <c r="O111" s="301"/>
      <c r="P111" s="301"/>
      <c r="Q111" s="301"/>
      <c r="R111" s="301"/>
      <c r="S111" s="302"/>
      <c r="T111" s="87"/>
      <c r="U111" s="98" t="e">
        <f>SUM(U107:U110)</f>
        <v>#REF!</v>
      </c>
      <c r="V111" s="101"/>
      <c r="W111" s="304"/>
      <c r="X111" s="290" t="s">
        <v>901</v>
      </c>
      <c r="Y111" s="201" t="e">
        <f>#REF!*Y110</f>
        <v>#REF!</v>
      </c>
    </row>
    <row r="112" spans="1:28" ht="13" hidden="1">
      <c r="A112" s="70"/>
      <c r="B112" s="69"/>
      <c r="C112" s="69"/>
      <c r="D112" s="69"/>
      <c r="E112" s="69"/>
      <c r="F112" s="30"/>
      <c r="G112" s="30"/>
      <c r="H112" s="30"/>
      <c r="I112" s="310" t="s">
        <v>334</v>
      </c>
      <c r="J112" s="301"/>
      <c r="K112" s="301"/>
      <c r="L112" s="301"/>
      <c r="M112" s="301"/>
      <c r="N112" s="301"/>
      <c r="O112" s="301"/>
      <c r="P112" s="301"/>
      <c r="Q112" s="301"/>
      <c r="R112" s="301"/>
      <c r="S112" s="302"/>
      <c r="T112" s="87"/>
      <c r="U112" s="98">
        <v>0</v>
      </c>
      <c r="V112" s="101"/>
      <c r="W112" s="304"/>
      <c r="X112" s="290" t="s">
        <v>893</v>
      </c>
      <c r="Y112" s="104">
        <f>SUMIF(E36:E98,"Aragon",K36:K98)</f>
        <v>0</v>
      </c>
    </row>
    <row r="113" spans="1:25" ht="13" hidden="1">
      <c r="A113" s="70"/>
      <c r="B113" s="69"/>
      <c r="C113" s="69"/>
      <c r="D113" s="69"/>
      <c r="E113" s="69"/>
      <c r="F113" s="30"/>
      <c r="G113" s="30"/>
      <c r="H113" s="30"/>
      <c r="I113" s="310"/>
      <c r="J113" s="301"/>
      <c r="K113" s="301"/>
      <c r="L113" s="301"/>
      <c r="M113" s="301"/>
      <c r="N113" s="301"/>
      <c r="O113" s="301"/>
      <c r="P113" s="301"/>
      <c r="Q113" s="301"/>
      <c r="R113" s="301"/>
      <c r="S113" s="302"/>
      <c r="T113" s="87"/>
      <c r="U113" s="98"/>
      <c r="V113" s="105"/>
      <c r="W113" s="304"/>
      <c r="X113" s="291" t="s">
        <v>894</v>
      </c>
      <c r="Y113" s="107">
        <f>SUMIF(E36:E98,"Aragon",U36:U98)</f>
        <v>0</v>
      </c>
    </row>
    <row r="114" spans="1:25" ht="25" hidden="1" thickBot="1">
      <c r="A114" s="70"/>
      <c r="B114" s="69"/>
      <c r="C114" s="69"/>
      <c r="D114" s="69"/>
      <c r="E114" s="69"/>
      <c r="F114" s="30"/>
      <c r="G114" s="30"/>
      <c r="H114" s="30"/>
      <c r="I114" s="311" t="s">
        <v>335</v>
      </c>
      <c r="J114" s="301"/>
      <c r="K114" s="301"/>
      <c r="L114" s="301"/>
      <c r="M114" s="301"/>
      <c r="N114" s="301"/>
      <c r="O114" s="301"/>
      <c r="P114" s="301"/>
      <c r="Q114" s="301"/>
      <c r="R114" s="301"/>
      <c r="S114" s="302"/>
      <c r="T114" s="87"/>
      <c r="U114" s="98" t="e">
        <f>SUM(U111-U112)</f>
        <v>#REF!</v>
      </c>
      <c r="V114" s="105"/>
      <c r="W114" s="305"/>
      <c r="X114" s="292" t="s">
        <v>326</v>
      </c>
      <c r="Y114" s="109">
        <f>SUMIF(E36:E98,"Aragon",X36:X98)</f>
        <v>0</v>
      </c>
    </row>
    <row r="115" spans="1:25" ht="14" hidden="1" thickBot="1">
      <c r="A115" s="70"/>
      <c r="B115" s="69"/>
      <c r="C115" s="69"/>
      <c r="D115" s="69"/>
      <c r="E115" s="69"/>
      <c r="F115" s="30"/>
      <c r="G115" s="30"/>
      <c r="H115" s="30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293"/>
      <c r="X115" s="214"/>
      <c r="Y115"/>
    </row>
    <row r="116" spans="1:25" ht="13" hidden="1">
      <c r="A116" s="70"/>
      <c r="B116" s="69"/>
      <c r="C116" s="69"/>
      <c r="D116" s="69"/>
      <c r="E116" s="69"/>
      <c r="F116" s="30"/>
      <c r="G116" s="30"/>
      <c r="H116" s="30"/>
      <c r="I116" s="300" t="s">
        <v>892</v>
      </c>
      <c r="J116" s="301"/>
      <c r="K116" s="301"/>
      <c r="L116" s="301"/>
      <c r="M116" s="301"/>
      <c r="N116" s="301"/>
      <c r="O116" s="301"/>
      <c r="P116" s="301"/>
      <c r="Q116" s="301"/>
      <c r="R116" s="301"/>
      <c r="S116" s="302"/>
      <c r="T116" s="87"/>
      <c r="U116" s="88">
        <f>SUMIF(E36:E97,"Composite X",V36:V97)</f>
        <v>0</v>
      </c>
      <c r="V116" s="94"/>
      <c r="W116" s="303" t="s">
        <v>896</v>
      </c>
      <c r="X116" s="214"/>
      <c r="Y116"/>
    </row>
    <row r="117" spans="1:25" ht="13" hidden="1">
      <c r="A117" s="30"/>
      <c r="B117" s="72"/>
      <c r="C117" s="72"/>
      <c r="D117" s="72"/>
      <c r="E117" s="72"/>
      <c r="F117" s="30"/>
      <c r="G117" s="30"/>
      <c r="H117" s="30"/>
      <c r="I117" s="313" t="s">
        <v>336</v>
      </c>
      <c r="J117" s="314"/>
      <c r="K117" s="313"/>
      <c r="L117" s="313"/>
      <c r="M117" s="313"/>
      <c r="N117" s="313"/>
      <c r="O117" s="313"/>
      <c r="P117" s="313"/>
      <c r="Q117" s="313"/>
      <c r="R117" s="313"/>
      <c r="S117" s="313"/>
      <c r="T117" s="89" t="e">
        <f>#REF!</f>
        <v>#REF!</v>
      </c>
      <c r="U117" s="88" t="e">
        <f>-SUM(U116*T117)</f>
        <v>#REF!</v>
      </c>
      <c r="V117" s="94"/>
      <c r="W117" s="304"/>
      <c r="X117" s="214"/>
      <c r="Y117"/>
    </row>
    <row r="118" spans="1:25" ht="13">
      <c r="A118" s="30"/>
      <c r="B118" s="72"/>
      <c r="C118" s="72"/>
      <c r="D118" s="72"/>
      <c r="E118" s="72"/>
      <c r="F118" s="30"/>
      <c r="G118" s="30"/>
      <c r="H118" s="3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87"/>
      <c r="U118" s="263"/>
      <c r="V118" s="94"/>
      <c r="W118" s="304"/>
      <c r="X118" s="214"/>
      <c r="Y118"/>
    </row>
    <row r="119" spans="1:25" ht="13">
      <c r="A119" s="30"/>
      <c r="B119" s="30"/>
      <c r="C119" s="30"/>
      <c r="D119" s="30"/>
      <c r="E119" s="30"/>
      <c r="F119" s="30"/>
      <c r="G119" s="30"/>
      <c r="H119" s="30"/>
      <c r="I119" s="90"/>
      <c r="J119" s="91"/>
      <c r="K119" s="90"/>
      <c r="L119" s="90"/>
      <c r="M119" s="90"/>
      <c r="N119" s="90"/>
      <c r="O119" s="90"/>
      <c r="P119" s="90"/>
      <c r="Q119" s="316"/>
      <c r="R119" s="316"/>
      <c r="S119" s="316"/>
      <c r="T119" s="92"/>
      <c r="U119" s="264"/>
      <c r="V119" s="105"/>
      <c r="W119" s="304"/>
      <c r="X119" s="214"/>
      <c r="Y119"/>
    </row>
    <row r="120" spans="1:25" ht="13">
      <c r="A120" s="30"/>
      <c r="B120" s="30"/>
      <c r="C120" s="30"/>
      <c r="D120" s="30"/>
      <c r="E120" s="30"/>
      <c r="F120" s="30"/>
      <c r="G120" s="30"/>
      <c r="H120" s="30"/>
      <c r="I120" s="96"/>
      <c r="J120" s="97"/>
      <c r="K120" s="96"/>
      <c r="L120" s="96"/>
      <c r="M120" s="96"/>
      <c r="N120" s="96"/>
      <c r="O120" s="96"/>
      <c r="P120" s="96"/>
      <c r="Q120" s="316"/>
      <c r="R120" s="316"/>
      <c r="S120" s="316"/>
      <c r="T120" s="89"/>
      <c r="U120" s="264"/>
      <c r="V120" s="105"/>
      <c r="W120" s="304"/>
      <c r="X120" s="214"/>
      <c r="Y120"/>
    </row>
    <row r="121" spans="1:25" ht="13">
      <c r="A121" s="30"/>
      <c r="B121" s="30"/>
      <c r="C121" s="30"/>
      <c r="D121" s="30"/>
      <c r="E121" s="30"/>
      <c r="F121" s="30"/>
      <c r="G121" s="30"/>
      <c r="H121" s="30"/>
      <c r="I121" s="300" t="s">
        <v>331</v>
      </c>
      <c r="J121" s="315"/>
      <c r="K121" s="300"/>
      <c r="L121" s="300"/>
      <c r="M121" s="300"/>
      <c r="N121" s="300"/>
      <c r="O121" s="300"/>
      <c r="P121" s="300"/>
      <c r="Q121" s="300"/>
      <c r="R121" s="300"/>
      <c r="S121" s="300"/>
      <c r="T121" s="89"/>
      <c r="U121" s="294">
        <f>SUMPRODUCT(J37:J97,K37:K97)</f>
        <v>0</v>
      </c>
      <c r="V121" s="105"/>
      <c r="W121" s="304"/>
      <c r="X121" s="214"/>
      <c r="Y121"/>
    </row>
    <row r="122" spans="1:25" ht="13">
      <c r="A122" s="30"/>
      <c r="B122" s="30"/>
      <c r="C122" s="30"/>
      <c r="D122" s="30"/>
      <c r="E122" s="30"/>
      <c r="F122" s="30"/>
      <c r="G122" s="30"/>
      <c r="H122" s="30"/>
      <c r="I122" s="313" t="s">
        <v>431</v>
      </c>
      <c r="J122" s="314"/>
      <c r="K122" s="313"/>
      <c r="L122" s="313"/>
      <c r="M122" s="313"/>
      <c r="N122" s="313"/>
      <c r="O122" s="313"/>
      <c r="P122" s="313"/>
      <c r="Q122" s="313"/>
      <c r="R122" s="313"/>
      <c r="S122" s="313"/>
      <c r="T122" s="212">
        <v>0.19</v>
      </c>
      <c r="U122" s="294">
        <f>U121*T122</f>
        <v>0</v>
      </c>
      <c r="V122" s="105"/>
      <c r="W122" s="304"/>
      <c r="X122" s="214"/>
      <c r="Y122"/>
    </row>
    <row r="123" spans="1:25" ht="13">
      <c r="A123" s="30"/>
      <c r="B123" s="30"/>
      <c r="C123" s="30"/>
      <c r="D123" s="30"/>
      <c r="E123" s="30"/>
      <c r="F123" s="30"/>
      <c r="G123" s="30"/>
      <c r="H123" s="30"/>
      <c r="I123" s="310"/>
      <c r="J123" s="309"/>
      <c r="K123" s="310"/>
      <c r="L123" s="310"/>
      <c r="M123" s="310"/>
      <c r="N123" s="310"/>
      <c r="O123" s="310"/>
      <c r="P123" s="310"/>
      <c r="Q123" s="310"/>
      <c r="R123" s="310"/>
      <c r="S123" s="310"/>
      <c r="T123" s="87"/>
      <c r="U123" s="295"/>
      <c r="V123" s="105"/>
      <c r="W123" s="304"/>
      <c r="X123" s="214"/>
      <c r="Y123"/>
    </row>
    <row r="124" spans="1:25" ht="13">
      <c r="A124" s="30"/>
      <c r="B124" s="30"/>
      <c r="C124" s="30"/>
      <c r="D124" s="30"/>
      <c r="E124" s="30"/>
      <c r="F124" s="30"/>
      <c r="G124" s="30"/>
      <c r="H124" s="30"/>
      <c r="I124" s="102"/>
      <c r="J124" s="309"/>
      <c r="K124" s="310"/>
      <c r="L124" s="310"/>
      <c r="M124" s="310"/>
      <c r="N124" s="310"/>
      <c r="O124" s="310"/>
      <c r="P124" s="310"/>
      <c r="Q124" s="310"/>
      <c r="R124" s="310"/>
      <c r="S124" s="310"/>
      <c r="T124" s="87"/>
      <c r="U124" s="294"/>
      <c r="V124" s="105"/>
      <c r="W124" s="304"/>
      <c r="X124" s="285"/>
      <c r="Y124" s="286"/>
    </row>
    <row r="125" spans="1:25" ht="13">
      <c r="I125" s="311"/>
      <c r="J125" s="312"/>
      <c r="K125" s="311"/>
      <c r="L125" s="311"/>
      <c r="M125" s="311"/>
      <c r="N125" s="311"/>
      <c r="O125" s="311"/>
      <c r="P125" s="311"/>
      <c r="Q125" s="311"/>
      <c r="R125" s="311"/>
      <c r="S125" s="311"/>
      <c r="T125" s="87"/>
      <c r="U125" s="295"/>
      <c r="V125"/>
      <c r="W125" s="304"/>
      <c r="X125" s="285"/>
      <c r="Y125" s="286"/>
    </row>
    <row r="126" spans="1:25" ht="13">
      <c r="I126" s="310"/>
      <c r="J126" s="309"/>
      <c r="K126" s="310"/>
      <c r="L126" s="310"/>
      <c r="M126" s="310"/>
      <c r="N126" s="310"/>
      <c r="O126" s="310"/>
      <c r="P126" s="310"/>
      <c r="Q126" s="310"/>
      <c r="R126" s="310"/>
      <c r="S126" s="310"/>
      <c r="T126" s="87"/>
      <c r="U126" s="295"/>
      <c r="V126"/>
      <c r="W126" s="304"/>
      <c r="X126" s="285"/>
      <c r="Y126" s="287"/>
    </row>
    <row r="127" spans="1:25" ht="13">
      <c r="I127" s="310"/>
      <c r="J127" s="309"/>
      <c r="K127" s="310"/>
      <c r="L127" s="310"/>
      <c r="M127" s="310"/>
      <c r="N127" s="310"/>
      <c r="O127" s="310"/>
      <c r="P127" s="310"/>
      <c r="Q127" s="310"/>
      <c r="R127" s="310"/>
      <c r="S127" s="310"/>
      <c r="T127" s="87"/>
      <c r="U127" s="295"/>
      <c r="V127"/>
      <c r="W127" s="304"/>
      <c r="X127" s="285"/>
      <c r="Y127" s="287"/>
    </row>
    <row r="128" spans="1:25" ht="14" thickBot="1">
      <c r="I128" s="311" t="s">
        <v>335</v>
      </c>
      <c r="J128" s="312"/>
      <c r="K128" s="311"/>
      <c r="L128" s="311"/>
      <c r="M128" s="311"/>
      <c r="N128" s="311"/>
      <c r="O128" s="311"/>
      <c r="P128" s="311"/>
      <c r="Q128" s="311"/>
      <c r="R128" s="311"/>
      <c r="S128" s="311"/>
      <c r="T128" s="87"/>
      <c r="U128" s="295">
        <f>SUM(U121+U122)</f>
        <v>0</v>
      </c>
      <c r="V128"/>
      <c r="W128" s="305"/>
      <c r="X128" s="285"/>
      <c r="Y128" s="288"/>
    </row>
    <row r="129" spans="9:25" ht="13" hidden="1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10"/>
      <c r="X129"/>
      <c r="Y129"/>
    </row>
    <row r="130" spans="9:25" ht="13" hidden="1">
      <c r="I130" s="300" t="s">
        <v>331</v>
      </c>
      <c r="J130" s="315"/>
      <c r="K130" s="300"/>
      <c r="L130" s="300"/>
      <c r="M130" s="300"/>
      <c r="N130" s="300"/>
      <c r="O130" s="300"/>
      <c r="P130" s="300"/>
      <c r="Q130" s="300"/>
      <c r="R130" s="300"/>
      <c r="S130" s="300"/>
      <c r="T130" s="89"/>
      <c r="U130" s="98" t="e">
        <f>U107+U121</f>
        <v>#REF!</v>
      </c>
      <c r="V130" s="111"/>
      <c r="W130" s="303" t="s">
        <v>897</v>
      </c>
      <c r="X130"/>
      <c r="Y130"/>
    </row>
    <row r="131" spans="9:25" ht="13" hidden="1">
      <c r="I131" s="313" t="s">
        <v>431</v>
      </c>
      <c r="J131" s="314"/>
      <c r="K131" s="313"/>
      <c r="L131" s="313"/>
      <c r="M131" s="313"/>
      <c r="N131" s="313"/>
      <c r="O131" s="313"/>
      <c r="P131" s="313"/>
      <c r="Q131" s="313"/>
      <c r="R131" s="313"/>
      <c r="S131" s="313"/>
      <c r="T131" s="212">
        <v>0</v>
      </c>
      <c r="U131" s="98" t="e">
        <f>U108+U122</f>
        <v>#REF!</v>
      </c>
      <c r="V131"/>
      <c r="W131" s="304"/>
      <c r="X131"/>
      <c r="Y131"/>
    </row>
    <row r="132" spans="9:25" ht="13" hidden="1">
      <c r="I132" s="310" t="s">
        <v>332</v>
      </c>
      <c r="J132" s="309"/>
      <c r="K132" s="310"/>
      <c r="L132" s="310"/>
      <c r="M132" s="310"/>
      <c r="N132" s="310"/>
      <c r="O132" s="310"/>
      <c r="P132" s="310"/>
      <c r="Q132" s="310"/>
      <c r="R132" s="310"/>
      <c r="S132" s="310"/>
      <c r="T132" s="87"/>
      <c r="U132" s="98" t="e">
        <f>U109+U123</f>
        <v>#REF!</v>
      </c>
      <c r="V132"/>
      <c r="W132" s="304"/>
    </row>
    <row r="133" spans="9:25" ht="24" hidden="1">
      <c r="I133" s="102"/>
      <c r="J133" s="309"/>
      <c r="K133" s="310"/>
      <c r="L133" s="310"/>
      <c r="M133" s="310"/>
      <c r="N133" s="310"/>
      <c r="O133" s="310"/>
      <c r="P133" s="310"/>
      <c r="Q133" s="310"/>
      <c r="R133" s="310"/>
      <c r="S133" s="310"/>
      <c r="T133" s="87"/>
      <c r="U133" s="98">
        <f>U110+U124</f>
        <v>0</v>
      </c>
      <c r="V133"/>
      <c r="W133" s="304"/>
      <c r="X133" s="103" t="s">
        <v>902</v>
      </c>
      <c r="Y133" s="201">
        <f>Y110+Y124</f>
        <v>0</v>
      </c>
    </row>
    <row r="134" spans="9:25" ht="24" hidden="1">
      <c r="I134" s="311" t="s">
        <v>333</v>
      </c>
      <c r="J134" s="312"/>
      <c r="K134" s="311"/>
      <c r="L134" s="311"/>
      <c r="M134" s="311"/>
      <c r="N134" s="311"/>
      <c r="O134" s="311"/>
      <c r="P134" s="311"/>
      <c r="Q134" s="311"/>
      <c r="R134" s="311"/>
      <c r="S134" s="311"/>
      <c r="T134" s="87"/>
      <c r="U134" s="98" t="e">
        <f>SUM(U130:U133)</f>
        <v>#REF!</v>
      </c>
      <c r="V134"/>
      <c r="W134" s="304"/>
      <c r="X134" s="103" t="s">
        <v>901</v>
      </c>
      <c r="Y134" s="201" t="e">
        <f>Y111+Y125</f>
        <v>#REF!</v>
      </c>
    </row>
    <row r="135" spans="9:25" ht="13" hidden="1">
      <c r="I135" s="310" t="s">
        <v>334</v>
      </c>
      <c r="J135" s="309"/>
      <c r="K135" s="310"/>
      <c r="L135" s="310"/>
      <c r="M135" s="310"/>
      <c r="N135" s="310"/>
      <c r="O135" s="310"/>
      <c r="P135" s="310"/>
      <c r="Q135" s="310"/>
      <c r="R135" s="310"/>
      <c r="S135" s="310"/>
      <c r="T135" s="87"/>
      <c r="U135" s="98">
        <v>0</v>
      </c>
      <c r="V135"/>
      <c r="W135" s="304"/>
      <c r="X135" s="103" t="s">
        <v>893</v>
      </c>
      <c r="Y135" s="104">
        <f>Y112+Y126</f>
        <v>0</v>
      </c>
    </row>
    <row r="136" spans="9:25" ht="13" hidden="1">
      <c r="I136" s="310"/>
      <c r="J136" s="309"/>
      <c r="K136" s="310"/>
      <c r="L136" s="310"/>
      <c r="M136" s="310"/>
      <c r="N136" s="310"/>
      <c r="O136" s="310"/>
      <c r="P136" s="310"/>
      <c r="Q136" s="310"/>
      <c r="R136" s="310"/>
      <c r="S136" s="310"/>
      <c r="T136" s="87"/>
      <c r="U136" s="98"/>
      <c r="V136"/>
      <c r="W136" s="304"/>
      <c r="X136" s="106" t="s">
        <v>894</v>
      </c>
      <c r="Y136" s="107">
        <f>Y113+Y127</f>
        <v>0</v>
      </c>
    </row>
    <row r="137" spans="9:25" ht="25" hidden="1" thickBot="1">
      <c r="I137" s="311" t="s">
        <v>335</v>
      </c>
      <c r="J137" s="312"/>
      <c r="K137" s="311"/>
      <c r="L137" s="311"/>
      <c r="M137" s="311"/>
      <c r="N137" s="311"/>
      <c r="O137" s="311"/>
      <c r="P137" s="311"/>
      <c r="Q137" s="311"/>
      <c r="R137" s="311"/>
      <c r="S137" s="311"/>
      <c r="T137" s="87"/>
      <c r="U137" s="98" t="e">
        <f>SUM(U134-U135)</f>
        <v>#REF!</v>
      </c>
      <c r="V137"/>
      <c r="W137" s="305"/>
      <c r="X137" s="108" t="s">
        <v>326</v>
      </c>
      <c r="Y137" s="109">
        <f>Y114+Y128</f>
        <v>0</v>
      </c>
    </row>
    <row r="138" spans="9:25" ht="13" hidden="1">
      <c r="W138" s="33"/>
    </row>
    <row r="139" spans="9:25" ht="13">
      <c r="W139" s="33"/>
    </row>
    <row r="140" spans="9:25" ht="13">
      <c r="W140" s="33"/>
    </row>
    <row r="141" spans="9:25" ht="13">
      <c r="W141" s="33"/>
    </row>
    <row r="142" spans="9:25" ht="13">
      <c r="W142" s="33"/>
    </row>
    <row r="143" spans="9:25" ht="13">
      <c r="W143" s="33"/>
    </row>
    <row r="144" spans="9:25" ht="13">
      <c r="W144" s="33"/>
    </row>
    <row r="145" spans="23:23" ht="13">
      <c r="W145" s="33"/>
    </row>
    <row r="146" spans="23:23" ht="13">
      <c r="W146" s="33"/>
    </row>
    <row r="147" spans="23:23" ht="13">
      <c r="W147" s="33"/>
    </row>
    <row r="148" spans="23:23" ht="13">
      <c r="W148" s="33"/>
    </row>
    <row r="149" spans="23:23" ht="13">
      <c r="W149" s="33"/>
    </row>
    <row r="150" spans="23:23" ht="13">
      <c r="W150" s="33"/>
    </row>
    <row r="151" spans="23:23" ht="13">
      <c r="W151" s="33"/>
    </row>
    <row r="152" spans="23:23" ht="13">
      <c r="W152" s="33"/>
    </row>
    <row r="153" spans="23:23" ht="13">
      <c r="W153" s="33"/>
    </row>
    <row r="154" spans="23:23" ht="13">
      <c r="W154" s="33"/>
    </row>
    <row r="155" spans="23:23" ht="13">
      <c r="W155" s="33"/>
    </row>
    <row r="156" spans="23:23" ht="13">
      <c r="W156" s="33"/>
    </row>
    <row r="157" spans="23:23" ht="13">
      <c r="W157" s="33"/>
    </row>
    <row r="158" spans="23:23" ht="13">
      <c r="W158" s="33"/>
    </row>
    <row r="159" spans="23:23" ht="13">
      <c r="W159" s="33"/>
    </row>
    <row r="160" spans="23:23" ht="13">
      <c r="W160" s="33"/>
    </row>
    <row r="161" spans="23:23" ht="13">
      <c r="W161" s="33"/>
    </row>
    <row r="162" spans="23:23" ht="13">
      <c r="W162" s="33"/>
    </row>
    <row r="163" spans="23:23" ht="13">
      <c r="W163" s="33"/>
    </row>
    <row r="164" spans="23:23" ht="13">
      <c r="W164" s="33"/>
    </row>
    <row r="165" spans="23:23" ht="13">
      <c r="W165" s="33"/>
    </row>
    <row r="166" spans="23:23" ht="13">
      <c r="W166" s="33"/>
    </row>
    <row r="167" spans="23:23" ht="13">
      <c r="W167" s="33"/>
    </row>
    <row r="168" spans="23:23" ht="13">
      <c r="W168" s="33"/>
    </row>
    <row r="169" spans="23:23" ht="13">
      <c r="W169" s="33"/>
    </row>
    <row r="170" spans="23:23" ht="13">
      <c r="W170" s="33"/>
    </row>
    <row r="171" spans="23:23" ht="13">
      <c r="W171" s="33"/>
    </row>
    <row r="172" spans="23:23" ht="13">
      <c r="W172" s="33"/>
    </row>
    <row r="173" spans="23:23" ht="13">
      <c r="W173" s="33"/>
    </row>
    <row r="174" spans="23:23" ht="13">
      <c r="W174" s="33"/>
    </row>
    <row r="175" spans="23:23" ht="13">
      <c r="W175" s="33"/>
    </row>
    <row r="176" spans="23:23" ht="13">
      <c r="W176" s="33"/>
    </row>
    <row r="177" spans="23:23" ht="13">
      <c r="W177" s="33"/>
    </row>
    <row r="178" spans="23:23" ht="13">
      <c r="W178" s="33"/>
    </row>
    <row r="179" spans="23:23" ht="13">
      <c r="W179" s="33"/>
    </row>
    <row r="180" spans="23:23" ht="13">
      <c r="W180" s="33"/>
    </row>
    <row r="181" spans="23:23" ht="13">
      <c r="W181" s="33"/>
    </row>
    <row r="182" spans="23:23" ht="13">
      <c r="W182" s="33"/>
    </row>
    <row r="183" spans="23:23" ht="13">
      <c r="W183" s="33"/>
    </row>
    <row r="184" spans="23:23" ht="13">
      <c r="W184" s="33"/>
    </row>
    <row r="185" spans="23:23" ht="13">
      <c r="W185" s="33"/>
    </row>
    <row r="186" spans="23:23" ht="13">
      <c r="W186" s="33"/>
    </row>
    <row r="187" spans="23:23" ht="13">
      <c r="W187" s="33"/>
    </row>
    <row r="188" spans="23:23" ht="13">
      <c r="W188" s="33"/>
    </row>
    <row r="189" spans="23:23" ht="13">
      <c r="W189" s="33"/>
    </row>
    <row r="190" spans="23:23" ht="13">
      <c r="W190" s="33"/>
    </row>
    <row r="191" spans="23:23" ht="13">
      <c r="W191" s="33"/>
    </row>
    <row r="192" spans="23:23" ht="13">
      <c r="W192" s="33"/>
    </row>
    <row r="193" spans="23:23" ht="13">
      <c r="W193" s="33"/>
    </row>
    <row r="194" spans="23:23" ht="13">
      <c r="W194" s="33"/>
    </row>
    <row r="195" spans="23:23" ht="13">
      <c r="W195" s="33"/>
    </row>
    <row r="196" spans="23:23" ht="13">
      <c r="W196" s="33"/>
    </row>
    <row r="197" spans="23:23" ht="13">
      <c r="W197" s="33"/>
    </row>
    <row r="198" spans="23:23" ht="13">
      <c r="W198" s="33"/>
    </row>
    <row r="199" spans="23:23" ht="13">
      <c r="W199" s="33"/>
    </row>
    <row r="200" spans="23:23" ht="13">
      <c r="W200" s="33"/>
    </row>
    <row r="201" spans="23:23" ht="13">
      <c r="W201" s="33"/>
    </row>
    <row r="202" spans="23:23" ht="13">
      <c r="W202" s="33"/>
    </row>
    <row r="203" spans="23:23" ht="13">
      <c r="W203" s="33"/>
    </row>
    <row r="204" spans="23:23" ht="13">
      <c r="W204" s="33"/>
    </row>
    <row r="205" spans="23:23" ht="13">
      <c r="W205" s="33"/>
    </row>
    <row r="206" spans="23:23" ht="13">
      <c r="W206" s="33"/>
    </row>
    <row r="207" spans="23:23" ht="13">
      <c r="W207" s="33"/>
    </row>
    <row r="208" spans="23:23" ht="13">
      <c r="W208" s="33"/>
    </row>
    <row r="209" spans="23:23" ht="13">
      <c r="W209" s="33"/>
    </row>
    <row r="210" spans="23:23" ht="13">
      <c r="W210" s="33"/>
    </row>
    <row r="211" spans="23:23" ht="13">
      <c r="W211" s="33"/>
    </row>
    <row r="212" spans="23:23" ht="13">
      <c r="W212" s="33"/>
    </row>
    <row r="213" spans="23:23" ht="13">
      <c r="W213" s="33"/>
    </row>
    <row r="214" spans="23:23" ht="13">
      <c r="W214" s="33"/>
    </row>
    <row r="215" spans="23:23" ht="13">
      <c r="W215" s="33"/>
    </row>
    <row r="216" spans="23:23" ht="13">
      <c r="W216" s="33"/>
    </row>
    <row r="217" spans="23:23" ht="13">
      <c r="W217" s="33"/>
    </row>
    <row r="218" spans="23:23" ht="13">
      <c r="W218" s="33"/>
    </row>
    <row r="219" spans="23:23" ht="13">
      <c r="W219" s="33"/>
    </row>
    <row r="220" spans="23:23" ht="13">
      <c r="W220" s="33"/>
    </row>
    <row r="221" spans="23:23" ht="13">
      <c r="W221" s="33"/>
    </row>
    <row r="222" spans="23:23" ht="13">
      <c r="W222" s="33"/>
    </row>
    <row r="223" spans="23:23" ht="13">
      <c r="W223" s="33"/>
    </row>
    <row r="224" spans="23:23" ht="13">
      <c r="W224" s="33"/>
    </row>
    <row r="225" spans="23:23" ht="13">
      <c r="W225" s="33"/>
    </row>
    <row r="226" spans="23:23" ht="13">
      <c r="W226" s="33"/>
    </row>
    <row r="227" spans="23:23" ht="13">
      <c r="W227" s="33"/>
    </row>
    <row r="228" spans="23:23" ht="13">
      <c r="W228" s="33"/>
    </row>
    <row r="229" spans="23:23" ht="13">
      <c r="W229" s="33"/>
    </row>
    <row r="230" spans="23:23" ht="13">
      <c r="W230" s="33"/>
    </row>
    <row r="231" spans="23:23" ht="13">
      <c r="W231" s="33"/>
    </row>
    <row r="232" spans="23:23" ht="13">
      <c r="W232" s="33"/>
    </row>
    <row r="233" spans="23:23" ht="13">
      <c r="W233" s="33"/>
    </row>
    <row r="234" spans="23:23" ht="13">
      <c r="W234" s="33"/>
    </row>
    <row r="235" spans="23:23" ht="13">
      <c r="W235" s="33"/>
    </row>
    <row r="236" spans="23:23" ht="13">
      <c r="W236" s="33"/>
    </row>
    <row r="237" spans="23:23" ht="13">
      <c r="W237" s="33"/>
    </row>
    <row r="238" spans="23:23" ht="13">
      <c r="W238" s="33"/>
    </row>
    <row r="239" spans="23:23" ht="13">
      <c r="W239" s="33"/>
    </row>
    <row r="240" spans="23:23" ht="13">
      <c r="W240" s="33"/>
    </row>
    <row r="241" spans="23:23" ht="13">
      <c r="W241" s="33"/>
    </row>
    <row r="242" spans="23:23" ht="13">
      <c r="W242" s="33"/>
    </row>
    <row r="243" spans="23:23" ht="13">
      <c r="W243" s="33"/>
    </row>
    <row r="244" spans="23:23" ht="13">
      <c r="W244" s="33"/>
    </row>
    <row r="245" spans="23:23" ht="13">
      <c r="W245" s="33"/>
    </row>
    <row r="246" spans="23:23" ht="13">
      <c r="W246" s="33"/>
    </row>
    <row r="247" spans="23:23" ht="13">
      <c r="W247" s="33"/>
    </row>
    <row r="248" spans="23:23" ht="13">
      <c r="W248" s="33"/>
    </row>
    <row r="249" spans="23:23" ht="13">
      <c r="W249" s="33"/>
    </row>
    <row r="250" spans="23:23" ht="13">
      <c r="W250" s="33"/>
    </row>
    <row r="251" spans="23:23" ht="13">
      <c r="W251" s="33"/>
    </row>
    <row r="252" spans="23:23" ht="13">
      <c r="W252" s="33"/>
    </row>
    <row r="253" spans="23:23" ht="13">
      <c r="W253" s="33"/>
    </row>
    <row r="254" spans="23:23" ht="13">
      <c r="W254" s="33"/>
    </row>
    <row r="255" spans="23:23" ht="13">
      <c r="W255" s="33"/>
    </row>
    <row r="256" spans="23:23" ht="13">
      <c r="W256" s="33"/>
    </row>
    <row r="257" spans="23:23" ht="13">
      <c r="W257" s="33"/>
    </row>
    <row r="258" spans="23:23" ht="13">
      <c r="W258" s="33"/>
    </row>
    <row r="259" spans="23:23" ht="13">
      <c r="W259" s="33"/>
    </row>
    <row r="260" spans="23:23" ht="13">
      <c r="W260" s="33"/>
    </row>
    <row r="261" spans="23:23" ht="13">
      <c r="W261" s="33"/>
    </row>
    <row r="262" spans="23:23" ht="13">
      <c r="W262" s="33"/>
    </row>
    <row r="263" spans="23:23" ht="13">
      <c r="W263" s="33"/>
    </row>
    <row r="264" spans="23:23" ht="13">
      <c r="W264" s="33"/>
    </row>
    <row r="265" spans="23:23" ht="13">
      <c r="W265" s="33"/>
    </row>
    <row r="266" spans="23:23" ht="13">
      <c r="W266" s="33"/>
    </row>
    <row r="267" spans="23:23" ht="13">
      <c r="W267" s="33"/>
    </row>
    <row r="268" spans="23:23" ht="13">
      <c r="W268" s="33"/>
    </row>
    <row r="269" spans="23:23" ht="13">
      <c r="W269" s="33"/>
    </row>
    <row r="270" spans="23:23" ht="13">
      <c r="W270" s="33"/>
    </row>
    <row r="271" spans="23:23" ht="13">
      <c r="W271" s="33"/>
    </row>
    <row r="272" spans="23:23" ht="13">
      <c r="W272" s="33"/>
    </row>
    <row r="273" spans="23:23" ht="13">
      <c r="W273" s="33"/>
    </row>
    <row r="274" spans="23:23" ht="13">
      <c r="W274" s="33"/>
    </row>
    <row r="275" spans="23:23" ht="13">
      <c r="W275" s="33"/>
    </row>
    <row r="276" spans="23:23" ht="13">
      <c r="W276" s="33"/>
    </row>
    <row r="277" spans="23:23" ht="13">
      <c r="W277" s="33"/>
    </row>
    <row r="278" spans="23:23" ht="13">
      <c r="W278" s="33"/>
    </row>
    <row r="279" spans="23:23" ht="13">
      <c r="W279" s="33"/>
    </row>
    <row r="280" spans="23:23" ht="13">
      <c r="W280" s="33"/>
    </row>
    <row r="281" spans="23:23" ht="13">
      <c r="W281" s="33"/>
    </row>
    <row r="282" spans="23:23" ht="13">
      <c r="W282" s="33"/>
    </row>
    <row r="283" spans="23:23" ht="13">
      <c r="W283" s="33"/>
    </row>
    <row r="284" spans="23:23" ht="13">
      <c r="W284" s="33"/>
    </row>
    <row r="285" spans="23:23" ht="13">
      <c r="W285" s="33"/>
    </row>
    <row r="286" spans="23:23" ht="13">
      <c r="W286" s="33"/>
    </row>
    <row r="287" spans="23:23" ht="13">
      <c r="W287" s="33"/>
    </row>
    <row r="288" spans="23:23" ht="13">
      <c r="W288" s="33"/>
    </row>
    <row r="289" spans="23:23" ht="13">
      <c r="W289" s="33"/>
    </row>
    <row r="290" spans="23:23" ht="13">
      <c r="W290" s="33"/>
    </row>
    <row r="291" spans="23:23" ht="13">
      <c r="W291" s="33"/>
    </row>
    <row r="292" spans="23:23" ht="13">
      <c r="W292" s="33"/>
    </row>
    <row r="293" spans="23:23" ht="13">
      <c r="W293" s="33"/>
    </row>
    <row r="294" spans="23:23" ht="13">
      <c r="W294" s="33"/>
    </row>
    <row r="295" spans="23:23" ht="13">
      <c r="W295" s="33"/>
    </row>
    <row r="296" spans="23:23" ht="13">
      <c r="W296" s="33"/>
    </row>
    <row r="297" spans="23:23" ht="13">
      <c r="W297" s="33"/>
    </row>
    <row r="298" spans="23:23" ht="13">
      <c r="W298" s="33"/>
    </row>
    <row r="299" spans="23:23" ht="13">
      <c r="W299" s="33"/>
    </row>
    <row r="300" spans="23:23" ht="13">
      <c r="W300" s="33"/>
    </row>
    <row r="301" spans="23:23" ht="13">
      <c r="W301" s="33"/>
    </row>
    <row r="302" spans="23:23" ht="13">
      <c r="W302" s="33"/>
    </row>
    <row r="303" spans="23:23" ht="13">
      <c r="W303" s="33"/>
    </row>
    <row r="304" spans="23:23" ht="13">
      <c r="W304" s="33"/>
    </row>
    <row r="305" spans="23:23" ht="13">
      <c r="W305" s="33"/>
    </row>
    <row r="306" spans="23:23" ht="13">
      <c r="W306" s="33"/>
    </row>
    <row r="307" spans="23:23" ht="13">
      <c r="W307" s="33"/>
    </row>
    <row r="308" spans="23:23" ht="13">
      <c r="W308" s="33"/>
    </row>
    <row r="309" spans="23:23" ht="13">
      <c r="W309" s="33"/>
    </row>
    <row r="310" spans="23:23" ht="13">
      <c r="W310" s="33"/>
    </row>
    <row r="311" spans="23:23" ht="13">
      <c r="W311" s="33"/>
    </row>
    <row r="312" spans="23:23" ht="13">
      <c r="W312" s="33"/>
    </row>
    <row r="313" spans="23:23" ht="13">
      <c r="W313" s="33"/>
    </row>
    <row r="314" spans="23:23" ht="13">
      <c r="W314" s="33"/>
    </row>
    <row r="315" spans="23:23" ht="13">
      <c r="W315" s="33"/>
    </row>
    <row r="316" spans="23:23" ht="13">
      <c r="W316" s="33"/>
    </row>
    <row r="317" spans="23:23" ht="13">
      <c r="W317" s="33"/>
    </row>
    <row r="318" spans="23:23" ht="13">
      <c r="W318" s="33"/>
    </row>
    <row r="319" spans="23:23" ht="13">
      <c r="W319" s="33"/>
    </row>
    <row r="320" spans="23:23" ht="13">
      <c r="W320" s="33"/>
    </row>
    <row r="321" spans="23:23" ht="13">
      <c r="W321" s="33"/>
    </row>
    <row r="322" spans="23:23" ht="13">
      <c r="W322" s="33"/>
    </row>
    <row r="323" spans="23:23" ht="13">
      <c r="W323" s="33"/>
    </row>
    <row r="324" spans="23:23" ht="13">
      <c r="W324" s="33"/>
    </row>
    <row r="325" spans="23:23" ht="13">
      <c r="W325" s="33"/>
    </row>
    <row r="326" spans="23:23" ht="13">
      <c r="W326" s="33"/>
    </row>
    <row r="327" spans="23:23" ht="13">
      <c r="W327" s="33"/>
    </row>
    <row r="328" spans="23:23" ht="13">
      <c r="W328" s="33"/>
    </row>
    <row r="329" spans="23:23" ht="13">
      <c r="W329" s="33"/>
    </row>
    <row r="330" spans="23:23" ht="13">
      <c r="W330" s="33"/>
    </row>
    <row r="331" spans="23:23" ht="13">
      <c r="W331" s="33"/>
    </row>
    <row r="332" spans="23:23" ht="13">
      <c r="W332" s="33"/>
    </row>
    <row r="333" spans="23:23" ht="13">
      <c r="W333" s="33"/>
    </row>
    <row r="334" spans="23:23" ht="13">
      <c r="W334" s="33"/>
    </row>
    <row r="335" spans="23:23" ht="13">
      <c r="W335" s="33"/>
    </row>
    <row r="336" spans="23:23" ht="13">
      <c r="W336" s="33"/>
    </row>
    <row r="337" spans="23:23" ht="13">
      <c r="W337" s="33"/>
    </row>
    <row r="338" spans="23:23" ht="13">
      <c r="W338" s="33"/>
    </row>
    <row r="339" spans="23:23" ht="13">
      <c r="W339" s="33"/>
    </row>
    <row r="340" spans="23:23" ht="13">
      <c r="W340" s="33"/>
    </row>
    <row r="341" spans="23:23" ht="13">
      <c r="W341" s="33"/>
    </row>
    <row r="342" spans="23:23" ht="13">
      <c r="W342" s="33"/>
    </row>
    <row r="343" spans="23:23" ht="13">
      <c r="W343" s="33"/>
    </row>
    <row r="344" spans="23:23" ht="13">
      <c r="W344" s="33"/>
    </row>
    <row r="345" spans="23:23" ht="13">
      <c r="W345" s="33"/>
    </row>
    <row r="346" spans="23:23" ht="13">
      <c r="W346" s="33"/>
    </row>
    <row r="347" spans="23:23" ht="13">
      <c r="W347" s="33"/>
    </row>
    <row r="348" spans="23:23" ht="13">
      <c r="W348" s="33"/>
    </row>
    <row r="349" spans="23:23" ht="13">
      <c r="W349" s="33"/>
    </row>
    <row r="350" spans="23:23" ht="13">
      <c r="W350" s="33"/>
    </row>
    <row r="351" spans="23:23" ht="13">
      <c r="W351" s="33"/>
    </row>
    <row r="352" spans="23:23" ht="13">
      <c r="W352" s="33"/>
    </row>
    <row r="353" spans="23:23" ht="13">
      <c r="W353" s="33"/>
    </row>
    <row r="354" spans="23:23" ht="13">
      <c r="W354" s="33"/>
    </row>
    <row r="355" spans="23:23" ht="13">
      <c r="W355" s="33"/>
    </row>
    <row r="356" spans="23:23" ht="13">
      <c r="W356" s="33"/>
    </row>
    <row r="357" spans="23:23" ht="13">
      <c r="W357" s="33"/>
    </row>
    <row r="358" spans="23:23" ht="13">
      <c r="W358" s="33"/>
    </row>
    <row r="359" spans="23:23" ht="13">
      <c r="W359" s="33"/>
    </row>
    <row r="360" spans="23:23" ht="13">
      <c r="W360" s="33"/>
    </row>
    <row r="361" spans="23:23" ht="13">
      <c r="W361" s="33"/>
    </row>
    <row r="362" spans="23:23" ht="13">
      <c r="W362" s="33"/>
    </row>
    <row r="363" spans="23:23" ht="13">
      <c r="W363" s="33"/>
    </row>
    <row r="364" spans="23:23" ht="13">
      <c r="W364" s="33"/>
    </row>
    <row r="365" spans="23:23" ht="13">
      <c r="W365" s="33"/>
    </row>
    <row r="366" spans="23:23" ht="13">
      <c r="W366" s="33"/>
    </row>
    <row r="367" spans="23:23" ht="13">
      <c r="W367" s="33"/>
    </row>
    <row r="368" spans="23:23" ht="13">
      <c r="W368" s="33"/>
    </row>
    <row r="369" spans="23:23" ht="13">
      <c r="W369" s="33"/>
    </row>
    <row r="370" spans="23:23" ht="13">
      <c r="W370" s="33"/>
    </row>
    <row r="371" spans="23:23" ht="13">
      <c r="W371" s="33"/>
    </row>
    <row r="372" spans="23:23" ht="13">
      <c r="W372" s="33"/>
    </row>
    <row r="373" spans="23:23" ht="13">
      <c r="W373" s="33"/>
    </row>
    <row r="374" spans="23:23" ht="13">
      <c r="W374" s="33"/>
    </row>
    <row r="375" spans="23:23" ht="13">
      <c r="W375" s="33"/>
    </row>
    <row r="376" spans="23:23" ht="13">
      <c r="W376" s="33"/>
    </row>
    <row r="377" spans="23:23" ht="13">
      <c r="W377" s="33"/>
    </row>
    <row r="378" spans="23:23" ht="13">
      <c r="W378" s="33"/>
    </row>
    <row r="379" spans="23:23" ht="13">
      <c r="W379" s="33"/>
    </row>
    <row r="380" spans="23:23" ht="13">
      <c r="W380" s="33"/>
    </row>
    <row r="381" spans="23:23" ht="13">
      <c r="W381" s="33"/>
    </row>
    <row r="382" spans="23:23" ht="13">
      <c r="W382" s="33"/>
    </row>
    <row r="383" spans="23:23" ht="13">
      <c r="W383" s="33"/>
    </row>
    <row r="384" spans="23:23" ht="13">
      <c r="W384" s="33"/>
    </row>
    <row r="385" spans="23:23" ht="13">
      <c r="W385" s="33"/>
    </row>
    <row r="386" spans="23:23" ht="13">
      <c r="W386" s="33"/>
    </row>
    <row r="387" spans="23:23" ht="13">
      <c r="W387" s="33"/>
    </row>
    <row r="388" spans="23:23" ht="13">
      <c r="W388" s="33"/>
    </row>
    <row r="389" spans="23:23" ht="13">
      <c r="W389" s="33"/>
    </row>
    <row r="390" spans="23:23" ht="13">
      <c r="W390" s="33"/>
    </row>
    <row r="391" spans="23:23" ht="13">
      <c r="W391" s="33"/>
    </row>
    <row r="392" spans="23:23" ht="13">
      <c r="W392" s="33"/>
    </row>
    <row r="393" spans="23:23" ht="13">
      <c r="W393" s="33"/>
    </row>
    <row r="394" spans="23:23" ht="13">
      <c r="W394" s="33"/>
    </row>
    <row r="395" spans="23:23" ht="13">
      <c r="W395" s="33"/>
    </row>
    <row r="396" spans="23:23" ht="13">
      <c r="W396" s="33"/>
    </row>
    <row r="397" spans="23:23" ht="13">
      <c r="W397" s="33"/>
    </row>
    <row r="398" spans="23:23" ht="13">
      <c r="W398" s="33"/>
    </row>
    <row r="399" spans="23:23" ht="13">
      <c r="W399" s="33"/>
    </row>
    <row r="400" spans="23:23" ht="13">
      <c r="W400" s="33"/>
    </row>
    <row r="401" spans="23:23" ht="13">
      <c r="W401" s="33"/>
    </row>
    <row r="402" spans="23:23" ht="13">
      <c r="W402" s="33"/>
    </row>
    <row r="403" spans="23:23" ht="13">
      <c r="W403" s="33"/>
    </row>
    <row r="404" spans="23:23" ht="13">
      <c r="W404" s="33"/>
    </row>
    <row r="405" spans="23:23" ht="13">
      <c r="W405" s="33"/>
    </row>
    <row r="406" spans="23:23" ht="13">
      <c r="W406" s="33"/>
    </row>
    <row r="407" spans="23:23" ht="13">
      <c r="W407" s="33"/>
    </row>
    <row r="408" spans="23:23" ht="13">
      <c r="W408" s="33"/>
    </row>
    <row r="409" spans="23:23" ht="13">
      <c r="W409" s="33"/>
    </row>
    <row r="410" spans="23:23" ht="13">
      <c r="W410" s="33"/>
    </row>
    <row r="411" spans="23:23" ht="13">
      <c r="W411" s="33"/>
    </row>
    <row r="412" spans="23:23" ht="13">
      <c r="W412" s="33"/>
    </row>
    <row r="413" spans="23:23" ht="13">
      <c r="W413" s="33"/>
    </row>
    <row r="414" spans="23:23" ht="13">
      <c r="W414" s="33"/>
    </row>
    <row r="415" spans="23:23" ht="13">
      <c r="W415" s="33"/>
    </row>
    <row r="416" spans="23:23" ht="13">
      <c r="W416" s="33"/>
    </row>
    <row r="417" spans="23:23" ht="13">
      <c r="W417" s="33"/>
    </row>
    <row r="418" spans="23:23" ht="13">
      <c r="W418" s="33"/>
    </row>
    <row r="419" spans="23:23" ht="13">
      <c r="W419" s="33"/>
    </row>
    <row r="420" spans="23:23" ht="13">
      <c r="W420" s="33"/>
    </row>
    <row r="421" spans="23:23" ht="13">
      <c r="W421" s="33"/>
    </row>
    <row r="422" spans="23:23" ht="13">
      <c r="W422" s="33"/>
    </row>
    <row r="423" spans="23:23" ht="13">
      <c r="W423" s="33"/>
    </row>
    <row r="424" spans="23:23" ht="13">
      <c r="W424" s="33"/>
    </row>
    <row r="425" spans="23:23" ht="13">
      <c r="W425" s="33"/>
    </row>
    <row r="426" spans="23:23" ht="13">
      <c r="W426" s="33"/>
    </row>
    <row r="427" spans="23:23" ht="13">
      <c r="W427" s="33"/>
    </row>
    <row r="428" spans="23:23" ht="13">
      <c r="W428" s="33"/>
    </row>
    <row r="429" spans="23:23" ht="13">
      <c r="W429" s="33"/>
    </row>
    <row r="430" spans="23:23" ht="13">
      <c r="W430" s="33"/>
    </row>
    <row r="431" spans="23:23" ht="13">
      <c r="W431" s="33"/>
    </row>
    <row r="432" spans="23:23" ht="13">
      <c r="W432" s="33"/>
    </row>
    <row r="433" spans="23:23" ht="13">
      <c r="W433" s="33"/>
    </row>
    <row r="434" spans="23:23" ht="13">
      <c r="W434" s="33"/>
    </row>
    <row r="435" spans="23:23" ht="13">
      <c r="W435" s="33"/>
    </row>
    <row r="436" spans="23:23" ht="13">
      <c r="W436" s="33"/>
    </row>
    <row r="437" spans="23:23" ht="13">
      <c r="W437" s="33"/>
    </row>
    <row r="438" spans="23:23" ht="13">
      <c r="W438" s="33"/>
    </row>
    <row r="439" spans="23:23" ht="13">
      <c r="W439" s="33"/>
    </row>
    <row r="440" spans="23:23" ht="13">
      <c r="W440" s="33"/>
    </row>
    <row r="441" spans="23:23" ht="13">
      <c r="W441" s="33"/>
    </row>
    <row r="442" spans="23:23" ht="13">
      <c r="W442" s="33"/>
    </row>
    <row r="443" spans="23:23" ht="13">
      <c r="W443" s="33"/>
    </row>
    <row r="444" spans="23:23" ht="13">
      <c r="W444" s="33"/>
    </row>
    <row r="445" spans="23:23" ht="13">
      <c r="W445" s="33"/>
    </row>
    <row r="446" spans="23:23" ht="13">
      <c r="W446" s="33"/>
    </row>
    <row r="447" spans="23:23" ht="13">
      <c r="W447" s="33"/>
    </row>
    <row r="448" spans="23:23" ht="13">
      <c r="W448" s="33"/>
    </row>
    <row r="449" spans="23:23" ht="13">
      <c r="W449" s="33"/>
    </row>
    <row r="450" spans="23:23" ht="13">
      <c r="W450" s="33"/>
    </row>
    <row r="451" spans="23:23" ht="13">
      <c r="W451" s="33"/>
    </row>
    <row r="452" spans="23:23" ht="13">
      <c r="W452" s="33"/>
    </row>
    <row r="453" spans="23:23" ht="13">
      <c r="W453" s="33"/>
    </row>
    <row r="454" spans="23:23" ht="13">
      <c r="W454" s="33"/>
    </row>
    <row r="455" spans="23:23" ht="13">
      <c r="W455" s="33"/>
    </row>
    <row r="456" spans="23:23" ht="13">
      <c r="W456" s="33"/>
    </row>
    <row r="457" spans="23:23" ht="13">
      <c r="W457" s="33"/>
    </row>
    <row r="458" spans="23:23" ht="13">
      <c r="W458" s="33"/>
    </row>
    <row r="459" spans="23:23" ht="13">
      <c r="W459" s="33"/>
    </row>
    <row r="460" spans="23:23" ht="13">
      <c r="W460" s="33"/>
    </row>
    <row r="461" spans="23:23" ht="13">
      <c r="W461" s="33"/>
    </row>
    <row r="462" spans="23:23" ht="13">
      <c r="W462" s="33"/>
    </row>
    <row r="463" spans="23:23" ht="13">
      <c r="W463" s="33"/>
    </row>
    <row r="464" spans="23:23" ht="13">
      <c r="W464" s="33"/>
    </row>
    <row r="465" spans="23:23" ht="13">
      <c r="W465" s="33"/>
    </row>
    <row r="466" spans="23:23" ht="13">
      <c r="W466" s="33"/>
    </row>
    <row r="467" spans="23:23" ht="13">
      <c r="W467" s="33"/>
    </row>
    <row r="468" spans="23:23" ht="13">
      <c r="W468" s="33"/>
    </row>
    <row r="469" spans="23:23" ht="13">
      <c r="W469" s="33"/>
    </row>
    <row r="470" spans="23:23" ht="13">
      <c r="W470" s="33"/>
    </row>
    <row r="471" spans="23:23" ht="13">
      <c r="W471" s="33"/>
    </row>
    <row r="472" spans="23:23" ht="13">
      <c r="W472" s="33"/>
    </row>
    <row r="473" spans="23:23" ht="13">
      <c r="W473" s="33"/>
    </row>
    <row r="474" spans="23:23" ht="13">
      <c r="W474" s="33"/>
    </row>
    <row r="475" spans="23:23" ht="13">
      <c r="W475" s="33"/>
    </row>
    <row r="476" spans="23:23" ht="13">
      <c r="W476" s="33"/>
    </row>
    <row r="477" spans="23:23" ht="13">
      <c r="W477" s="33"/>
    </row>
    <row r="478" spans="23:23" ht="13">
      <c r="W478" s="33"/>
    </row>
    <row r="479" spans="23:23" ht="13">
      <c r="W479" s="33"/>
    </row>
    <row r="480" spans="23:23" ht="13">
      <c r="W480" s="33"/>
    </row>
    <row r="481" spans="23:23" ht="13">
      <c r="W481" s="33"/>
    </row>
    <row r="482" spans="23:23" ht="13">
      <c r="W482" s="33"/>
    </row>
    <row r="483" spans="23:23" ht="13">
      <c r="W483" s="33"/>
    </row>
    <row r="484" spans="23:23" ht="13">
      <c r="W484" s="33"/>
    </row>
    <row r="485" spans="23:23" ht="13">
      <c r="W485" s="33"/>
    </row>
    <row r="486" spans="23:23" ht="13">
      <c r="W486" s="33"/>
    </row>
    <row r="487" spans="23:23" ht="13">
      <c r="W487" s="33"/>
    </row>
    <row r="488" spans="23:23" ht="13">
      <c r="W488" s="33"/>
    </row>
    <row r="489" spans="23:23" ht="13">
      <c r="W489" s="33"/>
    </row>
    <row r="490" spans="23:23" ht="13">
      <c r="W490" s="33"/>
    </row>
    <row r="491" spans="23:23" ht="13">
      <c r="W491" s="33"/>
    </row>
    <row r="492" spans="23:23" ht="13">
      <c r="W492" s="33"/>
    </row>
    <row r="493" spans="23:23" ht="13">
      <c r="W493" s="33"/>
    </row>
    <row r="494" spans="23:23" ht="13">
      <c r="W494" s="33"/>
    </row>
    <row r="495" spans="23:23" ht="13">
      <c r="W495" s="33"/>
    </row>
    <row r="496" spans="23:23" ht="13">
      <c r="W496" s="33"/>
    </row>
    <row r="497" spans="23:23" ht="13">
      <c r="W497" s="33"/>
    </row>
    <row r="498" spans="23:23" ht="13">
      <c r="W498" s="33"/>
    </row>
    <row r="499" spans="23:23" ht="13">
      <c r="W499" s="33"/>
    </row>
    <row r="500" spans="23:23" ht="13">
      <c r="W500" s="33"/>
    </row>
    <row r="501" spans="23:23" ht="13">
      <c r="W501" s="33"/>
    </row>
    <row r="502" spans="23:23" ht="13">
      <c r="W502" s="33"/>
    </row>
    <row r="503" spans="23:23" ht="13">
      <c r="W503" s="33"/>
    </row>
    <row r="504" spans="23:23" ht="13">
      <c r="W504" s="33"/>
    </row>
    <row r="505" spans="23:23" ht="13">
      <c r="W505" s="33"/>
    </row>
    <row r="506" spans="23:23" ht="13">
      <c r="W506" s="33"/>
    </row>
    <row r="507" spans="23:23" ht="13">
      <c r="W507" s="33"/>
    </row>
    <row r="508" spans="23:23" ht="13">
      <c r="W508" s="33"/>
    </row>
    <row r="509" spans="23:23" ht="13">
      <c r="W509" s="33"/>
    </row>
    <row r="510" spans="23:23" ht="13">
      <c r="W510" s="33"/>
    </row>
    <row r="511" spans="23:23" ht="13">
      <c r="W511" s="33"/>
    </row>
    <row r="512" spans="23:23" ht="13">
      <c r="W512" s="33"/>
    </row>
    <row r="513" spans="23:23" ht="13">
      <c r="W513" s="33"/>
    </row>
    <row r="514" spans="23:23" ht="13">
      <c r="W514" s="33"/>
    </row>
    <row r="515" spans="23:23" ht="13">
      <c r="W515" s="33"/>
    </row>
    <row r="516" spans="23:23" ht="13">
      <c r="W516" s="33"/>
    </row>
    <row r="517" spans="23:23" ht="13">
      <c r="W517" s="33"/>
    </row>
    <row r="518" spans="23:23" ht="13">
      <c r="W518" s="33"/>
    </row>
    <row r="519" spans="23:23" ht="13">
      <c r="W519" s="33"/>
    </row>
    <row r="520" spans="23:23" ht="13">
      <c r="W520" s="33"/>
    </row>
    <row r="521" spans="23:23" ht="13">
      <c r="W521" s="33"/>
    </row>
    <row r="522" spans="23:23" ht="13">
      <c r="W522" s="33"/>
    </row>
    <row r="523" spans="23:23" ht="13">
      <c r="W523" s="33"/>
    </row>
    <row r="524" spans="23:23" ht="13">
      <c r="W524" s="33"/>
    </row>
    <row r="525" spans="23:23" ht="13">
      <c r="W525" s="33"/>
    </row>
    <row r="526" spans="23:23" ht="13">
      <c r="W526" s="33"/>
    </row>
    <row r="527" spans="23:23" ht="13">
      <c r="W527" s="33"/>
    </row>
    <row r="528" spans="23:23" ht="13">
      <c r="W528" s="33"/>
    </row>
    <row r="529" spans="23:23" ht="13">
      <c r="W529" s="33"/>
    </row>
    <row r="530" spans="23:23" ht="13">
      <c r="W530" s="33"/>
    </row>
    <row r="531" spans="23:23" ht="13">
      <c r="W531" s="33"/>
    </row>
    <row r="532" spans="23:23" ht="13">
      <c r="W532" s="33"/>
    </row>
    <row r="533" spans="23:23" ht="13">
      <c r="W533" s="33"/>
    </row>
    <row r="534" spans="23:23" ht="13">
      <c r="W534" s="33"/>
    </row>
    <row r="535" spans="23:23" ht="13">
      <c r="W535" s="33"/>
    </row>
    <row r="536" spans="23:23" ht="13">
      <c r="W536" s="33"/>
    </row>
    <row r="537" spans="23:23" ht="13">
      <c r="W537" s="33"/>
    </row>
    <row r="538" spans="23:23" ht="13">
      <c r="W538" s="33"/>
    </row>
    <row r="539" spans="23:23" ht="13">
      <c r="W539" s="33"/>
    </row>
    <row r="540" spans="23:23" ht="13">
      <c r="W540" s="33"/>
    </row>
    <row r="541" spans="23:23" ht="13">
      <c r="W541" s="33"/>
    </row>
    <row r="542" spans="23:23" ht="13">
      <c r="W542" s="33"/>
    </row>
    <row r="543" spans="23:23" ht="13">
      <c r="W543" s="33"/>
    </row>
    <row r="544" spans="23:23" ht="13">
      <c r="W544" s="33"/>
    </row>
    <row r="545" spans="23:23" ht="13">
      <c r="W545" s="33"/>
    </row>
    <row r="546" spans="23:23" ht="13">
      <c r="W546" s="33"/>
    </row>
    <row r="547" spans="23:23" ht="13">
      <c r="W547" s="33"/>
    </row>
    <row r="548" spans="23:23" ht="13">
      <c r="W548" s="33"/>
    </row>
    <row r="549" spans="23:23" ht="13">
      <c r="W549" s="33"/>
    </row>
    <row r="550" spans="23:23" ht="13">
      <c r="W550" s="33"/>
    </row>
    <row r="551" spans="23:23" ht="13">
      <c r="W551" s="33"/>
    </row>
    <row r="552" spans="23:23" ht="13">
      <c r="W552" s="33"/>
    </row>
    <row r="553" spans="23:23" ht="13">
      <c r="W553" s="33"/>
    </row>
    <row r="554" spans="23:23" ht="13">
      <c r="W554" s="33"/>
    </row>
    <row r="555" spans="23:23" ht="13">
      <c r="W555" s="33"/>
    </row>
    <row r="556" spans="23:23" ht="13">
      <c r="W556" s="33"/>
    </row>
    <row r="557" spans="23:23" ht="13">
      <c r="W557" s="33"/>
    </row>
    <row r="558" spans="23:23" ht="13">
      <c r="W558" s="33"/>
    </row>
    <row r="559" spans="23:23" ht="13">
      <c r="W559" s="33"/>
    </row>
    <row r="560" spans="23:23" ht="13">
      <c r="W560" s="33"/>
    </row>
    <row r="561" spans="23:23" ht="13">
      <c r="W561" s="33"/>
    </row>
    <row r="562" spans="23:23" ht="13">
      <c r="W562" s="33"/>
    </row>
    <row r="563" spans="23:23" ht="13">
      <c r="W563" s="33"/>
    </row>
    <row r="564" spans="23:23" ht="13">
      <c r="W564" s="33"/>
    </row>
    <row r="565" spans="23:23" ht="13">
      <c r="W565" s="33"/>
    </row>
    <row r="566" spans="23:23" ht="13">
      <c r="W566" s="33"/>
    </row>
    <row r="567" spans="23:23" ht="13">
      <c r="W567" s="33"/>
    </row>
    <row r="568" spans="23:23" ht="13">
      <c r="W568" s="33"/>
    </row>
    <row r="569" spans="23:23" ht="13">
      <c r="W569" s="33"/>
    </row>
    <row r="570" spans="23:23" ht="13">
      <c r="W570" s="33"/>
    </row>
    <row r="571" spans="23:23" ht="13">
      <c r="W571" s="33"/>
    </row>
    <row r="572" spans="23:23" ht="13">
      <c r="W572" s="33"/>
    </row>
    <row r="573" spans="23:23" ht="13">
      <c r="W573" s="33"/>
    </row>
    <row r="574" spans="23:23" ht="13">
      <c r="W574" s="33"/>
    </row>
    <row r="575" spans="23:23" ht="13">
      <c r="W575" s="33"/>
    </row>
    <row r="576" spans="23:23" ht="13">
      <c r="W576" s="33"/>
    </row>
    <row r="577" spans="23:23" ht="13">
      <c r="W577" s="33"/>
    </row>
    <row r="578" spans="23:23" ht="13">
      <c r="W578" s="33"/>
    </row>
    <row r="579" spans="23:23" ht="13">
      <c r="W579" s="33"/>
    </row>
    <row r="580" spans="23:23" ht="13">
      <c r="W580" s="33"/>
    </row>
    <row r="581" spans="23:23" ht="13">
      <c r="W581" s="33"/>
    </row>
    <row r="582" spans="23:23" ht="13">
      <c r="W582" s="33"/>
    </row>
    <row r="583" spans="23:23" ht="13">
      <c r="W583" s="33"/>
    </row>
    <row r="584" spans="23:23" ht="13">
      <c r="W584" s="33"/>
    </row>
    <row r="585" spans="23:23" ht="13">
      <c r="W585" s="33"/>
    </row>
    <row r="586" spans="23:23" ht="13">
      <c r="W586" s="33"/>
    </row>
    <row r="587" spans="23:23" ht="13">
      <c r="W587" s="33"/>
    </row>
    <row r="588" spans="23:23" ht="13">
      <c r="W588" s="33"/>
    </row>
    <row r="589" spans="23:23" ht="13">
      <c r="W589" s="33"/>
    </row>
    <row r="590" spans="23:23" ht="13">
      <c r="W590" s="33"/>
    </row>
    <row r="591" spans="23:23" ht="13">
      <c r="W591" s="33"/>
    </row>
    <row r="592" spans="23:23" ht="13">
      <c r="W592" s="33"/>
    </row>
    <row r="593" spans="23:23" ht="13">
      <c r="W593" s="33"/>
    </row>
    <row r="594" spans="23:23" ht="13">
      <c r="W594" s="33"/>
    </row>
    <row r="595" spans="23:23" ht="13">
      <c r="W595" s="33"/>
    </row>
    <row r="596" spans="23:23" ht="13">
      <c r="W596" s="33"/>
    </row>
    <row r="597" spans="23:23" ht="13">
      <c r="W597" s="33"/>
    </row>
    <row r="598" spans="23:23" ht="13">
      <c r="W598" s="33"/>
    </row>
    <row r="599" spans="23:23" ht="13">
      <c r="W599" s="33"/>
    </row>
    <row r="600" spans="23:23" ht="13">
      <c r="W600" s="33"/>
    </row>
    <row r="601" spans="23:23" ht="13">
      <c r="W601" s="33"/>
    </row>
    <row r="602" spans="23:23" ht="13">
      <c r="W602" s="33"/>
    </row>
    <row r="603" spans="23:23" ht="13">
      <c r="W603" s="33"/>
    </row>
    <row r="604" spans="23:23" ht="13">
      <c r="W604" s="33"/>
    </row>
    <row r="605" spans="23:23" ht="13">
      <c r="W605" s="33"/>
    </row>
    <row r="606" spans="23:23" ht="13">
      <c r="W606" s="33"/>
    </row>
    <row r="607" spans="23:23" ht="13">
      <c r="W607" s="33"/>
    </row>
    <row r="608" spans="23:23" ht="13">
      <c r="W608" s="33"/>
    </row>
    <row r="609" spans="23:23" ht="13">
      <c r="W609" s="33"/>
    </row>
    <row r="610" spans="23:23" ht="13">
      <c r="W610" s="33"/>
    </row>
    <row r="611" spans="23:23" ht="13">
      <c r="W611" s="33"/>
    </row>
    <row r="612" spans="23:23" ht="13">
      <c r="W612" s="33"/>
    </row>
    <row r="613" spans="23:23" ht="13">
      <c r="W613" s="33"/>
    </row>
    <row r="614" spans="23:23" ht="13">
      <c r="W614" s="33"/>
    </row>
    <row r="615" spans="23:23" ht="13">
      <c r="W615" s="33"/>
    </row>
    <row r="616" spans="23:23" ht="13">
      <c r="W616" s="33"/>
    </row>
    <row r="617" spans="23:23" ht="13">
      <c r="W617" s="33"/>
    </row>
    <row r="618" spans="23:23" ht="13">
      <c r="W618" s="33"/>
    </row>
    <row r="619" spans="23:23" ht="13">
      <c r="W619" s="33"/>
    </row>
    <row r="620" spans="23:23" ht="13">
      <c r="W620" s="33"/>
    </row>
    <row r="621" spans="23:23" ht="13">
      <c r="W621" s="33"/>
    </row>
    <row r="622" spans="23:23" ht="13">
      <c r="W622" s="33"/>
    </row>
    <row r="623" spans="23:23" ht="13">
      <c r="W623" s="33"/>
    </row>
    <row r="624" spans="23:23" ht="13">
      <c r="W624" s="33"/>
    </row>
    <row r="625" spans="23:23" ht="13">
      <c r="W625" s="33"/>
    </row>
    <row r="626" spans="23:23" ht="13">
      <c r="W626" s="33"/>
    </row>
    <row r="627" spans="23:23" ht="13">
      <c r="W627" s="33"/>
    </row>
    <row r="628" spans="23:23" ht="13">
      <c r="W628" s="33"/>
    </row>
    <row r="629" spans="23:23" ht="13">
      <c r="W629" s="33"/>
    </row>
    <row r="630" spans="23:23" ht="13">
      <c r="W630" s="33"/>
    </row>
    <row r="631" spans="23:23" ht="13">
      <c r="W631" s="33"/>
    </row>
    <row r="632" spans="23:23" ht="13">
      <c r="W632" s="33"/>
    </row>
    <row r="633" spans="23:23" ht="13">
      <c r="W633" s="33"/>
    </row>
    <row r="634" spans="23:23" ht="13">
      <c r="W634" s="33"/>
    </row>
    <row r="635" spans="23:23" ht="13">
      <c r="W635" s="33"/>
    </row>
    <row r="636" spans="23:23" ht="13">
      <c r="W636" s="33"/>
    </row>
    <row r="637" spans="23:23" ht="13">
      <c r="W637" s="33"/>
    </row>
    <row r="638" spans="23:23" ht="13">
      <c r="W638" s="33"/>
    </row>
    <row r="639" spans="23:23" ht="13">
      <c r="W639" s="33"/>
    </row>
    <row r="640" spans="23:23" ht="13">
      <c r="W640" s="33"/>
    </row>
    <row r="641" spans="23:23" ht="13">
      <c r="W641" s="33"/>
    </row>
    <row r="642" spans="23:23" ht="13">
      <c r="W642" s="33"/>
    </row>
    <row r="643" spans="23:23" ht="13">
      <c r="W643" s="33"/>
    </row>
    <row r="644" spans="23:23" ht="13">
      <c r="W644" s="33"/>
    </row>
    <row r="645" spans="23:23" ht="13">
      <c r="W645" s="33"/>
    </row>
    <row r="646" spans="23:23" ht="13">
      <c r="W646" s="33"/>
    </row>
  </sheetData>
  <mergeCells count="61">
    <mergeCell ref="I130:S130"/>
    <mergeCell ref="W130:W137"/>
    <mergeCell ref="I131:S131"/>
    <mergeCell ref="I132:S132"/>
    <mergeCell ref="J133:S133"/>
    <mergeCell ref="I134:S134"/>
    <mergeCell ref="I135:S135"/>
    <mergeCell ref="I136:S136"/>
    <mergeCell ref="I137:S137"/>
    <mergeCell ref="I128:S128"/>
    <mergeCell ref="I114:S114"/>
    <mergeCell ref="I116:S116"/>
    <mergeCell ref="W116:W128"/>
    <mergeCell ref="I117:S117"/>
    <mergeCell ref="I118:S118"/>
    <mergeCell ref="Q119:S119"/>
    <mergeCell ref="Q120:S120"/>
    <mergeCell ref="I121:S121"/>
    <mergeCell ref="I122:S122"/>
    <mergeCell ref="I123:S123"/>
    <mergeCell ref="J124:S124"/>
    <mergeCell ref="I125:S125"/>
    <mergeCell ref="I126:S126"/>
    <mergeCell ref="I127:S127"/>
    <mergeCell ref="I113:S113"/>
    <mergeCell ref="I100:S100"/>
    <mergeCell ref="W100:W114"/>
    <mergeCell ref="I101:S101"/>
    <mergeCell ref="I102:S102"/>
    <mergeCell ref="I103:S103"/>
    <mergeCell ref="Q104:S104"/>
    <mergeCell ref="I105:S105"/>
    <mergeCell ref="Q106:S106"/>
    <mergeCell ref="I107:S107"/>
    <mergeCell ref="I108:S108"/>
    <mergeCell ref="I109:S109"/>
    <mergeCell ref="J110:S110"/>
    <mergeCell ref="I111:S111"/>
    <mergeCell ref="I112:S112"/>
    <mergeCell ref="V33:W33"/>
    <mergeCell ref="B10:G10"/>
    <mergeCell ref="B11:G11"/>
    <mergeCell ref="J11:K11"/>
    <mergeCell ref="M11:N11"/>
    <mergeCell ref="B12:G12"/>
    <mergeCell ref="B13:G13"/>
    <mergeCell ref="J13:O20"/>
    <mergeCell ref="B14:G14"/>
    <mergeCell ref="B15:G15"/>
    <mergeCell ref="B16:G16"/>
    <mergeCell ref="B17:G17"/>
    <mergeCell ref="B18:G18"/>
    <mergeCell ref="H22:K22"/>
    <mergeCell ref="H23:K23"/>
    <mergeCell ref="B26:U31"/>
    <mergeCell ref="B1:T1"/>
    <mergeCell ref="F2:L2"/>
    <mergeCell ref="N7:N8"/>
    <mergeCell ref="O7:O8"/>
    <mergeCell ref="L9:M9"/>
    <mergeCell ref="N9:O9"/>
  </mergeCells>
  <conditionalFormatting sqref="S100:S101 T98">
    <cfRule type="cellIs" dxfId="16" priority="196" stopIfTrue="1" operator="equal">
      <formula>0</formula>
    </cfRule>
  </conditionalFormatting>
  <conditionalFormatting sqref="U106:V106">
    <cfRule type="cellIs" dxfId="15" priority="197" stopIfTrue="1" operator="greaterThan">
      <formula>0</formula>
    </cfRule>
  </conditionalFormatting>
  <conditionalFormatting sqref="U120">
    <cfRule type="cellIs" dxfId="14" priority="195" stopIfTrue="1" operator="greaterThan">
      <formula>0</formula>
    </cfRule>
  </conditionalFormatting>
  <conditionalFormatting sqref="S118">
    <cfRule type="cellIs" dxfId="13" priority="179" stopIfTrue="1" operator="equal">
      <formula>0</formula>
    </cfRule>
  </conditionalFormatting>
  <conditionalFormatting sqref="S116">
    <cfRule type="cellIs" dxfId="12" priority="180" stopIfTrue="1" operator="equal">
      <formula>0</formula>
    </cfRule>
  </conditionalFormatting>
  <conditionalFormatting sqref="S103">
    <cfRule type="cellIs" dxfId="11" priority="181" stopIfTrue="1" operator="equal">
      <formula>0</formula>
    </cfRule>
  </conditionalFormatting>
  <conditionalFormatting sqref="T37:T63">
    <cfRule type="cellIs" dxfId="10" priority="69" stopIfTrue="1" operator="equal">
      <formula>0</formula>
    </cfRule>
  </conditionalFormatting>
  <conditionalFormatting sqref="T60:T63">
    <cfRule type="cellIs" dxfId="9" priority="72" stopIfTrue="1" operator="equal">
      <formula>0</formula>
    </cfRule>
  </conditionalFormatting>
  <conditionalFormatting sqref="T79:T88">
    <cfRule type="cellIs" dxfId="8" priority="70" stopIfTrue="1" operator="equal">
      <formula>0</formula>
    </cfRule>
  </conditionalFormatting>
  <conditionalFormatting sqref="T46:T63">
    <cfRule type="cellIs" dxfId="7" priority="68" stopIfTrue="1" operator="equal">
      <formula>0</formula>
    </cfRule>
  </conditionalFormatting>
  <conditionalFormatting sqref="T65:T77">
    <cfRule type="cellIs" dxfId="6" priority="67" stopIfTrue="1" operator="equal">
      <formula>0</formula>
    </cfRule>
  </conditionalFormatting>
  <conditionalFormatting sqref="T90:T96">
    <cfRule type="cellIs" dxfId="5" priority="66" stopIfTrue="1" operator="equal">
      <formula>0</formula>
    </cfRule>
  </conditionalFormatting>
  <conditionalFormatting sqref="T97">
    <cfRule type="cellIs" dxfId="4" priority="65" stopIfTrue="1" operator="equal">
      <formula>0</formula>
    </cfRule>
  </conditionalFormatting>
  <dataValidations count="1">
    <dataValidation type="list" allowBlank="1" showInputMessage="1" showErrorMessage="1" sqref="O6:O8" xr:uid="{00000000-0002-0000-0300-000000000000}">
      <formula1>#REF!</formula1>
    </dataValidation>
  </dataValidations>
  <hyperlinks>
    <hyperlink ref="B44" r:id="rId1" xr:uid="{6E089A39-29FE-4CBB-A53B-922AC311836F}"/>
    <hyperlink ref="B43" r:id="rId2" xr:uid="{DDA020B2-3D89-4370-BA54-42A8C653FA39}"/>
    <hyperlink ref="B42" r:id="rId3" xr:uid="{170DD3BA-053C-47D6-8009-E2E26F7034F5}"/>
    <hyperlink ref="B41" r:id="rId4" xr:uid="{7E330974-7232-44B0-ACC4-2785D9170762}"/>
    <hyperlink ref="B40" r:id="rId5" xr:uid="{0392AD7D-37A6-48D7-AF3E-AA0CED9D63F8}"/>
    <hyperlink ref="B39" r:id="rId6" xr:uid="{C589910D-1F77-492A-A7F9-B2B577CB23BB}"/>
    <hyperlink ref="B38" r:id="rId7" xr:uid="{0FA8977F-7C4A-4732-A167-38A3CC197D0D}"/>
    <hyperlink ref="B37" r:id="rId8" xr:uid="{397DDA51-CC10-4276-AFBA-1F1F46BF5EF2}"/>
    <hyperlink ref="B58" r:id="rId9" xr:uid="{1DED6B55-6650-4F68-B547-0654918C0798}"/>
    <hyperlink ref="B57" r:id="rId10" xr:uid="{BC55C51A-B246-4F46-9BF6-8FFA85A02A74}"/>
    <hyperlink ref="B56" r:id="rId11" xr:uid="{9385BAA1-386E-401E-AB5C-318DEFE25597}"/>
    <hyperlink ref="B55" r:id="rId12" xr:uid="{1D5DFB76-176A-4A27-B2B6-B2D55E435500}"/>
    <hyperlink ref="B54" r:id="rId13" xr:uid="{10467DAC-2066-4574-965E-A8A9F24BB5E8}"/>
    <hyperlink ref="B53" r:id="rId14" xr:uid="{D35EABB3-D19F-45FE-9649-BB42FA3534C2}"/>
    <hyperlink ref="B52" r:id="rId15" xr:uid="{26C8512F-A379-4619-95AE-22F3090A0411}"/>
    <hyperlink ref="B51" r:id="rId16" xr:uid="{872E752F-797A-4ECE-BD6E-A9FF1BE9A217}"/>
    <hyperlink ref="B50" r:id="rId17" xr:uid="{3FA92CD6-B14E-4E96-BFDF-40389CA1C1ED}"/>
    <hyperlink ref="B49" r:id="rId18" xr:uid="{26CE3C2D-2724-48EB-B0DF-85E6303DAC02}"/>
    <hyperlink ref="B48" r:id="rId19" xr:uid="{C52F6B02-EB51-4FAD-B428-06B6FF447F2E}"/>
    <hyperlink ref="B47" r:id="rId20" xr:uid="{961F129B-04A6-49C5-8F23-772232B966EC}"/>
    <hyperlink ref="B46" r:id="rId21" xr:uid="{C724AA9F-1B4B-4419-BA33-BD43D62294BA}"/>
    <hyperlink ref="B63" r:id="rId22" xr:uid="{B67B51CA-C3E2-4393-932A-7024FAC0BE4D}"/>
    <hyperlink ref="B62" r:id="rId23" xr:uid="{005E8717-F57C-4780-BA19-533DD777B7AC}"/>
    <hyperlink ref="B61" r:id="rId24" xr:uid="{01964665-4EF1-4454-AB7E-3220B27A939E}"/>
    <hyperlink ref="B60" r:id="rId25" xr:uid="{E4BC820C-D111-42E6-9E83-170C891D08EF}"/>
    <hyperlink ref="B77" r:id="rId26" xr:uid="{6959E1A2-8D16-47B6-9567-68150D4742A7}"/>
    <hyperlink ref="B76" r:id="rId27" xr:uid="{0ACA8E3E-0D6D-491C-93F4-FABD0FC60867}"/>
    <hyperlink ref="B75" r:id="rId28" xr:uid="{94BAF4A2-5945-4108-88F1-21BFC1676F5B}"/>
    <hyperlink ref="B74" r:id="rId29" xr:uid="{39E4E53B-B49B-4E7D-B841-BFB9969684EA}"/>
    <hyperlink ref="B73" r:id="rId30" xr:uid="{6F46EC43-9B0F-4D5B-9BA9-08C280C31803}"/>
    <hyperlink ref="B72" r:id="rId31" xr:uid="{FE211E6F-41B6-4C83-BB8A-2F7D3BD1F302}"/>
    <hyperlink ref="B71" r:id="rId32" xr:uid="{A7768ADD-F980-42B3-8BCA-8CBAA12D9EFD}"/>
    <hyperlink ref="B70" r:id="rId33" xr:uid="{93C67F49-F45D-40F1-9587-4EB7C00CB8F7}"/>
    <hyperlink ref="B69" r:id="rId34" xr:uid="{0135ACB5-B6E0-425D-8A01-1E285211BD7F}"/>
    <hyperlink ref="B68" r:id="rId35" xr:uid="{DCCD81D0-5F79-4FE4-8622-50F1E924AE1B}"/>
    <hyperlink ref="B67" r:id="rId36" xr:uid="{A3422B32-F909-4182-8A9E-7857843CB5E0}"/>
    <hyperlink ref="B66" r:id="rId37" xr:uid="{35C59A20-1736-4368-9059-0FC0C71ED5BC}"/>
    <hyperlink ref="B65" r:id="rId38" xr:uid="{75806752-FD73-4050-8F57-56062D500C59}"/>
    <hyperlink ref="B88" r:id="rId39" xr:uid="{1B49E9E8-3E38-4365-8ECF-8AB6652FD740}"/>
    <hyperlink ref="B87" r:id="rId40" xr:uid="{B99A65A5-1A29-4B20-B5D4-A24A3FEEC546}"/>
    <hyperlink ref="B86" r:id="rId41" xr:uid="{F0A2FF9C-B8FD-489E-8EAC-9113DF4D7019}"/>
    <hyperlink ref="B85" r:id="rId42" xr:uid="{B4532499-50CA-4852-BD63-E960F6C202AC}"/>
    <hyperlink ref="B84" r:id="rId43" xr:uid="{FE8F35FE-2B11-4587-8B68-F3F4D1081516}"/>
    <hyperlink ref="B83" r:id="rId44" xr:uid="{4C47018D-8834-46BB-A6FB-75D85476E25E}"/>
    <hyperlink ref="B82" r:id="rId45" xr:uid="{6388D98B-E22C-4358-AD62-E161B42BD16D}"/>
    <hyperlink ref="B81" r:id="rId46" xr:uid="{90A35C27-C759-4AD2-A0E2-C6A674195D6F}"/>
    <hyperlink ref="B79" r:id="rId47" xr:uid="{507C7A5D-99D5-4D18-9971-78B6381EB182}"/>
    <hyperlink ref="B80" r:id="rId48" xr:uid="{AFFA0724-CBA0-4FF4-BFC2-CCAA1B4C3C83}"/>
    <hyperlink ref="B97" r:id="rId49" xr:uid="{98366957-D8AB-40B4-9E0C-52C23B6098AD}"/>
    <hyperlink ref="B96" r:id="rId50" xr:uid="{763D366B-F791-49A4-A026-5234A7A96AA3}"/>
    <hyperlink ref="B95" r:id="rId51" xr:uid="{AA519944-E159-4D30-B780-6CE6AD83B025}"/>
    <hyperlink ref="B94" r:id="rId52" xr:uid="{C4B5AD1D-24A9-412B-9183-88EDB0C30386}"/>
    <hyperlink ref="B93" r:id="rId53" xr:uid="{B8CF31C2-4792-4A6D-B70F-DEBC979CC618}"/>
    <hyperlink ref="B92" r:id="rId54" xr:uid="{D2851F91-7FE3-4FAF-A2B5-142731E39AA2}"/>
    <hyperlink ref="B91" r:id="rId55" xr:uid="{A089D0D3-CAE4-47D6-BD00-B6F648547141}"/>
    <hyperlink ref="B90" r:id="rId56" xr:uid="{93F1D5D4-6650-45D5-BEBD-661DD522D362}"/>
    <hyperlink ref="P15" r:id="rId57" xr:uid="{C312312C-F72C-8448-925F-1410250E0CC7}"/>
  </hyperlinks>
  <pageMargins left="0.7" right="0.7" top="0.75" bottom="0.75" header="0.3" footer="0.3"/>
  <pageSetup scale="34" orientation="portrait" r:id="rId58"/>
  <drawing r:id="rId5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S4555"/>
  <sheetViews>
    <sheetView topLeftCell="B1" workbookViewId="0">
      <selection activeCell="L32" sqref="L32"/>
    </sheetView>
  </sheetViews>
  <sheetFormatPr baseColWidth="10" defaultColWidth="8.83203125" defaultRowHeight="13"/>
  <cols>
    <col min="1" max="1" width="13" hidden="1" customWidth="1"/>
    <col min="2" max="2" width="13.83203125" bestFit="1" customWidth="1"/>
    <col min="3" max="3" width="34.5" bestFit="1" customWidth="1"/>
    <col min="4" max="4" width="10.1640625" bestFit="1" customWidth="1"/>
    <col min="5" max="5" width="8" style="1" bestFit="1" customWidth="1"/>
    <col min="6" max="7" width="9" style="2" bestFit="1" customWidth="1"/>
    <col min="8" max="8" width="12.1640625" style="2" bestFit="1" customWidth="1"/>
    <col min="9" max="9" width="8.6640625" bestFit="1" customWidth="1"/>
    <col min="10" max="10" width="6.6640625" bestFit="1" customWidth="1"/>
    <col min="11" max="11" width="8.83203125" style="2"/>
    <col min="12" max="13" width="13.33203125" bestFit="1" customWidth="1"/>
    <col min="14" max="14" width="11.6640625" bestFit="1" customWidth="1"/>
    <col min="15" max="15" width="12.6640625" bestFit="1" customWidth="1"/>
    <col min="18" max="18" width="11.33203125" bestFit="1" customWidth="1"/>
  </cols>
  <sheetData>
    <row r="1" spans="2:19">
      <c r="B1" s="3" t="s">
        <v>25</v>
      </c>
      <c r="C1" s="3" t="s">
        <v>489</v>
      </c>
      <c r="D1" s="3" t="s">
        <v>467</v>
      </c>
      <c r="E1" s="14" t="s">
        <v>468</v>
      </c>
      <c r="F1" s="4" t="s">
        <v>490</v>
      </c>
      <c r="G1" s="4" t="s">
        <v>491</v>
      </c>
      <c r="H1" s="4" t="s">
        <v>495</v>
      </c>
      <c r="I1" s="3" t="s">
        <v>492</v>
      </c>
      <c r="J1" s="3" t="s">
        <v>493</v>
      </c>
      <c r="K1" s="240" t="s">
        <v>1395</v>
      </c>
      <c r="M1" s="15" t="s">
        <v>499</v>
      </c>
      <c r="N1" s="16">
        <f>SUM(G2:G4402)</f>
        <v>0</v>
      </c>
      <c r="R1" s="3" t="s">
        <v>494</v>
      </c>
      <c r="S1" s="3" t="s">
        <v>432</v>
      </c>
    </row>
    <row r="2" spans="2:19">
      <c r="B2" t="s">
        <v>156</v>
      </c>
      <c r="C2" t="s">
        <v>516</v>
      </c>
      <c r="D2" s="5" t="str">
        <f>'Kilter Holds'!S35</f>
        <v>11-12</v>
      </c>
      <c r="E2" s="1">
        <f>_xlfn.IFNA(VLOOKUP(Aragon!B2,'Kilter Holds'!$P$36:$AA$208,5,0),0)</f>
        <v>0</v>
      </c>
      <c r="G2" s="2">
        <f>E2*F2</f>
        <v>0</v>
      </c>
      <c r="H2" s="2">
        <f>IF($S$11="Y",G2*0.05,0)</f>
        <v>0</v>
      </c>
      <c r="M2" s="17" t="s">
        <v>336</v>
      </c>
      <c r="N2" s="18" t="e">
        <f ca="1">_xlfn.IFS((N1)&lt;11999.99,0,AND((N1)&gt;11999.99,(N1)&lt;25000),N1*-0.04,(N1)&gt;24999.99,N1*-0.08)</f>
        <v>#NAME?</v>
      </c>
      <c r="R2" s="22" t="str">
        <f>'Kilter Holds'!S35</f>
        <v>11-12</v>
      </c>
      <c r="S2" s="3" t="s">
        <v>498</v>
      </c>
    </row>
    <row r="3" spans="2:19">
      <c r="B3" t="s">
        <v>156</v>
      </c>
      <c r="C3" t="s">
        <v>516</v>
      </c>
      <c r="D3" s="6" t="str">
        <f>'Kilter Holds'!T35</f>
        <v>14-01</v>
      </c>
      <c r="E3" s="1">
        <f>_xlfn.IFNA(VLOOKUP(Aragon!B3,'Kilter Holds'!$P$36:$AA$208,6,0),0)</f>
        <v>0</v>
      </c>
      <c r="G3" s="2">
        <f t="shared" ref="G3:G66" si="0">E3*F3</f>
        <v>0</v>
      </c>
      <c r="H3" s="2">
        <f t="shared" ref="H3:H11" si="1">IF($S$11="Y",G3*0.05,0)</f>
        <v>0</v>
      </c>
      <c r="M3" s="17" t="s">
        <v>495</v>
      </c>
      <c r="N3" s="18">
        <f>SUM(H2:H4402)</f>
        <v>0</v>
      </c>
      <c r="R3" s="23" t="str">
        <f>'Kilter Holds'!T35</f>
        <v>14-01</v>
      </c>
      <c r="S3" s="3" t="s">
        <v>498</v>
      </c>
    </row>
    <row r="4" spans="2:19">
      <c r="B4" t="s">
        <v>156</v>
      </c>
      <c r="C4" t="s">
        <v>516</v>
      </c>
      <c r="D4" s="7" t="str">
        <f>'Kilter Holds'!U35</f>
        <v>15-12</v>
      </c>
      <c r="E4" s="1">
        <f>_xlfn.IFNA(VLOOKUP(Aragon!B4,'Kilter Holds'!$P$36:$AA$208,7,0),0)</f>
        <v>0</v>
      </c>
      <c r="G4" s="2">
        <f t="shared" si="0"/>
        <v>0</v>
      </c>
      <c r="H4" s="2">
        <f t="shared" si="1"/>
        <v>0</v>
      </c>
      <c r="M4" s="17" t="s">
        <v>501</v>
      </c>
      <c r="N4" s="21">
        <v>0</v>
      </c>
      <c r="R4" s="24" t="str">
        <f>'Kilter Holds'!U35</f>
        <v>15-12</v>
      </c>
      <c r="S4" s="3" t="s">
        <v>498</v>
      </c>
    </row>
    <row r="5" spans="2:19">
      <c r="B5" t="s">
        <v>156</v>
      </c>
      <c r="C5" t="s">
        <v>516</v>
      </c>
      <c r="D5" s="8" t="str">
        <f>'Kilter Holds'!V35</f>
        <v>16-16</v>
      </c>
      <c r="E5" s="1">
        <f>_xlfn.IFNA(VLOOKUP(Aragon!B5,'Kilter Holds'!$P$36:$AA$208,8,0),0)</f>
        <v>0</v>
      </c>
      <c r="G5" s="2">
        <f t="shared" si="0"/>
        <v>0</v>
      </c>
      <c r="H5" s="2">
        <f t="shared" si="1"/>
        <v>0</v>
      </c>
      <c r="M5" s="17" t="s">
        <v>469</v>
      </c>
      <c r="N5" s="18" t="e">
        <f>#REF!</f>
        <v>#REF!</v>
      </c>
      <c r="R5" s="25" t="str">
        <f>'Kilter Holds'!V35</f>
        <v>16-16</v>
      </c>
      <c r="S5" s="3" t="s">
        <v>498</v>
      </c>
    </row>
    <row r="6" spans="2:19">
      <c r="B6" t="s">
        <v>156</v>
      </c>
      <c r="C6" t="s">
        <v>516</v>
      </c>
      <c r="D6" s="9" t="str">
        <f>'Kilter Holds'!W35</f>
        <v>13-01</v>
      </c>
      <c r="E6" s="1">
        <f>_xlfn.IFNA(VLOOKUP(Aragon!B6,'Kilter Holds'!$P$36:$AA$208,9,0),0)</f>
        <v>0</v>
      </c>
      <c r="G6" s="2">
        <f t="shared" si="0"/>
        <v>0</v>
      </c>
      <c r="H6" s="2">
        <f t="shared" si="1"/>
        <v>0</v>
      </c>
      <c r="M6" s="17" t="s">
        <v>500</v>
      </c>
      <c r="N6" s="18"/>
      <c r="R6" s="26" t="str">
        <f>'Kilter Holds'!W35</f>
        <v>13-01</v>
      </c>
      <c r="S6" s="3" t="s">
        <v>498</v>
      </c>
    </row>
    <row r="7" spans="2:19" ht="14" thickBot="1">
      <c r="B7" t="s">
        <v>156</v>
      </c>
      <c r="C7" t="s">
        <v>516</v>
      </c>
      <c r="D7" s="10" t="str">
        <f>'Kilter Holds'!X35</f>
        <v>07-13</v>
      </c>
      <c r="E7" s="1">
        <f>_xlfn.IFNA(VLOOKUP(Aragon!B7,'Kilter Holds'!$P$36:$AA$208,10,0),0)</f>
        <v>0</v>
      </c>
      <c r="G7" s="2">
        <f t="shared" si="0"/>
        <v>0</v>
      </c>
      <c r="H7" s="2">
        <f t="shared" si="1"/>
        <v>0</v>
      </c>
      <c r="M7" s="19" t="s">
        <v>67</v>
      </c>
      <c r="N7" s="20" t="e">
        <f ca="1">SUM(N1:N6)</f>
        <v>#NAME?</v>
      </c>
      <c r="R7" s="27" t="str">
        <f>'Kilter Holds'!X35</f>
        <v>07-13</v>
      </c>
      <c r="S7" s="3" t="s">
        <v>498</v>
      </c>
    </row>
    <row r="8" spans="2:19">
      <c r="B8" t="s">
        <v>156</v>
      </c>
      <c r="C8" t="s">
        <v>516</v>
      </c>
      <c r="D8" s="11" t="str">
        <f>'Kilter Holds'!Y35</f>
        <v>11-26</v>
      </c>
      <c r="E8" s="1">
        <f>_xlfn.IFNA(VLOOKUP(Aragon!B8,'Kilter Holds'!$P$36:$AA$208,11,0),0)</f>
        <v>0</v>
      </c>
      <c r="G8" s="2">
        <f t="shared" si="0"/>
        <v>0</v>
      </c>
      <c r="H8" s="2">
        <f t="shared" si="1"/>
        <v>0</v>
      </c>
      <c r="R8" s="28" t="str">
        <f>'Kilter Holds'!Y35</f>
        <v>11-26</v>
      </c>
      <c r="S8" s="3" t="s">
        <v>498</v>
      </c>
    </row>
    <row r="9" spans="2:19">
      <c r="B9" t="s">
        <v>156</v>
      </c>
      <c r="C9" t="s">
        <v>516</v>
      </c>
      <c r="D9" s="13" t="str">
        <f>'Kilter Holds'!Z35</f>
        <v>18-01</v>
      </c>
      <c r="E9" s="1">
        <f>_xlfn.IFNA(VLOOKUP(Aragon!B9,'Kilter Holds'!$P$36:$AA$208,12,0),0)</f>
        <v>0</v>
      </c>
      <c r="G9" s="2">
        <f t="shared" si="0"/>
        <v>0</v>
      </c>
      <c r="H9" s="2">
        <f t="shared" si="1"/>
        <v>0</v>
      </c>
      <c r="R9" s="29" t="str">
        <f>'Kilter Holds'!Z35</f>
        <v>18-01</v>
      </c>
      <c r="S9" s="3" t="s">
        <v>498</v>
      </c>
    </row>
    <row r="10" spans="2:19">
      <c r="B10" t="s">
        <v>156</v>
      </c>
      <c r="C10" t="s">
        <v>516</v>
      </c>
      <c r="D10" s="12" t="str">
        <f>'Kilter Holds'!AA35</f>
        <v>Color Code</v>
      </c>
      <c r="E10" s="1">
        <f>_xlfn.IFNA(VLOOKUP(Aragon!B10,'Kilter Holds'!$P$36:$AA$208,13,0),0)</f>
        <v>0</v>
      </c>
      <c r="G10" s="2">
        <f t="shared" si="0"/>
        <v>0</v>
      </c>
      <c r="H10" s="2">
        <f t="shared" si="1"/>
        <v>0</v>
      </c>
      <c r="R10" s="12" t="str">
        <f>'Kilter Holds'!AA35</f>
        <v>Color Code</v>
      </c>
      <c r="S10" s="3" t="s">
        <v>497</v>
      </c>
    </row>
    <row r="11" spans="2:19">
      <c r="B11" t="s">
        <v>233</v>
      </c>
      <c r="C11" t="s">
        <v>517</v>
      </c>
      <c r="D11" s="5" t="str">
        <f>D2</f>
        <v>11-12</v>
      </c>
      <c r="E11" s="1">
        <f>_xlfn.IFNA(VLOOKUP(Aragon!B11,'Kilter Holds'!$P$36:$AA$208,5,0),0)</f>
        <v>0</v>
      </c>
      <c r="G11" s="2">
        <f t="shared" si="0"/>
        <v>0</v>
      </c>
      <c r="H11" s="2">
        <f t="shared" si="1"/>
        <v>0</v>
      </c>
      <c r="R11" t="s">
        <v>496</v>
      </c>
      <c r="S11" s="3" t="s">
        <v>498</v>
      </c>
    </row>
    <row r="12" spans="2:19">
      <c r="B12" t="s">
        <v>233</v>
      </c>
      <c r="C12" t="s">
        <v>517</v>
      </c>
      <c r="D12" s="6" t="str">
        <f>D3</f>
        <v>14-01</v>
      </c>
      <c r="E12" s="1">
        <f>_xlfn.IFNA(VLOOKUP(Aragon!B12,'Kilter Holds'!$P$36:$AA$208,6,0),0)</f>
        <v>0</v>
      </c>
      <c r="G12" s="2">
        <f t="shared" si="0"/>
        <v>0</v>
      </c>
      <c r="H12" s="2">
        <f t="shared" ref="H12:H75" si="2">IF($S$11="Y",G12*0.05,0)</f>
        <v>0</v>
      </c>
      <c r="S12" s="3"/>
    </row>
    <row r="13" spans="2:19">
      <c r="B13" t="s">
        <v>233</v>
      </c>
      <c r="C13" t="s">
        <v>517</v>
      </c>
      <c r="D13" s="7" t="str">
        <f t="shared" ref="D13:D76" si="3">D4</f>
        <v>15-12</v>
      </c>
      <c r="E13" s="1">
        <f>_xlfn.IFNA(VLOOKUP(Aragon!B13,'Kilter Holds'!$P$36:$AA$208,7,0),0)</f>
        <v>0</v>
      </c>
      <c r="G13" s="2">
        <f t="shared" si="0"/>
        <v>0</v>
      </c>
      <c r="H13" s="2">
        <f t="shared" si="2"/>
        <v>0</v>
      </c>
    </row>
    <row r="14" spans="2:19">
      <c r="B14" t="s">
        <v>233</v>
      </c>
      <c r="C14" t="s">
        <v>517</v>
      </c>
      <c r="D14" s="8" t="str">
        <f t="shared" si="3"/>
        <v>16-16</v>
      </c>
      <c r="E14" s="1">
        <f>_xlfn.IFNA(VLOOKUP(Aragon!B14,'Kilter Holds'!$P$36:$AA$208,8,0),0)</f>
        <v>0</v>
      </c>
      <c r="G14" s="2">
        <f t="shared" si="0"/>
        <v>0</v>
      </c>
      <c r="H14" s="2">
        <f t="shared" si="2"/>
        <v>0</v>
      </c>
    </row>
    <row r="15" spans="2:19">
      <c r="B15" t="s">
        <v>233</v>
      </c>
      <c r="C15" t="s">
        <v>517</v>
      </c>
      <c r="D15" s="9" t="str">
        <f t="shared" si="3"/>
        <v>13-01</v>
      </c>
      <c r="E15" s="1">
        <f>_xlfn.IFNA(VLOOKUP(Aragon!B15,'Kilter Holds'!$P$36:$AA$208,9,0),0)</f>
        <v>0</v>
      </c>
      <c r="G15" s="2">
        <f t="shared" si="0"/>
        <v>0</v>
      </c>
      <c r="H15" s="2">
        <f t="shared" si="2"/>
        <v>0</v>
      </c>
    </row>
    <row r="16" spans="2:19">
      <c r="B16" t="s">
        <v>233</v>
      </c>
      <c r="C16" t="s">
        <v>517</v>
      </c>
      <c r="D16" s="10" t="str">
        <f t="shared" si="3"/>
        <v>07-13</v>
      </c>
      <c r="E16" s="1">
        <f>_xlfn.IFNA(VLOOKUP(Aragon!B16,'Kilter Holds'!$P$36:$AA$208,10,0),0)</f>
        <v>0</v>
      </c>
      <c r="G16" s="2">
        <f t="shared" si="0"/>
        <v>0</v>
      </c>
      <c r="H16" s="2">
        <f t="shared" si="2"/>
        <v>0</v>
      </c>
    </row>
    <row r="17" spans="2:13">
      <c r="B17" t="s">
        <v>233</v>
      </c>
      <c r="C17" t="s">
        <v>517</v>
      </c>
      <c r="D17" s="11" t="str">
        <f t="shared" si="3"/>
        <v>11-26</v>
      </c>
      <c r="E17" s="1">
        <f>_xlfn.IFNA(VLOOKUP(Aragon!B17,'Kilter Holds'!$P$36:$AA$208,11,0),0)</f>
        <v>0</v>
      </c>
      <c r="G17" s="2">
        <f t="shared" si="0"/>
        <v>0</v>
      </c>
      <c r="H17" s="2">
        <f t="shared" si="2"/>
        <v>0</v>
      </c>
    </row>
    <row r="18" spans="2:13">
      <c r="B18" t="s">
        <v>233</v>
      </c>
      <c r="C18" t="s">
        <v>517</v>
      </c>
      <c r="D18" s="13" t="str">
        <f t="shared" si="3"/>
        <v>18-01</v>
      </c>
      <c r="E18" s="1">
        <f>_xlfn.IFNA(VLOOKUP(Aragon!B18,'Kilter Holds'!$P$36:$AA$208,12,0),0)</f>
        <v>0</v>
      </c>
      <c r="G18" s="2">
        <f t="shared" si="0"/>
        <v>0</v>
      </c>
      <c r="H18" s="2">
        <f t="shared" si="2"/>
        <v>0</v>
      </c>
    </row>
    <row r="19" spans="2:13">
      <c r="B19" t="s">
        <v>233</v>
      </c>
      <c r="C19" t="s">
        <v>517</v>
      </c>
      <c r="D19" s="12" t="str">
        <f t="shared" si="3"/>
        <v>Color Code</v>
      </c>
      <c r="E19" s="1">
        <f>_xlfn.IFNA(VLOOKUP(Aragon!B19,'Kilter Holds'!$P$36:$AA$208,13,0),0)</f>
        <v>0</v>
      </c>
      <c r="G19" s="2">
        <f t="shared" si="0"/>
        <v>0</v>
      </c>
      <c r="H19" s="2">
        <f t="shared" si="2"/>
        <v>0</v>
      </c>
    </row>
    <row r="20" spans="2:13">
      <c r="B20" t="s">
        <v>165</v>
      </c>
      <c r="C20" t="s">
        <v>518</v>
      </c>
      <c r="D20" s="5" t="str">
        <f t="shared" si="3"/>
        <v>11-12</v>
      </c>
      <c r="E20" s="1">
        <f>_xlfn.IFNA(VLOOKUP(Aragon!B20,'Kilter Holds'!$P$36:$AA$208,5,0),0)</f>
        <v>0</v>
      </c>
      <c r="G20" s="2">
        <f t="shared" si="0"/>
        <v>0</v>
      </c>
      <c r="H20" s="2">
        <f t="shared" si="2"/>
        <v>0</v>
      </c>
    </row>
    <row r="21" spans="2:13">
      <c r="B21" t="s">
        <v>165</v>
      </c>
      <c r="C21" t="s">
        <v>518</v>
      </c>
      <c r="D21" s="6" t="str">
        <f t="shared" si="3"/>
        <v>14-01</v>
      </c>
      <c r="E21" s="1">
        <f>_xlfn.IFNA(VLOOKUP(Aragon!B21,'Kilter Holds'!$P$36:$AA$208,6,0),0)</f>
        <v>0</v>
      </c>
      <c r="G21" s="2">
        <f t="shared" si="0"/>
        <v>0</v>
      </c>
      <c r="H21" s="2">
        <f t="shared" si="2"/>
        <v>0</v>
      </c>
    </row>
    <row r="22" spans="2:13">
      <c r="B22" t="s">
        <v>165</v>
      </c>
      <c r="C22" t="s">
        <v>518</v>
      </c>
      <c r="D22" s="7" t="str">
        <f t="shared" si="3"/>
        <v>15-12</v>
      </c>
      <c r="E22" s="1">
        <f>_xlfn.IFNA(VLOOKUP(Aragon!B22,'Kilter Holds'!$P$36:$AA$208,7,0),0)</f>
        <v>0</v>
      </c>
      <c r="G22" s="2">
        <f t="shared" si="0"/>
        <v>0</v>
      </c>
      <c r="H22" s="2">
        <f t="shared" si="2"/>
        <v>0</v>
      </c>
    </row>
    <row r="23" spans="2:13">
      <c r="B23" t="s">
        <v>165</v>
      </c>
      <c r="C23" t="s">
        <v>518</v>
      </c>
      <c r="D23" s="8" t="str">
        <f t="shared" si="3"/>
        <v>16-16</v>
      </c>
      <c r="E23" s="1">
        <f>_xlfn.IFNA(VLOOKUP(Aragon!B23,'Kilter Holds'!$P$36:$AA$208,8,0),0)</f>
        <v>0</v>
      </c>
      <c r="G23" s="2">
        <f t="shared" si="0"/>
        <v>0</v>
      </c>
      <c r="H23" s="2">
        <f t="shared" si="2"/>
        <v>0</v>
      </c>
    </row>
    <row r="24" spans="2:13">
      <c r="B24" t="s">
        <v>165</v>
      </c>
      <c r="C24" t="s">
        <v>518</v>
      </c>
      <c r="D24" s="9" t="str">
        <f t="shared" si="3"/>
        <v>13-01</v>
      </c>
      <c r="E24" s="1">
        <f>_xlfn.IFNA(VLOOKUP(Aragon!B24,'Kilter Holds'!$P$36:$AA$208,9,0),0)</f>
        <v>0</v>
      </c>
      <c r="G24" s="2">
        <f t="shared" si="0"/>
        <v>0</v>
      </c>
      <c r="H24" s="2">
        <f t="shared" si="2"/>
        <v>0</v>
      </c>
    </row>
    <row r="25" spans="2:13">
      <c r="B25" t="s">
        <v>165</v>
      </c>
      <c r="C25" t="s">
        <v>518</v>
      </c>
      <c r="D25" s="10" t="str">
        <f t="shared" si="3"/>
        <v>07-13</v>
      </c>
      <c r="E25" s="1">
        <f>_xlfn.IFNA(VLOOKUP(Aragon!B25,'Kilter Holds'!$P$36:$AA$208,10,0),0)</f>
        <v>0</v>
      </c>
      <c r="G25" s="2">
        <f t="shared" si="0"/>
        <v>0</v>
      </c>
      <c r="H25" s="2">
        <f t="shared" si="2"/>
        <v>0</v>
      </c>
      <c r="M25" s="3"/>
    </row>
    <row r="26" spans="2:13">
      <c r="B26" t="s">
        <v>165</v>
      </c>
      <c r="C26" t="s">
        <v>518</v>
      </c>
      <c r="D26" s="11" t="str">
        <f t="shared" si="3"/>
        <v>11-26</v>
      </c>
      <c r="E26" s="1">
        <f>_xlfn.IFNA(VLOOKUP(Aragon!B26,'Kilter Holds'!$P$36:$AA$208,11,0),0)</f>
        <v>0</v>
      </c>
      <c r="G26" s="2">
        <f t="shared" si="0"/>
        <v>0</v>
      </c>
      <c r="H26" s="2">
        <f t="shared" si="2"/>
        <v>0</v>
      </c>
      <c r="K26" s="240"/>
      <c r="L26" s="3"/>
    </row>
    <row r="27" spans="2:13">
      <c r="B27" t="s">
        <v>165</v>
      </c>
      <c r="C27" t="s">
        <v>518</v>
      </c>
      <c r="D27" s="13" t="str">
        <f t="shared" si="3"/>
        <v>18-01</v>
      </c>
      <c r="E27" s="1">
        <f>_xlfn.IFNA(VLOOKUP(Aragon!B27,'Kilter Holds'!$P$36:$AA$208,12,0),0)</f>
        <v>0</v>
      </c>
      <c r="G27" s="2">
        <f t="shared" si="0"/>
        <v>0</v>
      </c>
      <c r="H27" s="2">
        <f t="shared" si="2"/>
        <v>0</v>
      </c>
    </row>
    <row r="28" spans="2:13">
      <c r="B28" t="s">
        <v>165</v>
      </c>
      <c r="C28" t="s">
        <v>518</v>
      </c>
      <c r="D28" s="12" t="str">
        <f t="shared" si="3"/>
        <v>Color Code</v>
      </c>
      <c r="E28" s="1">
        <f>_xlfn.IFNA(VLOOKUP(Aragon!B28,'Kilter Holds'!$P$36:$AA$208,13,0),0)</f>
        <v>0</v>
      </c>
      <c r="G28" s="2">
        <f t="shared" si="0"/>
        <v>0</v>
      </c>
      <c r="H28" s="2">
        <f t="shared" si="2"/>
        <v>0</v>
      </c>
    </row>
    <row r="29" spans="2:13">
      <c r="B29" t="s">
        <v>314</v>
      </c>
      <c r="C29" t="s">
        <v>519</v>
      </c>
      <c r="D29" s="5" t="str">
        <f t="shared" si="3"/>
        <v>11-12</v>
      </c>
      <c r="E29" s="1">
        <f>_xlfn.IFNA(VLOOKUP(Aragon!B29,'Kilter Holds'!$P$36:$AA$208,5,0),0)</f>
        <v>0</v>
      </c>
      <c r="G29" s="2">
        <f t="shared" si="0"/>
        <v>0</v>
      </c>
      <c r="H29" s="2">
        <f t="shared" si="2"/>
        <v>0</v>
      </c>
    </row>
    <row r="30" spans="2:13">
      <c r="B30" t="s">
        <v>314</v>
      </c>
      <c r="C30" t="s">
        <v>519</v>
      </c>
      <c r="D30" s="6" t="str">
        <f t="shared" si="3"/>
        <v>14-01</v>
      </c>
      <c r="E30" s="1">
        <f>_xlfn.IFNA(VLOOKUP(Aragon!B30,'Kilter Holds'!$P$36:$AA$208,6,0),0)</f>
        <v>0</v>
      </c>
      <c r="G30" s="2">
        <f t="shared" si="0"/>
        <v>0</v>
      </c>
      <c r="H30" s="2">
        <f t="shared" si="2"/>
        <v>0</v>
      </c>
    </row>
    <row r="31" spans="2:13">
      <c r="B31" t="s">
        <v>314</v>
      </c>
      <c r="C31" t="s">
        <v>519</v>
      </c>
      <c r="D31" s="7" t="str">
        <f t="shared" si="3"/>
        <v>15-12</v>
      </c>
      <c r="E31" s="1">
        <f>_xlfn.IFNA(VLOOKUP(Aragon!B31,'Kilter Holds'!$P$36:$AA$208,7,0),0)</f>
        <v>0</v>
      </c>
      <c r="G31" s="2">
        <f t="shared" si="0"/>
        <v>0</v>
      </c>
      <c r="H31" s="2">
        <f t="shared" si="2"/>
        <v>0</v>
      </c>
    </row>
    <row r="32" spans="2:13">
      <c r="B32" t="s">
        <v>314</v>
      </c>
      <c r="C32" t="s">
        <v>519</v>
      </c>
      <c r="D32" s="8" t="str">
        <f t="shared" si="3"/>
        <v>16-16</v>
      </c>
      <c r="E32" s="1">
        <f>_xlfn.IFNA(VLOOKUP(Aragon!B32,'Kilter Holds'!$P$36:$AA$208,8,0),0)</f>
        <v>0</v>
      </c>
      <c r="G32" s="2">
        <f t="shared" si="0"/>
        <v>0</v>
      </c>
      <c r="H32" s="2">
        <f t="shared" si="2"/>
        <v>0</v>
      </c>
    </row>
    <row r="33" spans="2:15">
      <c r="B33" t="s">
        <v>314</v>
      </c>
      <c r="C33" t="s">
        <v>519</v>
      </c>
      <c r="D33" s="9" t="str">
        <f t="shared" si="3"/>
        <v>13-01</v>
      </c>
      <c r="E33" s="1">
        <f>_xlfn.IFNA(VLOOKUP(Aragon!B33,'Kilter Holds'!$P$36:$AA$208,9,0),0)</f>
        <v>0</v>
      </c>
      <c r="G33" s="2">
        <f t="shared" si="0"/>
        <v>0</v>
      </c>
      <c r="H33" s="2">
        <f t="shared" si="2"/>
        <v>0</v>
      </c>
    </row>
    <row r="34" spans="2:15">
      <c r="B34" t="s">
        <v>314</v>
      </c>
      <c r="C34" t="s">
        <v>519</v>
      </c>
      <c r="D34" s="10" t="str">
        <f t="shared" si="3"/>
        <v>07-13</v>
      </c>
      <c r="E34" s="1">
        <f>_xlfn.IFNA(VLOOKUP(Aragon!B34,'Kilter Holds'!$P$36:$AA$208,10,0),0)</f>
        <v>0</v>
      </c>
      <c r="G34" s="2">
        <f t="shared" si="0"/>
        <v>0</v>
      </c>
      <c r="H34" s="2">
        <f t="shared" si="2"/>
        <v>0</v>
      </c>
    </row>
    <row r="35" spans="2:15">
      <c r="B35" t="s">
        <v>314</v>
      </c>
      <c r="C35" t="s">
        <v>519</v>
      </c>
      <c r="D35" s="11" t="str">
        <f t="shared" si="3"/>
        <v>11-26</v>
      </c>
      <c r="E35" s="1">
        <f>_xlfn.IFNA(VLOOKUP(Aragon!B35,'Kilter Holds'!$P$36:$AA$208,11,0),0)</f>
        <v>0</v>
      </c>
      <c r="G35" s="2">
        <f t="shared" si="0"/>
        <v>0</v>
      </c>
      <c r="H35" s="2">
        <f t="shared" si="2"/>
        <v>0</v>
      </c>
    </row>
    <row r="36" spans="2:15">
      <c r="B36" t="s">
        <v>314</v>
      </c>
      <c r="C36" t="s">
        <v>519</v>
      </c>
      <c r="D36" s="13" t="str">
        <f t="shared" si="3"/>
        <v>18-01</v>
      </c>
      <c r="E36" s="1">
        <f>_xlfn.IFNA(VLOOKUP(Aragon!B36,'Kilter Holds'!$P$36:$AA$208,12,0),0)</f>
        <v>0</v>
      </c>
      <c r="G36" s="2">
        <f t="shared" si="0"/>
        <v>0</v>
      </c>
      <c r="H36" s="2">
        <f t="shared" si="2"/>
        <v>0</v>
      </c>
      <c r="O36" s="2"/>
    </row>
    <row r="37" spans="2:15">
      <c r="B37" t="s">
        <v>314</v>
      </c>
      <c r="C37" t="s">
        <v>519</v>
      </c>
      <c r="D37" s="12" t="str">
        <f t="shared" si="3"/>
        <v>Color Code</v>
      </c>
      <c r="E37" s="1">
        <f>_xlfn.IFNA(VLOOKUP(Aragon!B37,'Kilter Holds'!$P$36:$AA$208,13,0),0)</f>
        <v>0</v>
      </c>
      <c r="G37" s="2">
        <f t="shared" si="0"/>
        <v>0</v>
      </c>
      <c r="H37" s="2">
        <f t="shared" si="2"/>
        <v>0</v>
      </c>
    </row>
    <row r="38" spans="2:15">
      <c r="B38" t="s">
        <v>284</v>
      </c>
      <c r="C38" t="s">
        <v>520</v>
      </c>
      <c r="D38" s="5" t="str">
        <f t="shared" si="3"/>
        <v>11-12</v>
      </c>
      <c r="E38" s="1">
        <f>_xlfn.IFNA(VLOOKUP(Aragon!B38,'Kilter Holds'!$P$36:$AA$208,5,0),0)</f>
        <v>0</v>
      </c>
      <c r="G38" s="2">
        <f t="shared" si="0"/>
        <v>0</v>
      </c>
      <c r="H38" s="2">
        <f t="shared" si="2"/>
        <v>0</v>
      </c>
    </row>
    <row r="39" spans="2:15">
      <c r="B39" t="s">
        <v>284</v>
      </c>
      <c r="C39" t="s">
        <v>520</v>
      </c>
      <c r="D39" s="6" t="str">
        <f t="shared" si="3"/>
        <v>14-01</v>
      </c>
      <c r="E39" s="1">
        <f>_xlfn.IFNA(VLOOKUP(Aragon!B39,'Kilter Holds'!$P$36:$AA$208,6,0),0)</f>
        <v>0</v>
      </c>
      <c r="G39" s="2">
        <f t="shared" si="0"/>
        <v>0</v>
      </c>
      <c r="H39" s="2">
        <f t="shared" si="2"/>
        <v>0</v>
      </c>
    </row>
    <row r="40" spans="2:15">
      <c r="B40" t="s">
        <v>284</v>
      </c>
      <c r="C40" t="s">
        <v>520</v>
      </c>
      <c r="D40" s="7" t="str">
        <f t="shared" si="3"/>
        <v>15-12</v>
      </c>
      <c r="E40" s="1">
        <f>_xlfn.IFNA(VLOOKUP(Aragon!B40,'Kilter Holds'!$P$36:$AA$208,7,0),0)</f>
        <v>0</v>
      </c>
      <c r="G40" s="2">
        <f t="shared" si="0"/>
        <v>0</v>
      </c>
      <c r="H40" s="2">
        <f t="shared" si="2"/>
        <v>0</v>
      </c>
    </row>
    <row r="41" spans="2:15">
      <c r="B41" t="s">
        <v>284</v>
      </c>
      <c r="C41" t="s">
        <v>520</v>
      </c>
      <c r="D41" s="8" t="str">
        <f t="shared" si="3"/>
        <v>16-16</v>
      </c>
      <c r="E41" s="1">
        <f>_xlfn.IFNA(VLOOKUP(Aragon!B41,'Kilter Holds'!$P$36:$AA$208,8,0),0)</f>
        <v>0</v>
      </c>
      <c r="G41" s="2">
        <f t="shared" si="0"/>
        <v>0</v>
      </c>
      <c r="H41" s="2">
        <f t="shared" si="2"/>
        <v>0</v>
      </c>
      <c r="O41" s="244"/>
    </row>
    <row r="42" spans="2:15">
      <c r="B42" t="s">
        <v>284</v>
      </c>
      <c r="C42" t="s">
        <v>520</v>
      </c>
      <c r="D42" s="9" t="str">
        <f t="shared" si="3"/>
        <v>13-01</v>
      </c>
      <c r="E42" s="1">
        <f>_xlfn.IFNA(VLOOKUP(Aragon!B42,'Kilter Holds'!$P$36:$AA$208,9,0),0)</f>
        <v>0</v>
      </c>
      <c r="G42" s="2">
        <f t="shared" si="0"/>
        <v>0</v>
      </c>
      <c r="H42" s="2">
        <f t="shared" si="2"/>
        <v>0</v>
      </c>
      <c r="O42" s="244"/>
    </row>
    <row r="43" spans="2:15">
      <c r="B43" t="s">
        <v>284</v>
      </c>
      <c r="C43" t="s">
        <v>520</v>
      </c>
      <c r="D43" s="10" t="str">
        <f t="shared" si="3"/>
        <v>07-13</v>
      </c>
      <c r="E43" s="1">
        <f>_xlfn.IFNA(VLOOKUP(Aragon!B43,'Kilter Holds'!$P$36:$AA$208,10,0),0)</f>
        <v>0</v>
      </c>
      <c r="G43" s="2">
        <f t="shared" si="0"/>
        <v>0</v>
      </c>
      <c r="H43" s="2">
        <f t="shared" si="2"/>
        <v>0</v>
      </c>
    </row>
    <row r="44" spans="2:15">
      <c r="B44" t="s">
        <v>284</v>
      </c>
      <c r="C44" t="s">
        <v>520</v>
      </c>
      <c r="D44" s="11" t="str">
        <f t="shared" si="3"/>
        <v>11-26</v>
      </c>
      <c r="E44" s="1">
        <f>_xlfn.IFNA(VLOOKUP(Aragon!B44,'Kilter Holds'!$P$36:$AA$208,11,0),0)</f>
        <v>0</v>
      </c>
      <c r="G44" s="2">
        <f t="shared" si="0"/>
        <v>0</v>
      </c>
      <c r="H44" s="2">
        <f t="shared" si="2"/>
        <v>0</v>
      </c>
    </row>
    <row r="45" spans="2:15">
      <c r="B45" t="s">
        <v>284</v>
      </c>
      <c r="C45" t="s">
        <v>520</v>
      </c>
      <c r="D45" s="13" t="str">
        <f t="shared" si="3"/>
        <v>18-01</v>
      </c>
      <c r="E45" s="1">
        <f>_xlfn.IFNA(VLOOKUP(Aragon!B45,'Kilter Holds'!$P$36:$AA$208,12,0),0)</f>
        <v>0</v>
      </c>
      <c r="G45" s="2">
        <f t="shared" si="0"/>
        <v>0</v>
      </c>
      <c r="H45" s="2">
        <f t="shared" si="2"/>
        <v>0</v>
      </c>
    </row>
    <row r="46" spans="2:15">
      <c r="B46" t="s">
        <v>284</v>
      </c>
      <c r="C46" t="s">
        <v>520</v>
      </c>
      <c r="D46" s="12" t="str">
        <f t="shared" si="3"/>
        <v>Color Code</v>
      </c>
      <c r="E46" s="1">
        <f>_xlfn.IFNA(VLOOKUP(Aragon!B46,'Kilter Holds'!$P$36:$AA$208,13,0),0)</f>
        <v>0</v>
      </c>
      <c r="G46" s="2">
        <f t="shared" si="0"/>
        <v>0</v>
      </c>
      <c r="H46" s="2">
        <f t="shared" si="2"/>
        <v>0</v>
      </c>
    </row>
    <row r="47" spans="2:15">
      <c r="B47" t="s">
        <v>285</v>
      </c>
      <c r="C47" t="s">
        <v>521</v>
      </c>
      <c r="D47" s="5" t="str">
        <f t="shared" si="3"/>
        <v>11-12</v>
      </c>
      <c r="E47" s="1">
        <f>_xlfn.IFNA(VLOOKUP(Aragon!B47,'Kilter Holds'!$P$36:$AA$208,5,0),0)</f>
        <v>0</v>
      </c>
      <c r="G47" s="2">
        <f t="shared" si="0"/>
        <v>0</v>
      </c>
      <c r="H47" s="2">
        <f t="shared" si="2"/>
        <v>0</v>
      </c>
    </row>
    <row r="48" spans="2:15">
      <c r="B48" t="s">
        <v>285</v>
      </c>
      <c r="C48" t="s">
        <v>521</v>
      </c>
      <c r="D48" s="6" t="str">
        <f t="shared" si="3"/>
        <v>14-01</v>
      </c>
      <c r="E48" s="1">
        <f>_xlfn.IFNA(VLOOKUP(Aragon!B48,'Kilter Holds'!$P$36:$AA$208,6,0),0)</f>
        <v>0</v>
      </c>
      <c r="G48" s="2">
        <f t="shared" si="0"/>
        <v>0</v>
      </c>
      <c r="H48" s="2">
        <f t="shared" si="2"/>
        <v>0</v>
      </c>
    </row>
    <row r="49" spans="2:8">
      <c r="B49" t="s">
        <v>285</v>
      </c>
      <c r="C49" t="s">
        <v>521</v>
      </c>
      <c r="D49" s="7" t="str">
        <f t="shared" si="3"/>
        <v>15-12</v>
      </c>
      <c r="E49" s="1">
        <f>_xlfn.IFNA(VLOOKUP(Aragon!B49,'Kilter Holds'!$P$36:$AA$208,7,0),0)</f>
        <v>0</v>
      </c>
      <c r="G49" s="2">
        <f t="shared" si="0"/>
        <v>0</v>
      </c>
      <c r="H49" s="2">
        <f t="shared" si="2"/>
        <v>0</v>
      </c>
    </row>
    <row r="50" spans="2:8">
      <c r="B50" t="s">
        <v>285</v>
      </c>
      <c r="C50" t="s">
        <v>521</v>
      </c>
      <c r="D50" s="8" t="str">
        <f t="shared" si="3"/>
        <v>16-16</v>
      </c>
      <c r="E50" s="1">
        <f>_xlfn.IFNA(VLOOKUP(Aragon!B50,'Kilter Holds'!$P$36:$AA$208,8,0),0)</f>
        <v>0</v>
      </c>
      <c r="G50" s="2">
        <f t="shared" si="0"/>
        <v>0</v>
      </c>
      <c r="H50" s="2">
        <f t="shared" si="2"/>
        <v>0</v>
      </c>
    </row>
    <row r="51" spans="2:8">
      <c r="B51" t="s">
        <v>285</v>
      </c>
      <c r="C51" t="s">
        <v>521</v>
      </c>
      <c r="D51" s="9" t="str">
        <f t="shared" si="3"/>
        <v>13-01</v>
      </c>
      <c r="E51" s="1">
        <f>_xlfn.IFNA(VLOOKUP(Aragon!B51,'Kilter Holds'!$P$36:$AA$208,9,0),0)</f>
        <v>0</v>
      </c>
      <c r="G51" s="2">
        <f t="shared" si="0"/>
        <v>0</v>
      </c>
      <c r="H51" s="2">
        <f t="shared" si="2"/>
        <v>0</v>
      </c>
    </row>
    <row r="52" spans="2:8">
      <c r="B52" t="s">
        <v>285</v>
      </c>
      <c r="C52" t="s">
        <v>521</v>
      </c>
      <c r="D52" s="10" t="str">
        <f t="shared" si="3"/>
        <v>07-13</v>
      </c>
      <c r="E52" s="1">
        <f>_xlfn.IFNA(VLOOKUP(Aragon!B52,'Kilter Holds'!$P$36:$AA$208,10,0),0)</f>
        <v>0</v>
      </c>
      <c r="G52" s="2">
        <f t="shared" si="0"/>
        <v>0</v>
      </c>
      <c r="H52" s="2">
        <f t="shared" si="2"/>
        <v>0</v>
      </c>
    </row>
    <row r="53" spans="2:8">
      <c r="B53" t="s">
        <v>285</v>
      </c>
      <c r="C53" t="s">
        <v>521</v>
      </c>
      <c r="D53" s="11" t="str">
        <f t="shared" si="3"/>
        <v>11-26</v>
      </c>
      <c r="E53" s="1">
        <f>_xlfn.IFNA(VLOOKUP(Aragon!B53,'Kilter Holds'!$P$36:$AA$208,11,0),0)</f>
        <v>0</v>
      </c>
      <c r="G53" s="2">
        <f t="shared" si="0"/>
        <v>0</v>
      </c>
      <c r="H53" s="2">
        <f t="shared" si="2"/>
        <v>0</v>
      </c>
    </row>
    <row r="54" spans="2:8">
      <c r="B54" t="s">
        <v>285</v>
      </c>
      <c r="C54" t="s">
        <v>521</v>
      </c>
      <c r="D54" s="13" t="str">
        <f t="shared" si="3"/>
        <v>18-01</v>
      </c>
      <c r="E54" s="1">
        <f>_xlfn.IFNA(VLOOKUP(Aragon!B54,'Kilter Holds'!$P$36:$AA$208,12,0),0)</f>
        <v>0</v>
      </c>
      <c r="G54" s="2">
        <f t="shared" si="0"/>
        <v>0</v>
      </c>
      <c r="H54" s="2">
        <f t="shared" si="2"/>
        <v>0</v>
      </c>
    </row>
    <row r="55" spans="2:8">
      <c r="B55" t="s">
        <v>285</v>
      </c>
      <c r="C55" t="s">
        <v>521</v>
      </c>
      <c r="D55" s="12" t="str">
        <f t="shared" si="3"/>
        <v>Color Code</v>
      </c>
      <c r="E55" s="1">
        <f>_xlfn.IFNA(VLOOKUP(Aragon!B55,'Kilter Holds'!$P$36:$AA$208,13,0),0)</f>
        <v>0</v>
      </c>
      <c r="G55" s="2">
        <f t="shared" si="0"/>
        <v>0</v>
      </c>
      <c r="H55" s="2">
        <f t="shared" si="2"/>
        <v>0</v>
      </c>
    </row>
    <row r="56" spans="2:8">
      <c r="B56" t="s">
        <v>157</v>
      </c>
      <c r="C56" t="s">
        <v>522</v>
      </c>
      <c r="D56" s="5" t="str">
        <f t="shared" si="3"/>
        <v>11-12</v>
      </c>
      <c r="E56" s="1">
        <f>_xlfn.IFNA(VLOOKUP(Aragon!B56,'Kilter Holds'!$P$36:$AA$208,5,0),0)</f>
        <v>0</v>
      </c>
      <c r="G56" s="2">
        <f t="shared" si="0"/>
        <v>0</v>
      </c>
      <c r="H56" s="2">
        <f t="shared" si="2"/>
        <v>0</v>
      </c>
    </row>
    <row r="57" spans="2:8">
      <c r="B57" t="s">
        <v>157</v>
      </c>
      <c r="C57" t="s">
        <v>522</v>
      </c>
      <c r="D57" s="6" t="str">
        <f t="shared" si="3"/>
        <v>14-01</v>
      </c>
      <c r="E57" s="1">
        <f>_xlfn.IFNA(VLOOKUP(Aragon!B57,'Kilter Holds'!$P$36:$AA$208,6,0),0)</f>
        <v>0</v>
      </c>
      <c r="G57" s="2">
        <f t="shared" si="0"/>
        <v>0</v>
      </c>
      <c r="H57" s="2">
        <f t="shared" si="2"/>
        <v>0</v>
      </c>
    </row>
    <row r="58" spans="2:8">
      <c r="B58" t="s">
        <v>157</v>
      </c>
      <c r="C58" t="s">
        <v>522</v>
      </c>
      <c r="D58" s="7" t="str">
        <f t="shared" si="3"/>
        <v>15-12</v>
      </c>
      <c r="E58" s="1">
        <f>_xlfn.IFNA(VLOOKUP(Aragon!B58,'Kilter Holds'!$P$36:$AA$208,7,0),0)</f>
        <v>0</v>
      </c>
      <c r="G58" s="2">
        <f t="shared" si="0"/>
        <v>0</v>
      </c>
      <c r="H58" s="2">
        <f t="shared" si="2"/>
        <v>0</v>
      </c>
    </row>
    <row r="59" spans="2:8">
      <c r="B59" t="s">
        <v>157</v>
      </c>
      <c r="C59" t="s">
        <v>522</v>
      </c>
      <c r="D59" s="8" t="str">
        <f t="shared" si="3"/>
        <v>16-16</v>
      </c>
      <c r="E59" s="1">
        <f>_xlfn.IFNA(VLOOKUP(Aragon!B59,'Kilter Holds'!$P$36:$AA$208,8,0),0)</f>
        <v>0</v>
      </c>
      <c r="G59" s="2">
        <f t="shared" si="0"/>
        <v>0</v>
      </c>
      <c r="H59" s="2">
        <f t="shared" si="2"/>
        <v>0</v>
      </c>
    </row>
    <row r="60" spans="2:8">
      <c r="B60" t="s">
        <v>157</v>
      </c>
      <c r="C60" t="s">
        <v>522</v>
      </c>
      <c r="D60" s="9" t="str">
        <f t="shared" si="3"/>
        <v>13-01</v>
      </c>
      <c r="E60" s="1">
        <f>_xlfn.IFNA(VLOOKUP(Aragon!B60,'Kilter Holds'!$P$36:$AA$208,9,0),0)</f>
        <v>0</v>
      </c>
      <c r="G60" s="2">
        <f t="shared" si="0"/>
        <v>0</v>
      </c>
      <c r="H60" s="2">
        <f t="shared" si="2"/>
        <v>0</v>
      </c>
    </row>
    <row r="61" spans="2:8">
      <c r="B61" t="s">
        <v>157</v>
      </c>
      <c r="C61" t="s">
        <v>522</v>
      </c>
      <c r="D61" s="10" t="str">
        <f t="shared" si="3"/>
        <v>07-13</v>
      </c>
      <c r="E61" s="1">
        <f>_xlfn.IFNA(VLOOKUP(Aragon!B61,'Kilter Holds'!$P$36:$AA$208,10,0),0)</f>
        <v>0</v>
      </c>
      <c r="G61" s="2">
        <f t="shared" si="0"/>
        <v>0</v>
      </c>
      <c r="H61" s="2">
        <f t="shared" si="2"/>
        <v>0</v>
      </c>
    </row>
    <row r="62" spans="2:8">
      <c r="B62" t="s">
        <v>157</v>
      </c>
      <c r="C62" t="s">
        <v>522</v>
      </c>
      <c r="D62" s="11" t="str">
        <f t="shared" si="3"/>
        <v>11-26</v>
      </c>
      <c r="E62" s="1">
        <f>_xlfn.IFNA(VLOOKUP(Aragon!B62,'Kilter Holds'!$P$36:$AA$208,11,0),0)</f>
        <v>0</v>
      </c>
      <c r="G62" s="2">
        <f t="shared" si="0"/>
        <v>0</v>
      </c>
      <c r="H62" s="2">
        <f t="shared" si="2"/>
        <v>0</v>
      </c>
    </row>
    <row r="63" spans="2:8">
      <c r="B63" t="s">
        <v>157</v>
      </c>
      <c r="C63" t="s">
        <v>522</v>
      </c>
      <c r="D63" s="13" t="str">
        <f t="shared" si="3"/>
        <v>18-01</v>
      </c>
      <c r="E63" s="1">
        <f>_xlfn.IFNA(VLOOKUP(Aragon!B63,'Kilter Holds'!$P$36:$AA$208,12,0),0)</f>
        <v>0</v>
      </c>
      <c r="G63" s="2">
        <f t="shared" si="0"/>
        <v>0</v>
      </c>
      <c r="H63" s="2">
        <f t="shared" si="2"/>
        <v>0</v>
      </c>
    </row>
    <row r="64" spans="2:8">
      <c r="B64" t="s">
        <v>157</v>
      </c>
      <c r="C64" t="s">
        <v>522</v>
      </c>
      <c r="D64" s="12" t="str">
        <f t="shared" si="3"/>
        <v>Color Code</v>
      </c>
      <c r="E64" s="1">
        <f>_xlfn.IFNA(VLOOKUP(Aragon!B64,'Kilter Holds'!$P$36:$AA$208,13,0),0)</f>
        <v>0</v>
      </c>
      <c r="G64" s="2">
        <f t="shared" si="0"/>
        <v>0</v>
      </c>
      <c r="H64" s="2">
        <f t="shared" si="2"/>
        <v>0</v>
      </c>
    </row>
    <row r="65" spans="2:8">
      <c r="B65" t="s">
        <v>158</v>
      </c>
      <c r="C65" t="s">
        <v>523</v>
      </c>
      <c r="D65" s="5" t="str">
        <f t="shared" si="3"/>
        <v>11-12</v>
      </c>
      <c r="E65" s="1">
        <f>_xlfn.IFNA(VLOOKUP(Aragon!B65,'Kilter Holds'!$P$36:$AA$208,5,0),0)</f>
        <v>0</v>
      </c>
      <c r="G65" s="2">
        <f t="shared" si="0"/>
        <v>0</v>
      </c>
      <c r="H65" s="2">
        <f t="shared" si="2"/>
        <v>0</v>
      </c>
    </row>
    <row r="66" spans="2:8">
      <c r="B66" t="s">
        <v>158</v>
      </c>
      <c r="C66" t="s">
        <v>523</v>
      </c>
      <c r="D66" s="6" t="str">
        <f t="shared" si="3"/>
        <v>14-01</v>
      </c>
      <c r="E66" s="1">
        <f>_xlfn.IFNA(VLOOKUP(Aragon!B66,'Kilter Holds'!$P$36:$AA$208,6,0),0)</f>
        <v>0</v>
      </c>
      <c r="G66" s="2">
        <f t="shared" si="0"/>
        <v>0</v>
      </c>
      <c r="H66" s="2">
        <f t="shared" si="2"/>
        <v>0</v>
      </c>
    </row>
    <row r="67" spans="2:8">
      <c r="B67" t="s">
        <v>158</v>
      </c>
      <c r="C67" t="s">
        <v>523</v>
      </c>
      <c r="D67" s="7" t="str">
        <f t="shared" si="3"/>
        <v>15-12</v>
      </c>
      <c r="E67" s="1">
        <f>_xlfn.IFNA(VLOOKUP(Aragon!B67,'Kilter Holds'!$P$36:$AA$208,7,0),0)</f>
        <v>0</v>
      </c>
      <c r="G67" s="2">
        <f t="shared" ref="G67:G130" si="4">E67*F67</f>
        <v>0</v>
      </c>
      <c r="H67" s="2">
        <f t="shared" si="2"/>
        <v>0</v>
      </c>
    </row>
    <row r="68" spans="2:8">
      <c r="B68" t="s">
        <v>158</v>
      </c>
      <c r="C68" t="s">
        <v>523</v>
      </c>
      <c r="D68" s="8" t="str">
        <f t="shared" si="3"/>
        <v>16-16</v>
      </c>
      <c r="E68" s="1">
        <f>_xlfn.IFNA(VLOOKUP(Aragon!B68,'Kilter Holds'!$P$36:$AA$208,8,0),0)</f>
        <v>0</v>
      </c>
      <c r="G68" s="2">
        <f t="shared" si="4"/>
        <v>0</v>
      </c>
      <c r="H68" s="2">
        <f t="shared" si="2"/>
        <v>0</v>
      </c>
    </row>
    <row r="69" spans="2:8">
      <c r="B69" t="s">
        <v>158</v>
      </c>
      <c r="C69" t="s">
        <v>523</v>
      </c>
      <c r="D69" s="9" t="str">
        <f t="shared" si="3"/>
        <v>13-01</v>
      </c>
      <c r="E69" s="1">
        <f>_xlfn.IFNA(VLOOKUP(Aragon!B69,'Kilter Holds'!$P$36:$AA$208,9,0),0)</f>
        <v>0</v>
      </c>
      <c r="G69" s="2">
        <f t="shared" si="4"/>
        <v>0</v>
      </c>
      <c r="H69" s="2">
        <f t="shared" si="2"/>
        <v>0</v>
      </c>
    </row>
    <row r="70" spans="2:8">
      <c r="B70" t="s">
        <v>158</v>
      </c>
      <c r="C70" t="s">
        <v>523</v>
      </c>
      <c r="D70" s="10" t="str">
        <f t="shared" si="3"/>
        <v>07-13</v>
      </c>
      <c r="E70" s="1">
        <f>_xlfn.IFNA(VLOOKUP(Aragon!B70,'Kilter Holds'!$P$36:$AA$208,10,0),0)</f>
        <v>0</v>
      </c>
      <c r="G70" s="2">
        <f t="shared" si="4"/>
        <v>0</v>
      </c>
      <c r="H70" s="2">
        <f t="shared" si="2"/>
        <v>0</v>
      </c>
    </row>
    <row r="71" spans="2:8">
      <c r="B71" t="s">
        <v>158</v>
      </c>
      <c r="C71" t="s">
        <v>523</v>
      </c>
      <c r="D71" s="11" t="str">
        <f t="shared" si="3"/>
        <v>11-26</v>
      </c>
      <c r="E71" s="1">
        <f>_xlfn.IFNA(VLOOKUP(Aragon!B71,'Kilter Holds'!$P$36:$AA$208,11,0),0)</f>
        <v>0</v>
      </c>
      <c r="G71" s="2">
        <f t="shared" si="4"/>
        <v>0</v>
      </c>
      <c r="H71" s="2">
        <f t="shared" si="2"/>
        <v>0</v>
      </c>
    </row>
    <row r="72" spans="2:8">
      <c r="B72" t="s">
        <v>158</v>
      </c>
      <c r="C72" t="s">
        <v>523</v>
      </c>
      <c r="D72" s="13" t="str">
        <f t="shared" si="3"/>
        <v>18-01</v>
      </c>
      <c r="E72" s="1">
        <f>_xlfn.IFNA(VLOOKUP(Aragon!B72,'Kilter Holds'!$P$36:$AA$208,12,0),0)</f>
        <v>0</v>
      </c>
      <c r="G72" s="2">
        <f t="shared" si="4"/>
        <v>0</v>
      </c>
      <c r="H72" s="2">
        <f t="shared" si="2"/>
        <v>0</v>
      </c>
    </row>
    <row r="73" spans="2:8">
      <c r="B73" t="s">
        <v>158</v>
      </c>
      <c r="C73" t="s">
        <v>523</v>
      </c>
      <c r="D73" s="12" t="str">
        <f t="shared" si="3"/>
        <v>Color Code</v>
      </c>
      <c r="E73" s="1">
        <f>_xlfn.IFNA(VLOOKUP(Aragon!B73,'Kilter Holds'!$P$36:$AA$208,13,0),0)</f>
        <v>0</v>
      </c>
      <c r="G73" s="2">
        <f t="shared" si="4"/>
        <v>0</v>
      </c>
      <c r="H73" s="2">
        <f t="shared" si="2"/>
        <v>0</v>
      </c>
    </row>
    <row r="74" spans="2:8">
      <c r="B74" t="s">
        <v>166</v>
      </c>
      <c r="C74" t="s">
        <v>524</v>
      </c>
      <c r="D74" s="5" t="str">
        <f t="shared" si="3"/>
        <v>11-12</v>
      </c>
      <c r="E74" s="1">
        <f>_xlfn.IFNA(VLOOKUP(Aragon!B74,'Kilter Holds'!$P$36:$AA$208,5,0),0)</f>
        <v>0</v>
      </c>
      <c r="G74" s="2">
        <f t="shared" si="4"/>
        <v>0</v>
      </c>
      <c r="H74" s="2">
        <f t="shared" si="2"/>
        <v>0</v>
      </c>
    </row>
    <row r="75" spans="2:8">
      <c r="B75" t="s">
        <v>166</v>
      </c>
      <c r="C75" t="s">
        <v>524</v>
      </c>
      <c r="D75" s="6" t="str">
        <f t="shared" si="3"/>
        <v>14-01</v>
      </c>
      <c r="E75" s="1">
        <f>_xlfn.IFNA(VLOOKUP(Aragon!B75,'Kilter Holds'!$P$36:$AA$208,6,0),0)</f>
        <v>0</v>
      </c>
      <c r="G75" s="2">
        <f t="shared" si="4"/>
        <v>0</v>
      </c>
      <c r="H75" s="2">
        <f t="shared" si="2"/>
        <v>0</v>
      </c>
    </row>
    <row r="76" spans="2:8">
      <c r="B76" t="s">
        <v>166</v>
      </c>
      <c r="C76" t="s">
        <v>524</v>
      </c>
      <c r="D76" s="7" t="str">
        <f t="shared" si="3"/>
        <v>15-12</v>
      </c>
      <c r="E76" s="1">
        <f>_xlfn.IFNA(VLOOKUP(Aragon!B76,'Kilter Holds'!$P$36:$AA$208,7,0),0)</f>
        <v>0</v>
      </c>
      <c r="G76" s="2">
        <f t="shared" si="4"/>
        <v>0</v>
      </c>
      <c r="H76" s="2">
        <f t="shared" ref="H76:H139" si="5">IF($S$11="Y",G76*0.05,0)</f>
        <v>0</v>
      </c>
    </row>
    <row r="77" spans="2:8">
      <c r="B77" t="s">
        <v>166</v>
      </c>
      <c r="C77" t="s">
        <v>524</v>
      </c>
      <c r="D77" s="8" t="str">
        <f t="shared" ref="D77:D140" si="6">D68</f>
        <v>16-16</v>
      </c>
      <c r="E77" s="1">
        <f>_xlfn.IFNA(VLOOKUP(Aragon!B77,'Kilter Holds'!$P$36:$AA$208,8,0),0)</f>
        <v>0</v>
      </c>
      <c r="G77" s="2">
        <f t="shared" si="4"/>
        <v>0</v>
      </c>
      <c r="H77" s="2">
        <f t="shared" si="5"/>
        <v>0</v>
      </c>
    </row>
    <row r="78" spans="2:8">
      <c r="B78" t="s">
        <v>166</v>
      </c>
      <c r="C78" t="s">
        <v>524</v>
      </c>
      <c r="D78" s="9" t="str">
        <f t="shared" si="6"/>
        <v>13-01</v>
      </c>
      <c r="E78" s="1">
        <f>_xlfn.IFNA(VLOOKUP(Aragon!B78,'Kilter Holds'!$P$36:$AA$208,9,0),0)</f>
        <v>0</v>
      </c>
      <c r="G78" s="2">
        <f t="shared" si="4"/>
        <v>0</v>
      </c>
      <c r="H78" s="2">
        <f t="shared" si="5"/>
        <v>0</v>
      </c>
    </row>
    <row r="79" spans="2:8">
      <c r="B79" t="s">
        <v>166</v>
      </c>
      <c r="C79" t="s">
        <v>524</v>
      </c>
      <c r="D79" s="10" t="str">
        <f t="shared" si="6"/>
        <v>07-13</v>
      </c>
      <c r="E79" s="1">
        <f>_xlfn.IFNA(VLOOKUP(Aragon!B79,'Kilter Holds'!$P$36:$AA$208,10,0),0)</f>
        <v>0</v>
      </c>
      <c r="G79" s="2">
        <f t="shared" si="4"/>
        <v>0</v>
      </c>
      <c r="H79" s="2">
        <f t="shared" si="5"/>
        <v>0</v>
      </c>
    </row>
    <row r="80" spans="2:8">
      <c r="B80" t="s">
        <v>166</v>
      </c>
      <c r="C80" t="s">
        <v>524</v>
      </c>
      <c r="D80" s="11" t="str">
        <f t="shared" si="6"/>
        <v>11-26</v>
      </c>
      <c r="E80" s="1">
        <f>_xlfn.IFNA(VLOOKUP(Aragon!B80,'Kilter Holds'!$P$36:$AA$208,11,0),0)</f>
        <v>0</v>
      </c>
      <c r="G80" s="2">
        <f t="shared" si="4"/>
        <v>0</v>
      </c>
      <c r="H80" s="2">
        <f t="shared" si="5"/>
        <v>0</v>
      </c>
    </row>
    <row r="81" spans="2:8">
      <c r="B81" t="s">
        <v>166</v>
      </c>
      <c r="C81" t="s">
        <v>524</v>
      </c>
      <c r="D81" s="13" t="str">
        <f t="shared" si="6"/>
        <v>18-01</v>
      </c>
      <c r="E81" s="1">
        <f>_xlfn.IFNA(VLOOKUP(Aragon!B81,'Kilter Holds'!$P$36:$AA$208,12,0),0)</f>
        <v>0</v>
      </c>
      <c r="G81" s="2">
        <f t="shared" si="4"/>
        <v>0</v>
      </c>
      <c r="H81" s="2">
        <f t="shared" si="5"/>
        <v>0</v>
      </c>
    </row>
    <row r="82" spans="2:8">
      <c r="B82" t="s">
        <v>166</v>
      </c>
      <c r="C82" t="s">
        <v>524</v>
      </c>
      <c r="D82" s="12" t="str">
        <f t="shared" si="6"/>
        <v>Color Code</v>
      </c>
      <c r="E82" s="1">
        <f>_xlfn.IFNA(VLOOKUP(Aragon!B82,'Kilter Holds'!$P$36:$AA$208,13,0),0)</f>
        <v>0</v>
      </c>
      <c r="G82" s="2">
        <f t="shared" si="4"/>
        <v>0</v>
      </c>
      <c r="H82" s="2">
        <f t="shared" si="5"/>
        <v>0</v>
      </c>
    </row>
    <row r="83" spans="2:8">
      <c r="B83" t="s">
        <v>295</v>
      </c>
      <c r="C83" t="s">
        <v>525</v>
      </c>
      <c r="D83" s="5" t="str">
        <f t="shared" si="6"/>
        <v>11-12</v>
      </c>
      <c r="E83" s="1">
        <f>_xlfn.IFNA(VLOOKUP(Aragon!B83,'Kilter Holds'!$P$36:$AA$208,5,0),0)</f>
        <v>0</v>
      </c>
      <c r="G83" s="2">
        <f t="shared" si="4"/>
        <v>0</v>
      </c>
      <c r="H83" s="2">
        <f t="shared" si="5"/>
        <v>0</v>
      </c>
    </row>
    <row r="84" spans="2:8">
      <c r="B84" t="s">
        <v>295</v>
      </c>
      <c r="C84" t="s">
        <v>525</v>
      </c>
      <c r="D84" s="6" t="str">
        <f t="shared" si="6"/>
        <v>14-01</v>
      </c>
      <c r="E84" s="1">
        <f>_xlfn.IFNA(VLOOKUP(Aragon!B84,'Kilter Holds'!$P$36:$AA$208,6,0),0)</f>
        <v>0</v>
      </c>
      <c r="G84" s="2">
        <f t="shared" si="4"/>
        <v>0</v>
      </c>
      <c r="H84" s="2">
        <f t="shared" si="5"/>
        <v>0</v>
      </c>
    </row>
    <row r="85" spans="2:8">
      <c r="B85" t="s">
        <v>295</v>
      </c>
      <c r="C85" t="s">
        <v>525</v>
      </c>
      <c r="D85" s="7" t="str">
        <f t="shared" si="6"/>
        <v>15-12</v>
      </c>
      <c r="E85" s="1">
        <f>_xlfn.IFNA(VLOOKUP(Aragon!B85,'Kilter Holds'!$P$36:$AA$208,7,0),0)</f>
        <v>0</v>
      </c>
      <c r="G85" s="2">
        <f t="shared" si="4"/>
        <v>0</v>
      </c>
      <c r="H85" s="2">
        <f t="shared" si="5"/>
        <v>0</v>
      </c>
    </row>
    <row r="86" spans="2:8">
      <c r="B86" t="s">
        <v>295</v>
      </c>
      <c r="C86" t="s">
        <v>525</v>
      </c>
      <c r="D86" s="8" t="str">
        <f t="shared" si="6"/>
        <v>16-16</v>
      </c>
      <c r="E86" s="1">
        <f>_xlfn.IFNA(VLOOKUP(Aragon!B86,'Kilter Holds'!$P$36:$AA$208,8,0),0)</f>
        <v>0</v>
      </c>
      <c r="G86" s="2">
        <f t="shared" si="4"/>
        <v>0</v>
      </c>
      <c r="H86" s="2">
        <f t="shared" si="5"/>
        <v>0</v>
      </c>
    </row>
    <row r="87" spans="2:8">
      <c r="B87" t="s">
        <v>295</v>
      </c>
      <c r="C87" t="s">
        <v>525</v>
      </c>
      <c r="D87" s="9" t="str">
        <f t="shared" si="6"/>
        <v>13-01</v>
      </c>
      <c r="E87" s="1">
        <f>_xlfn.IFNA(VLOOKUP(Aragon!B87,'Kilter Holds'!$P$36:$AA$208,9,0),0)</f>
        <v>0</v>
      </c>
      <c r="G87" s="2">
        <f t="shared" si="4"/>
        <v>0</v>
      </c>
      <c r="H87" s="2">
        <f t="shared" si="5"/>
        <v>0</v>
      </c>
    </row>
    <row r="88" spans="2:8">
      <c r="B88" t="s">
        <v>295</v>
      </c>
      <c r="C88" t="s">
        <v>525</v>
      </c>
      <c r="D88" s="10" t="str">
        <f t="shared" si="6"/>
        <v>07-13</v>
      </c>
      <c r="E88" s="1">
        <f>_xlfn.IFNA(VLOOKUP(Aragon!B88,'Kilter Holds'!$P$36:$AA$208,10,0),0)</f>
        <v>0</v>
      </c>
      <c r="G88" s="2">
        <f t="shared" si="4"/>
        <v>0</v>
      </c>
      <c r="H88" s="2">
        <f t="shared" si="5"/>
        <v>0</v>
      </c>
    </row>
    <row r="89" spans="2:8">
      <c r="B89" t="s">
        <v>295</v>
      </c>
      <c r="C89" t="s">
        <v>525</v>
      </c>
      <c r="D89" s="11" t="str">
        <f t="shared" si="6"/>
        <v>11-26</v>
      </c>
      <c r="E89" s="1">
        <f>_xlfn.IFNA(VLOOKUP(Aragon!B89,'Kilter Holds'!$P$36:$AA$208,11,0),0)</f>
        <v>0</v>
      </c>
      <c r="G89" s="2">
        <f t="shared" si="4"/>
        <v>0</v>
      </c>
      <c r="H89" s="2">
        <f t="shared" si="5"/>
        <v>0</v>
      </c>
    </row>
    <row r="90" spans="2:8">
      <c r="B90" t="s">
        <v>295</v>
      </c>
      <c r="C90" t="s">
        <v>525</v>
      </c>
      <c r="D90" s="13" t="str">
        <f t="shared" si="6"/>
        <v>18-01</v>
      </c>
      <c r="E90" s="1">
        <f>_xlfn.IFNA(VLOOKUP(Aragon!B90,'Kilter Holds'!$P$36:$AA$208,12,0),0)</f>
        <v>0</v>
      </c>
      <c r="G90" s="2">
        <f t="shared" si="4"/>
        <v>0</v>
      </c>
      <c r="H90" s="2">
        <f t="shared" si="5"/>
        <v>0</v>
      </c>
    </row>
    <row r="91" spans="2:8">
      <c r="B91" t="s">
        <v>295</v>
      </c>
      <c r="C91" t="s">
        <v>525</v>
      </c>
      <c r="D91" s="12" t="str">
        <f t="shared" si="6"/>
        <v>Color Code</v>
      </c>
      <c r="E91" s="1">
        <f>_xlfn.IFNA(VLOOKUP(Aragon!B91,'Kilter Holds'!$P$36:$AA$208,13,0),0)</f>
        <v>0</v>
      </c>
      <c r="G91" s="2">
        <f t="shared" si="4"/>
        <v>0</v>
      </c>
      <c r="H91" s="2">
        <f t="shared" si="5"/>
        <v>0</v>
      </c>
    </row>
    <row r="92" spans="2:8">
      <c r="B92" t="s">
        <v>159</v>
      </c>
      <c r="C92" t="s">
        <v>526</v>
      </c>
      <c r="D92" s="5" t="str">
        <f t="shared" si="6"/>
        <v>11-12</v>
      </c>
      <c r="E92" s="1">
        <f>_xlfn.IFNA(VLOOKUP(Aragon!B92,'Kilter Holds'!$P$36:$AA$208,5,0),0)</f>
        <v>0</v>
      </c>
      <c r="G92" s="2">
        <f t="shared" si="4"/>
        <v>0</v>
      </c>
      <c r="H92" s="2">
        <f t="shared" si="5"/>
        <v>0</v>
      </c>
    </row>
    <row r="93" spans="2:8">
      <c r="B93" t="s">
        <v>159</v>
      </c>
      <c r="C93" t="s">
        <v>526</v>
      </c>
      <c r="D93" s="6" t="str">
        <f t="shared" si="6"/>
        <v>14-01</v>
      </c>
      <c r="E93" s="1">
        <f>_xlfn.IFNA(VLOOKUP(Aragon!B93,'Kilter Holds'!$P$36:$AA$208,6,0),0)</f>
        <v>0</v>
      </c>
      <c r="G93" s="2">
        <f t="shared" si="4"/>
        <v>0</v>
      </c>
      <c r="H93" s="2">
        <f t="shared" si="5"/>
        <v>0</v>
      </c>
    </row>
    <row r="94" spans="2:8">
      <c r="B94" t="s">
        <v>159</v>
      </c>
      <c r="C94" t="s">
        <v>526</v>
      </c>
      <c r="D94" s="7" t="str">
        <f t="shared" si="6"/>
        <v>15-12</v>
      </c>
      <c r="E94" s="1">
        <f>_xlfn.IFNA(VLOOKUP(Aragon!B94,'Kilter Holds'!$P$36:$AA$208,7,0),0)</f>
        <v>0</v>
      </c>
      <c r="G94" s="2">
        <f t="shared" si="4"/>
        <v>0</v>
      </c>
      <c r="H94" s="2">
        <f t="shared" si="5"/>
        <v>0</v>
      </c>
    </row>
    <row r="95" spans="2:8">
      <c r="B95" t="s">
        <v>159</v>
      </c>
      <c r="C95" t="s">
        <v>526</v>
      </c>
      <c r="D95" s="8" t="str">
        <f t="shared" si="6"/>
        <v>16-16</v>
      </c>
      <c r="E95" s="1">
        <f>_xlfn.IFNA(VLOOKUP(Aragon!B95,'Kilter Holds'!$P$36:$AA$208,8,0),0)</f>
        <v>0</v>
      </c>
      <c r="G95" s="2">
        <f t="shared" si="4"/>
        <v>0</v>
      </c>
      <c r="H95" s="2">
        <f t="shared" si="5"/>
        <v>0</v>
      </c>
    </row>
    <row r="96" spans="2:8">
      <c r="B96" t="s">
        <v>159</v>
      </c>
      <c r="C96" t="s">
        <v>526</v>
      </c>
      <c r="D96" s="9" t="str">
        <f t="shared" si="6"/>
        <v>13-01</v>
      </c>
      <c r="E96" s="1">
        <f>_xlfn.IFNA(VLOOKUP(Aragon!B96,'Kilter Holds'!$P$36:$AA$208,9,0),0)</f>
        <v>0</v>
      </c>
      <c r="G96" s="2">
        <f t="shared" si="4"/>
        <v>0</v>
      </c>
      <c r="H96" s="2">
        <f t="shared" si="5"/>
        <v>0</v>
      </c>
    </row>
    <row r="97" spans="2:8">
      <c r="B97" t="s">
        <v>159</v>
      </c>
      <c r="C97" t="s">
        <v>526</v>
      </c>
      <c r="D97" s="10" t="str">
        <f t="shared" si="6"/>
        <v>07-13</v>
      </c>
      <c r="E97" s="1">
        <f>_xlfn.IFNA(VLOOKUP(Aragon!B97,'Kilter Holds'!$P$36:$AA$208,10,0),0)</f>
        <v>0</v>
      </c>
      <c r="G97" s="2">
        <f t="shared" si="4"/>
        <v>0</v>
      </c>
      <c r="H97" s="2">
        <f t="shared" si="5"/>
        <v>0</v>
      </c>
    </row>
    <row r="98" spans="2:8">
      <c r="B98" t="s">
        <v>159</v>
      </c>
      <c r="C98" t="s">
        <v>526</v>
      </c>
      <c r="D98" s="11" t="str">
        <f t="shared" si="6"/>
        <v>11-26</v>
      </c>
      <c r="E98" s="1">
        <f>_xlfn.IFNA(VLOOKUP(Aragon!B98,'Kilter Holds'!$P$36:$AA$208,11,0),0)</f>
        <v>0</v>
      </c>
      <c r="G98" s="2">
        <f t="shared" si="4"/>
        <v>0</v>
      </c>
      <c r="H98" s="2">
        <f t="shared" si="5"/>
        <v>0</v>
      </c>
    </row>
    <row r="99" spans="2:8">
      <c r="B99" t="s">
        <v>159</v>
      </c>
      <c r="C99" t="s">
        <v>526</v>
      </c>
      <c r="D99" s="13" t="str">
        <f t="shared" si="6"/>
        <v>18-01</v>
      </c>
      <c r="E99" s="1">
        <f>_xlfn.IFNA(VLOOKUP(Aragon!B99,'Kilter Holds'!$P$36:$AA$208,12,0),0)</f>
        <v>0</v>
      </c>
      <c r="G99" s="2">
        <f t="shared" si="4"/>
        <v>0</v>
      </c>
      <c r="H99" s="2">
        <f t="shared" si="5"/>
        <v>0</v>
      </c>
    </row>
    <row r="100" spans="2:8">
      <c r="B100" t="s">
        <v>159</v>
      </c>
      <c r="C100" t="s">
        <v>526</v>
      </c>
      <c r="D100" s="12" t="str">
        <f t="shared" si="6"/>
        <v>Color Code</v>
      </c>
      <c r="E100" s="1">
        <f>_xlfn.IFNA(VLOOKUP(Aragon!B100,'Kilter Holds'!$P$36:$AA$208,13,0),0)</f>
        <v>0</v>
      </c>
      <c r="G100" s="2">
        <f t="shared" si="4"/>
        <v>0</v>
      </c>
      <c r="H100" s="2">
        <f t="shared" si="5"/>
        <v>0</v>
      </c>
    </row>
    <row r="101" spans="2:8">
      <c r="B101" t="s">
        <v>167</v>
      </c>
      <c r="C101" t="s">
        <v>527</v>
      </c>
      <c r="D101" s="5" t="str">
        <f t="shared" si="6"/>
        <v>11-12</v>
      </c>
      <c r="E101" s="1">
        <f>_xlfn.IFNA(VLOOKUP(Aragon!B101,'Kilter Holds'!$P$36:$AA$208,5,0),0)</f>
        <v>0</v>
      </c>
      <c r="G101" s="2">
        <f t="shared" si="4"/>
        <v>0</v>
      </c>
      <c r="H101" s="2">
        <f t="shared" si="5"/>
        <v>0</v>
      </c>
    </row>
    <row r="102" spans="2:8">
      <c r="B102" t="s">
        <v>167</v>
      </c>
      <c r="C102" t="s">
        <v>527</v>
      </c>
      <c r="D102" s="6" t="str">
        <f t="shared" si="6"/>
        <v>14-01</v>
      </c>
      <c r="E102" s="1">
        <f>_xlfn.IFNA(VLOOKUP(Aragon!B102,'Kilter Holds'!$P$36:$AA$208,6,0),0)</f>
        <v>0</v>
      </c>
      <c r="G102" s="2">
        <f t="shared" si="4"/>
        <v>0</v>
      </c>
      <c r="H102" s="2">
        <f t="shared" si="5"/>
        <v>0</v>
      </c>
    </row>
    <row r="103" spans="2:8">
      <c r="B103" t="s">
        <v>167</v>
      </c>
      <c r="C103" t="s">
        <v>527</v>
      </c>
      <c r="D103" s="7" t="str">
        <f t="shared" si="6"/>
        <v>15-12</v>
      </c>
      <c r="E103" s="1">
        <f>_xlfn.IFNA(VLOOKUP(Aragon!B103,'Kilter Holds'!$P$36:$AA$208,7,0),0)</f>
        <v>0</v>
      </c>
      <c r="G103" s="2">
        <f t="shared" si="4"/>
        <v>0</v>
      </c>
      <c r="H103" s="2">
        <f t="shared" si="5"/>
        <v>0</v>
      </c>
    </row>
    <row r="104" spans="2:8">
      <c r="B104" t="s">
        <v>167</v>
      </c>
      <c r="C104" t="s">
        <v>527</v>
      </c>
      <c r="D104" s="8" t="str">
        <f t="shared" si="6"/>
        <v>16-16</v>
      </c>
      <c r="E104" s="1">
        <f>_xlfn.IFNA(VLOOKUP(Aragon!B104,'Kilter Holds'!$P$36:$AA$208,8,0),0)</f>
        <v>0</v>
      </c>
      <c r="G104" s="2">
        <f t="shared" si="4"/>
        <v>0</v>
      </c>
      <c r="H104" s="2">
        <f t="shared" si="5"/>
        <v>0</v>
      </c>
    </row>
    <row r="105" spans="2:8">
      <c r="B105" t="s">
        <v>167</v>
      </c>
      <c r="C105" t="s">
        <v>527</v>
      </c>
      <c r="D105" s="9" t="str">
        <f t="shared" si="6"/>
        <v>13-01</v>
      </c>
      <c r="E105" s="1">
        <f>_xlfn.IFNA(VLOOKUP(Aragon!B105,'Kilter Holds'!$P$36:$AA$208,9,0),0)</f>
        <v>0</v>
      </c>
      <c r="G105" s="2">
        <f t="shared" si="4"/>
        <v>0</v>
      </c>
      <c r="H105" s="2">
        <f t="shared" si="5"/>
        <v>0</v>
      </c>
    </row>
    <row r="106" spans="2:8">
      <c r="B106" t="s">
        <v>167</v>
      </c>
      <c r="C106" t="s">
        <v>527</v>
      </c>
      <c r="D106" s="10" t="str">
        <f t="shared" si="6"/>
        <v>07-13</v>
      </c>
      <c r="E106" s="1">
        <f>_xlfn.IFNA(VLOOKUP(Aragon!B106,'Kilter Holds'!$P$36:$AA$208,10,0),0)</f>
        <v>0</v>
      </c>
      <c r="G106" s="2">
        <f t="shared" si="4"/>
        <v>0</v>
      </c>
      <c r="H106" s="2">
        <f t="shared" si="5"/>
        <v>0</v>
      </c>
    </row>
    <row r="107" spans="2:8">
      <c r="B107" t="s">
        <v>167</v>
      </c>
      <c r="C107" t="s">
        <v>527</v>
      </c>
      <c r="D107" s="11" t="str">
        <f t="shared" si="6"/>
        <v>11-26</v>
      </c>
      <c r="E107" s="1">
        <f>_xlfn.IFNA(VLOOKUP(Aragon!B107,'Kilter Holds'!$P$36:$AA$208,11,0),0)</f>
        <v>0</v>
      </c>
      <c r="G107" s="2">
        <f t="shared" si="4"/>
        <v>0</v>
      </c>
      <c r="H107" s="2">
        <f t="shared" si="5"/>
        <v>0</v>
      </c>
    </row>
    <row r="108" spans="2:8">
      <c r="B108" t="s">
        <v>167</v>
      </c>
      <c r="C108" t="s">
        <v>527</v>
      </c>
      <c r="D108" s="13" t="str">
        <f t="shared" si="6"/>
        <v>18-01</v>
      </c>
      <c r="E108" s="1">
        <f>_xlfn.IFNA(VLOOKUP(Aragon!B108,'Kilter Holds'!$P$36:$AA$208,12,0),0)</f>
        <v>0</v>
      </c>
      <c r="G108" s="2">
        <f t="shared" si="4"/>
        <v>0</v>
      </c>
      <c r="H108" s="2">
        <f t="shared" si="5"/>
        <v>0</v>
      </c>
    </row>
    <row r="109" spans="2:8">
      <c r="B109" t="s">
        <v>167</v>
      </c>
      <c r="C109" t="s">
        <v>527</v>
      </c>
      <c r="D109" s="12" t="str">
        <f t="shared" si="6"/>
        <v>Color Code</v>
      </c>
      <c r="E109" s="1">
        <f>_xlfn.IFNA(VLOOKUP(Aragon!B109,'Kilter Holds'!$P$36:$AA$208,13,0),0)</f>
        <v>0</v>
      </c>
      <c r="G109" s="2">
        <f t="shared" si="4"/>
        <v>0</v>
      </c>
      <c r="H109" s="2">
        <f t="shared" si="5"/>
        <v>0</v>
      </c>
    </row>
    <row r="110" spans="2:8">
      <c r="B110" t="s">
        <v>265</v>
      </c>
      <c r="C110" t="s">
        <v>528</v>
      </c>
      <c r="D110" s="5" t="str">
        <f t="shared" si="6"/>
        <v>11-12</v>
      </c>
      <c r="E110" s="1">
        <f>_xlfn.IFNA(VLOOKUP(Aragon!B110,'Kilter Holds'!$P$36:$AA$208,5,0),0)</f>
        <v>0</v>
      </c>
      <c r="G110" s="2">
        <f t="shared" si="4"/>
        <v>0</v>
      </c>
      <c r="H110" s="2">
        <f t="shared" si="5"/>
        <v>0</v>
      </c>
    </row>
    <row r="111" spans="2:8">
      <c r="B111" t="s">
        <v>265</v>
      </c>
      <c r="C111" t="s">
        <v>528</v>
      </c>
      <c r="D111" s="6" t="str">
        <f t="shared" si="6"/>
        <v>14-01</v>
      </c>
      <c r="E111" s="1">
        <f>_xlfn.IFNA(VLOOKUP(Aragon!B111,'Kilter Holds'!$P$36:$AA$208,6,0),0)</f>
        <v>0</v>
      </c>
      <c r="G111" s="2">
        <f t="shared" si="4"/>
        <v>0</v>
      </c>
      <c r="H111" s="2">
        <f t="shared" si="5"/>
        <v>0</v>
      </c>
    </row>
    <row r="112" spans="2:8">
      <c r="B112" t="s">
        <v>265</v>
      </c>
      <c r="C112" t="s">
        <v>528</v>
      </c>
      <c r="D112" s="7" t="str">
        <f t="shared" si="6"/>
        <v>15-12</v>
      </c>
      <c r="E112" s="1">
        <f>_xlfn.IFNA(VLOOKUP(Aragon!B112,'Kilter Holds'!$P$36:$AA$208,7,0),0)</f>
        <v>0</v>
      </c>
      <c r="G112" s="2">
        <f t="shared" si="4"/>
        <v>0</v>
      </c>
      <c r="H112" s="2">
        <f t="shared" si="5"/>
        <v>0</v>
      </c>
    </row>
    <row r="113" spans="2:8">
      <c r="B113" t="s">
        <v>265</v>
      </c>
      <c r="C113" t="s">
        <v>528</v>
      </c>
      <c r="D113" s="8" t="str">
        <f t="shared" si="6"/>
        <v>16-16</v>
      </c>
      <c r="E113" s="1">
        <f>_xlfn.IFNA(VLOOKUP(Aragon!B113,'Kilter Holds'!$P$36:$AA$208,8,0),0)</f>
        <v>0</v>
      </c>
      <c r="G113" s="2">
        <f t="shared" si="4"/>
        <v>0</v>
      </c>
      <c r="H113" s="2">
        <f t="shared" si="5"/>
        <v>0</v>
      </c>
    </row>
    <row r="114" spans="2:8">
      <c r="B114" t="s">
        <v>265</v>
      </c>
      <c r="C114" t="s">
        <v>528</v>
      </c>
      <c r="D114" s="9" t="str">
        <f t="shared" si="6"/>
        <v>13-01</v>
      </c>
      <c r="E114" s="1">
        <f>_xlfn.IFNA(VLOOKUP(Aragon!B114,'Kilter Holds'!$P$36:$AA$208,9,0),0)</f>
        <v>0</v>
      </c>
      <c r="G114" s="2">
        <f t="shared" si="4"/>
        <v>0</v>
      </c>
      <c r="H114" s="2">
        <f t="shared" si="5"/>
        <v>0</v>
      </c>
    </row>
    <row r="115" spans="2:8">
      <c r="B115" t="s">
        <v>265</v>
      </c>
      <c r="C115" t="s">
        <v>528</v>
      </c>
      <c r="D115" s="10" t="str">
        <f t="shared" si="6"/>
        <v>07-13</v>
      </c>
      <c r="E115" s="1">
        <f>_xlfn.IFNA(VLOOKUP(Aragon!B115,'Kilter Holds'!$P$36:$AA$208,10,0),0)</f>
        <v>0</v>
      </c>
      <c r="G115" s="2">
        <f t="shared" si="4"/>
        <v>0</v>
      </c>
      <c r="H115" s="2">
        <f t="shared" si="5"/>
        <v>0</v>
      </c>
    </row>
    <row r="116" spans="2:8">
      <c r="B116" t="s">
        <v>265</v>
      </c>
      <c r="C116" t="s">
        <v>528</v>
      </c>
      <c r="D116" s="11" t="str">
        <f t="shared" si="6"/>
        <v>11-26</v>
      </c>
      <c r="E116" s="1">
        <f>_xlfn.IFNA(VLOOKUP(Aragon!B116,'Kilter Holds'!$P$36:$AA$208,11,0),0)</f>
        <v>0</v>
      </c>
      <c r="G116" s="2">
        <f t="shared" si="4"/>
        <v>0</v>
      </c>
      <c r="H116" s="2">
        <f t="shared" si="5"/>
        <v>0</v>
      </c>
    </row>
    <row r="117" spans="2:8">
      <c r="B117" t="s">
        <v>265</v>
      </c>
      <c r="C117" t="s">
        <v>528</v>
      </c>
      <c r="D117" s="13" t="str">
        <f t="shared" si="6"/>
        <v>18-01</v>
      </c>
      <c r="E117" s="1">
        <f>_xlfn.IFNA(VLOOKUP(Aragon!B117,'Kilter Holds'!$P$36:$AA$208,12,0),0)</f>
        <v>0</v>
      </c>
      <c r="G117" s="2">
        <f t="shared" si="4"/>
        <v>0</v>
      </c>
      <c r="H117" s="2">
        <f t="shared" si="5"/>
        <v>0</v>
      </c>
    </row>
    <row r="118" spans="2:8">
      <c r="B118" t="s">
        <v>265</v>
      </c>
      <c r="C118" t="s">
        <v>528</v>
      </c>
      <c r="D118" s="12" t="str">
        <f t="shared" si="6"/>
        <v>Color Code</v>
      </c>
      <c r="E118" s="1">
        <f>_xlfn.IFNA(VLOOKUP(Aragon!B118,'Kilter Holds'!$P$36:$AA$208,13,0),0)</f>
        <v>0</v>
      </c>
      <c r="G118" s="2">
        <f t="shared" si="4"/>
        <v>0</v>
      </c>
      <c r="H118" s="2">
        <f t="shared" si="5"/>
        <v>0</v>
      </c>
    </row>
    <row r="119" spans="2:8">
      <c r="B119" t="s">
        <v>168</v>
      </c>
      <c r="C119" t="s">
        <v>529</v>
      </c>
      <c r="D119" s="5" t="str">
        <f t="shared" si="6"/>
        <v>11-12</v>
      </c>
      <c r="E119" s="1">
        <f>_xlfn.IFNA(VLOOKUP(Aragon!B119,'Kilter Holds'!$P$36:$AA$208,5,0),0)</f>
        <v>0</v>
      </c>
      <c r="G119" s="2">
        <f t="shared" si="4"/>
        <v>0</v>
      </c>
      <c r="H119" s="2">
        <f t="shared" si="5"/>
        <v>0</v>
      </c>
    </row>
    <row r="120" spans="2:8">
      <c r="B120" t="s">
        <v>168</v>
      </c>
      <c r="C120" t="s">
        <v>529</v>
      </c>
      <c r="D120" s="6" t="str">
        <f t="shared" si="6"/>
        <v>14-01</v>
      </c>
      <c r="E120" s="1">
        <f>_xlfn.IFNA(VLOOKUP(Aragon!B120,'Kilter Holds'!$P$36:$AA$208,6,0),0)</f>
        <v>0</v>
      </c>
      <c r="G120" s="2">
        <f t="shared" si="4"/>
        <v>0</v>
      </c>
      <c r="H120" s="2">
        <f t="shared" si="5"/>
        <v>0</v>
      </c>
    </row>
    <row r="121" spans="2:8">
      <c r="B121" t="s">
        <v>168</v>
      </c>
      <c r="C121" t="s">
        <v>529</v>
      </c>
      <c r="D121" s="7" t="str">
        <f t="shared" si="6"/>
        <v>15-12</v>
      </c>
      <c r="E121" s="1">
        <f>_xlfn.IFNA(VLOOKUP(Aragon!B121,'Kilter Holds'!$P$36:$AA$208,7,0),0)</f>
        <v>0</v>
      </c>
      <c r="G121" s="2">
        <f t="shared" si="4"/>
        <v>0</v>
      </c>
      <c r="H121" s="2">
        <f t="shared" si="5"/>
        <v>0</v>
      </c>
    </row>
    <row r="122" spans="2:8">
      <c r="B122" t="s">
        <v>168</v>
      </c>
      <c r="C122" t="s">
        <v>529</v>
      </c>
      <c r="D122" s="8" t="str">
        <f t="shared" si="6"/>
        <v>16-16</v>
      </c>
      <c r="E122" s="1">
        <f>_xlfn.IFNA(VLOOKUP(Aragon!B122,'Kilter Holds'!$P$36:$AA$208,8,0),0)</f>
        <v>0</v>
      </c>
      <c r="G122" s="2">
        <f t="shared" si="4"/>
        <v>0</v>
      </c>
      <c r="H122" s="2">
        <f t="shared" si="5"/>
        <v>0</v>
      </c>
    </row>
    <row r="123" spans="2:8">
      <c r="B123" t="s">
        <v>168</v>
      </c>
      <c r="C123" t="s">
        <v>529</v>
      </c>
      <c r="D123" s="9" t="str">
        <f t="shared" si="6"/>
        <v>13-01</v>
      </c>
      <c r="E123" s="1">
        <f>_xlfn.IFNA(VLOOKUP(Aragon!B123,'Kilter Holds'!$P$36:$AA$208,9,0),0)</f>
        <v>0</v>
      </c>
      <c r="G123" s="2">
        <f t="shared" si="4"/>
        <v>0</v>
      </c>
      <c r="H123" s="2">
        <f t="shared" si="5"/>
        <v>0</v>
      </c>
    </row>
    <row r="124" spans="2:8">
      <c r="B124" t="s">
        <v>168</v>
      </c>
      <c r="C124" t="s">
        <v>529</v>
      </c>
      <c r="D124" s="10" t="str">
        <f t="shared" si="6"/>
        <v>07-13</v>
      </c>
      <c r="E124" s="1">
        <f>_xlfn.IFNA(VLOOKUP(Aragon!B124,'Kilter Holds'!$P$36:$AA$208,10,0),0)</f>
        <v>0</v>
      </c>
      <c r="G124" s="2">
        <f t="shared" si="4"/>
        <v>0</v>
      </c>
      <c r="H124" s="2">
        <f t="shared" si="5"/>
        <v>0</v>
      </c>
    </row>
    <row r="125" spans="2:8">
      <c r="B125" t="s">
        <v>168</v>
      </c>
      <c r="C125" t="s">
        <v>529</v>
      </c>
      <c r="D125" s="11" t="str">
        <f t="shared" si="6"/>
        <v>11-26</v>
      </c>
      <c r="E125" s="1">
        <f>_xlfn.IFNA(VLOOKUP(Aragon!B125,'Kilter Holds'!$P$36:$AA$208,11,0),0)</f>
        <v>0</v>
      </c>
      <c r="G125" s="2">
        <f t="shared" si="4"/>
        <v>0</v>
      </c>
      <c r="H125" s="2">
        <f t="shared" si="5"/>
        <v>0</v>
      </c>
    </row>
    <row r="126" spans="2:8">
      <c r="B126" t="s">
        <v>168</v>
      </c>
      <c r="C126" t="s">
        <v>529</v>
      </c>
      <c r="D126" s="13" t="str">
        <f t="shared" si="6"/>
        <v>18-01</v>
      </c>
      <c r="E126" s="1">
        <f>_xlfn.IFNA(VLOOKUP(Aragon!B126,'Kilter Holds'!$P$36:$AA$208,12,0),0)</f>
        <v>0</v>
      </c>
      <c r="G126" s="2">
        <f t="shared" si="4"/>
        <v>0</v>
      </c>
      <c r="H126" s="2">
        <f t="shared" si="5"/>
        <v>0</v>
      </c>
    </row>
    <row r="127" spans="2:8">
      <c r="B127" t="s">
        <v>168</v>
      </c>
      <c r="C127" t="s">
        <v>529</v>
      </c>
      <c r="D127" s="12" t="str">
        <f t="shared" si="6"/>
        <v>Color Code</v>
      </c>
      <c r="E127" s="1">
        <f>_xlfn.IFNA(VLOOKUP(Aragon!B127,'Kilter Holds'!$P$36:$AA$208,13,0),0)</f>
        <v>0</v>
      </c>
      <c r="G127" s="2">
        <f t="shared" si="4"/>
        <v>0</v>
      </c>
      <c r="H127" s="2">
        <f t="shared" si="5"/>
        <v>0</v>
      </c>
    </row>
    <row r="128" spans="2:8">
      <c r="B128" t="s">
        <v>296</v>
      </c>
      <c r="C128" t="s">
        <v>530</v>
      </c>
      <c r="D128" s="5" t="str">
        <f t="shared" si="6"/>
        <v>11-12</v>
      </c>
      <c r="E128" s="1">
        <f>_xlfn.IFNA(VLOOKUP(Aragon!B128,'Kilter Holds'!$P$36:$AA$208,5,0),0)</f>
        <v>0</v>
      </c>
      <c r="G128" s="2">
        <f t="shared" si="4"/>
        <v>0</v>
      </c>
      <c r="H128" s="2">
        <f t="shared" si="5"/>
        <v>0</v>
      </c>
    </row>
    <row r="129" spans="2:8">
      <c r="B129" t="s">
        <v>296</v>
      </c>
      <c r="C129" t="s">
        <v>530</v>
      </c>
      <c r="D129" s="6" t="str">
        <f t="shared" si="6"/>
        <v>14-01</v>
      </c>
      <c r="E129" s="1">
        <f>_xlfn.IFNA(VLOOKUP(Aragon!B129,'Kilter Holds'!$P$36:$AA$208,6,0),0)</f>
        <v>0</v>
      </c>
      <c r="G129" s="2">
        <f t="shared" si="4"/>
        <v>0</v>
      </c>
      <c r="H129" s="2">
        <f t="shared" si="5"/>
        <v>0</v>
      </c>
    </row>
    <row r="130" spans="2:8">
      <c r="B130" t="s">
        <v>296</v>
      </c>
      <c r="C130" t="s">
        <v>530</v>
      </c>
      <c r="D130" s="7" t="str">
        <f t="shared" si="6"/>
        <v>15-12</v>
      </c>
      <c r="E130" s="1">
        <f>_xlfn.IFNA(VLOOKUP(Aragon!B130,'Kilter Holds'!$P$36:$AA$208,7,0),0)</f>
        <v>0</v>
      </c>
      <c r="G130" s="2">
        <f t="shared" si="4"/>
        <v>0</v>
      </c>
      <c r="H130" s="2">
        <f t="shared" si="5"/>
        <v>0</v>
      </c>
    </row>
    <row r="131" spans="2:8">
      <c r="B131" t="s">
        <v>296</v>
      </c>
      <c r="C131" t="s">
        <v>530</v>
      </c>
      <c r="D131" s="8" t="str">
        <f t="shared" si="6"/>
        <v>16-16</v>
      </c>
      <c r="E131" s="1">
        <f>_xlfn.IFNA(VLOOKUP(Aragon!B131,'Kilter Holds'!$P$36:$AA$208,8,0),0)</f>
        <v>0</v>
      </c>
      <c r="G131" s="2">
        <f t="shared" ref="G131:G194" si="7">E131*F131</f>
        <v>0</v>
      </c>
      <c r="H131" s="2">
        <f t="shared" si="5"/>
        <v>0</v>
      </c>
    </row>
    <row r="132" spans="2:8">
      <c r="B132" t="s">
        <v>296</v>
      </c>
      <c r="C132" t="s">
        <v>530</v>
      </c>
      <c r="D132" s="9" t="str">
        <f t="shared" si="6"/>
        <v>13-01</v>
      </c>
      <c r="E132" s="1">
        <f>_xlfn.IFNA(VLOOKUP(Aragon!B132,'Kilter Holds'!$P$36:$AA$208,9,0),0)</f>
        <v>0</v>
      </c>
      <c r="G132" s="2">
        <f t="shared" si="7"/>
        <v>0</v>
      </c>
      <c r="H132" s="2">
        <f t="shared" si="5"/>
        <v>0</v>
      </c>
    </row>
    <row r="133" spans="2:8">
      <c r="B133" t="s">
        <v>296</v>
      </c>
      <c r="C133" t="s">
        <v>530</v>
      </c>
      <c r="D133" s="10" t="str">
        <f t="shared" si="6"/>
        <v>07-13</v>
      </c>
      <c r="E133" s="1">
        <f>_xlfn.IFNA(VLOOKUP(Aragon!B133,'Kilter Holds'!$P$36:$AA$208,10,0),0)</f>
        <v>0</v>
      </c>
      <c r="G133" s="2">
        <f t="shared" si="7"/>
        <v>0</v>
      </c>
      <c r="H133" s="2">
        <f t="shared" si="5"/>
        <v>0</v>
      </c>
    </row>
    <row r="134" spans="2:8">
      <c r="B134" t="s">
        <v>296</v>
      </c>
      <c r="C134" t="s">
        <v>530</v>
      </c>
      <c r="D134" s="11" t="str">
        <f t="shared" si="6"/>
        <v>11-26</v>
      </c>
      <c r="E134" s="1">
        <f>_xlfn.IFNA(VLOOKUP(Aragon!B134,'Kilter Holds'!$P$36:$AA$208,11,0),0)</f>
        <v>0</v>
      </c>
      <c r="G134" s="2">
        <f t="shared" si="7"/>
        <v>0</v>
      </c>
      <c r="H134" s="2">
        <f t="shared" si="5"/>
        <v>0</v>
      </c>
    </row>
    <row r="135" spans="2:8">
      <c r="B135" t="s">
        <v>296</v>
      </c>
      <c r="C135" t="s">
        <v>530</v>
      </c>
      <c r="D135" s="13" t="str">
        <f t="shared" si="6"/>
        <v>18-01</v>
      </c>
      <c r="E135" s="1">
        <f>_xlfn.IFNA(VLOOKUP(Aragon!B135,'Kilter Holds'!$P$36:$AA$208,12,0),0)</f>
        <v>0</v>
      </c>
      <c r="G135" s="2">
        <f t="shared" si="7"/>
        <v>0</v>
      </c>
      <c r="H135" s="2">
        <f t="shared" si="5"/>
        <v>0</v>
      </c>
    </row>
    <row r="136" spans="2:8">
      <c r="B136" t="s">
        <v>296</v>
      </c>
      <c r="C136" t="s">
        <v>530</v>
      </c>
      <c r="D136" s="12" t="str">
        <f t="shared" si="6"/>
        <v>Color Code</v>
      </c>
      <c r="E136" s="1">
        <f>_xlfn.IFNA(VLOOKUP(Aragon!B136,'Kilter Holds'!$P$36:$AA$208,13,0),0)</f>
        <v>0</v>
      </c>
      <c r="G136" s="2">
        <f t="shared" si="7"/>
        <v>0</v>
      </c>
      <c r="H136" s="2">
        <f t="shared" si="5"/>
        <v>0</v>
      </c>
    </row>
    <row r="137" spans="2:8">
      <c r="B137" t="s">
        <v>315</v>
      </c>
      <c r="C137" t="s">
        <v>531</v>
      </c>
      <c r="D137" s="5" t="str">
        <f t="shared" si="6"/>
        <v>11-12</v>
      </c>
      <c r="E137" s="1">
        <f>_xlfn.IFNA(VLOOKUP(Aragon!B137,'Kilter Holds'!$P$36:$AA$208,5,0),0)</f>
        <v>0</v>
      </c>
      <c r="G137" s="2">
        <f t="shared" si="7"/>
        <v>0</v>
      </c>
      <c r="H137" s="2">
        <f t="shared" si="5"/>
        <v>0</v>
      </c>
    </row>
    <row r="138" spans="2:8">
      <c r="B138" t="s">
        <v>315</v>
      </c>
      <c r="C138" t="s">
        <v>531</v>
      </c>
      <c r="D138" s="6" t="str">
        <f t="shared" si="6"/>
        <v>14-01</v>
      </c>
      <c r="E138" s="1">
        <f>_xlfn.IFNA(VLOOKUP(Aragon!B138,'Kilter Holds'!$P$36:$AA$208,6,0),0)</f>
        <v>0</v>
      </c>
      <c r="G138" s="2">
        <f t="shared" si="7"/>
        <v>0</v>
      </c>
      <c r="H138" s="2">
        <f t="shared" si="5"/>
        <v>0</v>
      </c>
    </row>
    <row r="139" spans="2:8">
      <c r="B139" t="s">
        <v>315</v>
      </c>
      <c r="C139" t="s">
        <v>531</v>
      </c>
      <c r="D139" s="7" t="str">
        <f t="shared" si="6"/>
        <v>15-12</v>
      </c>
      <c r="E139" s="1">
        <f>_xlfn.IFNA(VLOOKUP(Aragon!B139,'Kilter Holds'!$P$36:$AA$208,7,0),0)</f>
        <v>0</v>
      </c>
      <c r="G139" s="2">
        <f t="shared" si="7"/>
        <v>0</v>
      </c>
      <c r="H139" s="2">
        <f t="shared" si="5"/>
        <v>0</v>
      </c>
    </row>
    <row r="140" spans="2:8">
      <c r="B140" t="s">
        <v>315</v>
      </c>
      <c r="C140" t="s">
        <v>531</v>
      </c>
      <c r="D140" s="8" t="str">
        <f t="shared" si="6"/>
        <v>16-16</v>
      </c>
      <c r="E140" s="1">
        <f>_xlfn.IFNA(VLOOKUP(Aragon!B140,'Kilter Holds'!$P$36:$AA$208,8,0),0)</f>
        <v>0</v>
      </c>
      <c r="G140" s="2">
        <f t="shared" si="7"/>
        <v>0</v>
      </c>
      <c r="H140" s="2">
        <f t="shared" ref="H140:H203" si="8">IF($S$11="Y",G140*0.05,0)</f>
        <v>0</v>
      </c>
    </row>
    <row r="141" spans="2:8">
      <c r="B141" t="s">
        <v>315</v>
      </c>
      <c r="C141" t="s">
        <v>531</v>
      </c>
      <c r="D141" s="9" t="str">
        <f t="shared" ref="D141:D204" si="9">D132</f>
        <v>13-01</v>
      </c>
      <c r="E141" s="1">
        <f>_xlfn.IFNA(VLOOKUP(Aragon!B141,'Kilter Holds'!$P$36:$AA$208,9,0),0)</f>
        <v>0</v>
      </c>
      <c r="G141" s="2">
        <f t="shared" si="7"/>
        <v>0</v>
      </c>
      <c r="H141" s="2">
        <f t="shared" si="8"/>
        <v>0</v>
      </c>
    </row>
    <row r="142" spans="2:8">
      <c r="B142" t="s">
        <v>315</v>
      </c>
      <c r="C142" t="s">
        <v>531</v>
      </c>
      <c r="D142" s="10" t="str">
        <f t="shared" si="9"/>
        <v>07-13</v>
      </c>
      <c r="E142" s="1">
        <f>_xlfn.IFNA(VLOOKUP(Aragon!B142,'Kilter Holds'!$P$36:$AA$208,10,0),0)</f>
        <v>0</v>
      </c>
      <c r="G142" s="2">
        <f t="shared" si="7"/>
        <v>0</v>
      </c>
      <c r="H142" s="2">
        <f t="shared" si="8"/>
        <v>0</v>
      </c>
    </row>
    <row r="143" spans="2:8">
      <c r="B143" t="s">
        <v>315</v>
      </c>
      <c r="C143" t="s">
        <v>531</v>
      </c>
      <c r="D143" s="11" t="str">
        <f t="shared" si="9"/>
        <v>11-26</v>
      </c>
      <c r="E143" s="1">
        <f>_xlfn.IFNA(VLOOKUP(Aragon!B143,'Kilter Holds'!$P$36:$AA$208,11,0),0)</f>
        <v>0</v>
      </c>
      <c r="G143" s="2">
        <f t="shared" si="7"/>
        <v>0</v>
      </c>
      <c r="H143" s="2">
        <f t="shared" si="8"/>
        <v>0</v>
      </c>
    </row>
    <row r="144" spans="2:8">
      <c r="B144" t="s">
        <v>315</v>
      </c>
      <c r="C144" t="s">
        <v>531</v>
      </c>
      <c r="D144" s="13" t="str">
        <f t="shared" si="9"/>
        <v>18-01</v>
      </c>
      <c r="E144" s="1">
        <f>_xlfn.IFNA(VLOOKUP(Aragon!B144,'Kilter Holds'!$P$36:$AA$208,12,0),0)</f>
        <v>0</v>
      </c>
      <c r="G144" s="2">
        <f t="shared" si="7"/>
        <v>0</v>
      </c>
      <c r="H144" s="2">
        <f t="shared" si="8"/>
        <v>0</v>
      </c>
    </row>
    <row r="145" spans="2:8">
      <c r="B145" t="s">
        <v>315</v>
      </c>
      <c r="C145" t="s">
        <v>531</v>
      </c>
      <c r="D145" s="12" t="str">
        <f t="shared" si="9"/>
        <v>Color Code</v>
      </c>
      <c r="E145" s="1">
        <f>_xlfn.IFNA(VLOOKUP(Aragon!B145,'Kilter Holds'!$P$36:$AA$208,13,0),0)</f>
        <v>0</v>
      </c>
      <c r="G145" s="2">
        <f t="shared" si="7"/>
        <v>0</v>
      </c>
      <c r="H145" s="2">
        <f t="shared" si="8"/>
        <v>0</v>
      </c>
    </row>
    <row r="146" spans="2:8">
      <c r="B146" t="s">
        <v>316</v>
      </c>
      <c r="C146" t="s">
        <v>532</v>
      </c>
      <c r="D146" s="5" t="str">
        <f t="shared" si="9"/>
        <v>11-12</v>
      </c>
      <c r="E146" s="1">
        <f>_xlfn.IFNA(VLOOKUP(Aragon!B146,'Kilter Holds'!$P$36:$AA$208,5,0),0)</f>
        <v>0</v>
      </c>
      <c r="G146" s="2">
        <f t="shared" si="7"/>
        <v>0</v>
      </c>
      <c r="H146" s="2">
        <f t="shared" si="8"/>
        <v>0</v>
      </c>
    </row>
    <row r="147" spans="2:8">
      <c r="B147" t="s">
        <v>316</v>
      </c>
      <c r="C147" t="s">
        <v>532</v>
      </c>
      <c r="D147" s="6" t="str">
        <f t="shared" si="9"/>
        <v>14-01</v>
      </c>
      <c r="E147" s="1">
        <f>_xlfn.IFNA(VLOOKUP(Aragon!B147,'Kilter Holds'!$P$36:$AA$208,6,0),0)</f>
        <v>0</v>
      </c>
      <c r="G147" s="2">
        <f t="shared" si="7"/>
        <v>0</v>
      </c>
      <c r="H147" s="2">
        <f t="shared" si="8"/>
        <v>0</v>
      </c>
    </row>
    <row r="148" spans="2:8">
      <c r="B148" t="s">
        <v>316</v>
      </c>
      <c r="C148" t="s">
        <v>532</v>
      </c>
      <c r="D148" s="7" t="str">
        <f t="shared" si="9"/>
        <v>15-12</v>
      </c>
      <c r="E148" s="1">
        <f>_xlfn.IFNA(VLOOKUP(Aragon!B148,'Kilter Holds'!$P$36:$AA$208,7,0),0)</f>
        <v>0</v>
      </c>
      <c r="G148" s="2">
        <f t="shared" si="7"/>
        <v>0</v>
      </c>
      <c r="H148" s="2">
        <f t="shared" si="8"/>
        <v>0</v>
      </c>
    </row>
    <row r="149" spans="2:8">
      <c r="B149" t="s">
        <v>316</v>
      </c>
      <c r="C149" t="s">
        <v>532</v>
      </c>
      <c r="D149" s="8" t="str">
        <f t="shared" si="9"/>
        <v>16-16</v>
      </c>
      <c r="E149" s="1">
        <f>_xlfn.IFNA(VLOOKUP(Aragon!B149,'Kilter Holds'!$P$36:$AA$208,8,0),0)</f>
        <v>0</v>
      </c>
      <c r="G149" s="2">
        <f t="shared" si="7"/>
        <v>0</v>
      </c>
      <c r="H149" s="2">
        <f t="shared" si="8"/>
        <v>0</v>
      </c>
    </row>
    <row r="150" spans="2:8">
      <c r="B150" t="s">
        <v>316</v>
      </c>
      <c r="C150" t="s">
        <v>532</v>
      </c>
      <c r="D150" s="9" t="str">
        <f t="shared" si="9"/>
        <v>13-01</v>
      </c>
      <c r="E150" s="1">
        <f>_xlfn.IFNA(VLOOKUP(Aragon!B150,'Kilter Holds'!$P$36:$AA$208,9,0),0)</f>
        <v>0</v>
      </c>
      <c r="G150" s="2">
        <f t="shared" si="7"/>
        <v>0</v>
      </c>
      <c r="H150" s="2">
        <f t="shared" si="8"/>
        <v>0</v>
      </c>
    </row>
    <row r="151" spans="2:8">
      <c r="B151" t="s">
        <v>316</v>
      </c>
      <c r="C151" t="s">
        <v>532</v>
      </c>
      <c r="D151" s="10" t="str">
        <f t="shared" si="9"/>
        <v>07-13</v>
      </c>
      <c r="E151" s="1">
        <f>_xlfn.IFNA(VLOOKUP(Aragon!B151,'Kilter Holds'!$P$36:$AA$208,10,0),0)</f>
        <v>0</v>
      </c>
      <c r="G151" s="2">
        <f t="shared" si="7"/>
        <v>0</v>
      </c>
      <c r="H151" s="2">
        <f t="shared" si="8"/>
        <v>0</v>
      </c>
    </row>
    <row r="152" spans="2:8">
      <c r="B152" t="s">
        <v>316</v>
      </c>
      <c r="C152" t="s">
        <v>532</v>
      </c>
      <c r="D152" s="11" t="str">
        <f t="shared" si="9"/>
        <v>11-26</v>
      </c>
      <c r="E152" s="1">
        <f>_xlfn.IFNA(VLOOKUP(Aragon!B152,'Kilter Holds'!$P$36:$AA$208,11,0),0)</f>
        <v>0</v>
      </c>
      <c r="G152" s="2">
        <f t="shared" si="7"/>
        <v>0</v>
      </c>
      <c r="H152" s="2">
        <f t="shared" si="8"/>
        <v>0</v>
      </c>
    </row>
    <row r="153" spans="2:8">
      <c r="B153" t="s">
        <v>316</v>
      </c>
      <c r="C153" t="s">
        <v>532</v>
      </c>
      <c r="D153" s="13" t="str">
        <f t="shared" si="9"/>
        <v>18-01</v>
      </c>
      <c r="E153" s="1">
        <f>_xlfn.IFNA(VLOOKUP(Aragon!B153,'Kilter Holds'!$P$36:$AA$208,12,0),0)</f>
        <v>0</v>
      </c>
      <c r="G153" s="2">
        <f t="shared" si="7"/>
        <v>0</v>
      </c>
      <c r="H153" s="2">
        <f t="shared" si="8"/>
        <v>0</v>
      </c>
    </row>
    <row r="154" spans="2:8">
      <c r="B154" t="s">
        <v>316</v>
      </c>
      <c r="C154" t="s">
        <v>532</v>
      </c>
      <c r="D154" s="12" t="str">
        <f t="shared" si="9"/>
        <v>Color Code</v>
      </c>
      <c r="E154" s="1">
        <f>_xlfn.IFNA(VLOOKUP(Aragon!B154,'Kilter Holds'!$P$36:$AA$208,13,0),0)</f>
        <v>0</v>
      </c>
      <c r="G154" s="2">
        <f t="shared" si="7"/>
        <v>0</v>
      </c>
      <c r="H154" s="2">
        <f t="shared" si="8"/>
        <v>0</v>
      </c>
    </row>
    <row r="155" spans="2:8">
      <c r="B155" t="s">
        <v>271</v>
      </c>
      <c r="C155" t="s">
        <v>533</v>
      </c>
      <c r="D155" s="5" t="str">
        <f t="shared" si="9"/>
        <v>11-12</v>
      </c>
      <c r="E155" s="1">
        <f>_xlfn.IFNA(VLOOKUP(Aragon!B155,'Kilter Holds'!$P$36:$AA$208,5,0),0)</f>
        <v>0</v>
      </c>
      <c r="G155" s="2">
        <f t="shared" si="7"/>
        <v>0</v>
      </c>
      <c r="H155" s="2">
        <f t="shared" si="8"/>
        <v>0</v>
      </c>
    </row>
    <row r="156" spans="2:8">
      <c r="B156" t="s">
        <v>271</v>
      </c>
      <c r="C156" t="s">
        <v>533</v>
      </c>
      <c r="D156" s="6" t="str">
        <f t="shared" si="9"/>
        <v>14-01</v>
      </c>
      <c r="E156" s="1">
        <f>_xlfn.IFNA(VLOOKUP(Aragon!B156,'Kilter Holds'!$P$36:$AA$208,6,0),0)</f>
        <v>0</v>
      </c>
      <c r="G156" s="2">
        <f t="shared" si="7"/>
        <v>0</v>
      </c>
      <c r="H156" s="2">
        <f t="shared" si="8"/>
        <v>0</v>
      </c>
    </row>
    <row r="157" spans="2:8">
      <c r="B157" t="s">
        <v>271</v>
      </c>
      <c r="C157" t="s">
        <v>533</v>
      </c>
      <c r="D157" s="7" t="str">
        <f t="shared" si="9"/>
        <v>15-12</v>
      </c>
      <c r="E157" s="1">
        <f>_xlfn.IFNA(VLOOKUP(Aragon!B157,'Kilter Holds'!$P$36:$AA$208,7,0),0)</f>
        <v>0</v>
      </c>
      <c r="G157" s="2">
        <f t="shared" si="7"/>
        <v>0</v>
      </c>
      <c r="H157" s="2">
        <f t="shared" si="8"/>
        <v>0</v>
      </c>
    </row>
    <row r="158" spans="2:8">
      <c r="B158" t="s">
        <v>271</v>
      </c>
      <c r="C158" t="s">
        <v>533</v>
      </c>
      <c r="D158" s="8" t="str">
        <f t="shared" si="9"/>
        <v>16-16</v>
      </c>
      <c r="E158" s="1">
        <f>_xlfn.IFNA(VLOOKUP(Aragon!B158,'Kilter Holds'!$P$36:$AA$208,8,0),0)</f>
        <v>0</v>
      </c>
      <c r="G158" s="2">
        <f t="shared" si="7"/>
        <v>0</v>
      </c>
      <c r="H158" s="2">
        <f t="shared" si="8"/>
        <v>0</v>
      </c>
    </row>
    <row r="159" spans="2:8">
      <c r="B159" t="s">
        <v>271</v>
      </c>
      <c r="C159" t="s">
        <v>533</v>
      </c>
      <c r="D159" s="9" t="str">
        <f t="shared" si="9"/>
        <v>13-01</v>
      </c>
      <c r="E159" s="1">
        <f>_xlfn.IFNA(VLOOKUP(Aragon!B159,'Kilter Holds'!$P$36:$AA$208,9,0),0)</f>
        <v>0</v>
      </c>
      <c r="G159" s="2">
        <f t="shared" si="7"/>
        <v>0</v>
      </c>
      <c r="H159" s="2">
        <f t="shared" si="8"/>
        <v>0</v>
      </c>
    </row>
    <row r="160" spans="2:8">
      <c r="B160" t="s">
        <v>271</v>
      </c>
      <c r="C160" t="s">
        <v>533</v>
      </c>
      <c r="D160" s="10" t="str">
        <f t="shared" si="9"/>
        <v>07-13</v>
      </c>
      <c r="E160" s="1">
        <f>_xlfn.IFNA(VLOOKUP(Aragon!B160,'Kilter Holds'!$P$36:$AA$208,10,0),0)</f>
        <v>0</v>
      </c>
      <c r="G160" s="2">
        <f t="shared" si="7"/>
        <v>0</v>
      </c>
      <c r="H160" s="2">
        <f t="shared" si="8"/>
        <v>0</v>
      </c>
    </row>
    <row r="161" spans="2:8">
      <c r="B161" t="s">
        <v>271</v>
      </c>
      <c r="C161" t="s">
        <v>533</v>
      </c>
      <c r="D161" s="11" t="str">
        <f t="shared" si="9"/>
        <v>11-26</v>
      </c>
      <c r="E161" s="1">
        <f>_xlfn.IFNA(VLOOKUP(Aragon!B161,'Kilter Holds'!$P$36:$AA$208,11,0),0)</f>
        <v>0</v>
      </c>
      <c r="G161" s="2">
        <f t="shared" si="7"/>
        <v>0</v>
      </c>
      <c r="H161" s="2">
        <f t="shared" si="8"/>
        <v>0</v>
      </c>
    </row>
    <row r="162" spans="2:8">
      <c r="B162" t="s">
        <v>271</v>
      </c>
      <c r="C162" t="s">
        <v>533</v>
      </c>
      <c r="D162" s="13" t="str">
        <f t="shared" si="9"/>
        <v>18-01</v>
      </c>
      <c r="E162" s="1">
        <f>_xlfn.IFNA(VLOOKUP(Aragon!B162,'Kilter Holds'!$P$36:$AA$208,12,0),0)</f>
        <v>0</v>
      </c>
      <c r="G162" s="2">
        <f t="shared" si="7"/>
        <v>0</v>
      </c>
      <c r="H162" s="2">
        <f t="shared" si="8"/>
        <v>0</v>
      </c>
    </row>
    <row r="163" spans="2:8">
      <c r="B163" t="s">
        <v>271</v>
      </c>
      <c r="C163" t="s">
        <v>533</v>
      </c>
      <c r="D163" s="12" t="str">
        <f t="shared" si="9"/>
        <v>Color Code</v>
      </c>
      <c r="E163" s="1">
        <f>_xlfn.IFNA(VLOOKUP(Aragon!B163,'Kilter Holds'!$P$36:$AA$208,13,0),0)</f>
        <v>0</v>
      </c>
      <c r="G163" s="2">
        <f t="shared" si="7"/>
        <v>0</v>
      </c>
      <c r="H163" s="2">
        <f t="shared" si="8"/>
        <v>0</v>
      </c>
    </row>
    <row r="164" spans="2:8">
      <c r="B164" t="s">
        <v>272</v>
      </c>
      <c r="C164" t="s">
        <v>534</v>
      </c>
      <c r="D164" s="5" t="str">
        <f t="shared" si="9"/>
        <v>11-12</v>
      </c>
      <c r="E164" s="1">
        <f>_xlfn.IFNA(VLOOKUP(Aragon!B164,'Kilter Holds'!$P$36:$AA$208,5,0),0)</f>
        <v>0</v>
      </c>
      <c r="G164" s="2">
        <f t="shared" si="7"/>
        <v>0</v>
      </c>
      <c r="H164" s="2">
        <f t="shared" si="8"/>
        <v>0</v>
      </c>
    </row>
    <row r="165" spans="2:8">
      <c r="B165" t="s">
        <v>272</v>
      </c>
      <c r="C165" t="s">
        <v>534</v>
      </c>
      <c r="D165" s="6" t="str">
        <f t="shared" si="9"/>
        <v>14-01</v>
      </c>
      <c r="E165" s="1">
        <f>_xlfn.IFNA(VLOOKUP(Aragon!B165,'Kilter Holds'!$P$36:$AA$208,6,0),0)</f>
        <v>0</v>
      </c>
      <c r="G165" s="2">
        <f t="shared" si="7"/>
        <v>0</v>
      </c>
      <c r="H165" s="2">
        <f t="shared" si="8"/>
        <v>0</v>
      </c>
    </row>
    <row r="166" spans="2:8">
      <c r="B166" t="s">
        <v>272</v>
      </c>
      <c r="C166" t="s">
        <v>534</v>
      </c>
      <c r="D166" s="7" t="str">
        <f t="shared" si="9"/>
        <v>15-12</v>
      </c>
      <c r="E166" s="1">
        <f>_xlfn.IFNA(VLOOKUP(Aragon!B166,'Kilter Holds'!$P$36:$AA$208,7,0),0)</f>
        <v>0</v>
      </c>
      <c r="G166" s="2">
        <f t="shared" si="7"/>
        <v>0</v>
      </c>
      <c r="H166" s="2">
        <f t="shared" si="8"/>
        <v>0</v>
      </c>
    </row>
    <row r="167" spans="2:8">
      <c r="B167" t="s">
        <v>272</v>
      </c>
      <c r="C167" t="s">
        <v>534</v>
      </c>
      <c r="D167" s="8" t="str">
        <f t="shared" si="9"/>
        <v>16-16</v>
      </c>
      <c r="E167" s="1">
        <f>_xlfn.IFNA(VLOOKUP(Aragon!B167,'Kilter Holds'!$P$36:$AA$208,8,0),0)</f>
        <v>0</v>
      </c>
      <c r="G167" s="2">
        <f t="shared" si="7"/>
        <v>0</v>
      </c>
      <c r="H167" s="2">
        <f t="shared" si="8"/>
        <v>0</v>
      </c>
    </row>
    <row r="168" spans="2:8">
      <c r="B168" t="s">
        <v>272</v>
      </c>
      <c r="C168" t="s">
        <v>534</v>
      </c>
      <c r="D168" s="9" t="str">
        <f t="shared" si="9"/>
        <v>13-01</v>
      </c>
      <c r="E168" s="1">
        <f>_xlfn.IFNA(VLOOKUP(Aragon!B168,'Kilter Holds'!$P$36:$AA$208,9,0),0)</f>
        <v>0</v>
      </c>
      <c r="G168" s="2">
        <f t="shared" si="7"/>
        <v>0</v>
      </c>
      <c r="H168" s="2">
        <f t="shared" si="8"/>
        <v>0</v>
      </c>
    </row>
    <row r="169" spans="2:8">
      <c r="B169" t="s">
        <v>272</v>
      </c>
      <c r="C169" t="s">
        <v>534</v>
      </c>
      <c r="D169" s="10" t="str">
        <f t="shared" si="9"/>
        <v>07-13</v>
      </c>
      <c r="E169" s="1">
        <f>_xlfn.IFNA(VLOOKUP(Aragon!B169,'Kilter Holds'!$P$36:$AA$208,10,0),0)</f>
        <v>0</v>
      </c>
      <c r="G169" s="2">
        <f t="shared" si="7"/>
        <v>0</v>
      </c>
      <c r="H169" s="2">
        <f t="shared" si="8"/>
        <v>0</v>
      </c>
    </row>
    <row r="170" spans="2:8">
      <c r="B170" t="s">
        <v>272</v>
      </c>
      <c r="C170" t="s">
        <v>534</v>
      </c>
      <c r="D170" s="11" t="str">
        <f t="shared" si="9"/>
        <v>11-26</v>
      </c>
      <c r="E170" s="1">
        <f>_xlfn.IFNA(VLOOKUP(Aragon!B170,'Kilter Holds'!$P$36:$AA$208,11,0),0)</f>
        <v>0</v>
      </c>
      <c r="G170" s="2">
        <f t="shared" si="7"/>
        <v>0</v>
      </c>
      <c r="H170" s="2">
        <f t="shared" si="8"/>
        <v>0</v>
      </c>
    </row>
    <row r="171" spans="2:8">
      <c r="B171" t="s">
        <v>272</v>
      </c>
      <c r="C171" t="s">
        <v>534</v>
      </c>
      <c r="D171" s="13" t="str">
        <f t="shared" si="9"/>
        <v>18-01</v>
      </c>
      <c r="E171" s="1">
        <f>_xlfn.IFNA(VLOOKUP(Aragon!B171,'Kilter Holds'!$P$36:$AA$208,12,0),0)</f>
        <v>0</v>
      </c>
      <c r="G171" s="2">
        <f t="shared" si="7"/>
        <v>0</v>
      </c>
      <c r="H171" s="2">
        <f t="shared" si="8"/>
        <v>0</v>
      </c>
    </row>
    <row r="172" spans="2:8">
      <c r="B172" t="s">
        <v>272</v>
      </c>
      <c r="C172" t="s">
        <v>534</v>
      </c>
      <c r="D172" s="12" t="str">
        <f t="shared" si="9"/>
        <v>Color Code</v>
      </c>
      <c r="E172" s="1">
        <f>_xlfn.IFNA(VLOOKUP(Aragon!B172,'Kilter Holds'!$P$36:$AA$208,13,0),0)</f>
        <v>0</v>
      </c>
      <c r="G172" s="2">
        <f t="shared" si="7"/>
        <v>0</v>
      </c>
      <c r="H172" s="2">
        <f t="shared" si="8"/>
        <v>0</v>
      </c>
    </row>
    <row r="173" spans="2:8">
      <c r="B173" t="s">
        <v>199</v>
      </c>
      <c r="C173" t="s">
        <v>535</v>
      </c>
      <c r="D173" s="5" t="str">
        <f t="shared" si="9"/>
        <v>11-12</v>
      </c>
      <c r="E173" s="1">
        <f>_xlfn.IFNA(VLOOKUP(Aragon!B173,'Kilter Holds'!$P$36:$AA$208,5,0),0)</f>
        <v>0</v>
      </c>
      <c r="G173" s="2">
        <f t="shared" si="7"/>
        <v>0</v>
      </c>
      <c r="H173" s="2">
        <f t="shared" si="8"/>
        <v>0</v>
      </c>
    </row>
    <row r="174" spans="2:8">
      <c r="B174" t="s">
        <v>199</v>
      </c>
      <c r="C174" t="s">
        <v>535</v>
      </c>
      <c r="D174" s="6" t="str">
        <f t="shared" si="9"/>
        <v>14-01</v>
      </c>
      <c r="E174" s="1">
        <f>_xlfn.IFNA(VLOOKUP(Aragon!B174,'Kilter Holds'!$P$36:$AA$208,6,0),0)</f>
        <v>0</v>
      </c>
      <c r="G174" s="2">
        <f t="shared" si="7"/>
        <v>0</v>
      </c>
      <c r="H174" s="2">
        <f t="shared" si="8"/>
        <v>0</v>
      </c>
    </row>
    <row r="175" spans="2:8">
      <c r="B175" t="s">
        <v>199</v>
      </c>
      <c r="C175" t="s">
        <v>535</v>
      </c>
      <c r="D175" s="7" t="str">
        <f t="shared" si="9"/>
        <v>15-12</v>
      </c>
      <c r="E175" s="1">
        <f>_xlfn.IFNA(VLOOKUP(Aragon!B175,'Kilter Holds'!$P$36:$AA$208,7,0),0)</f>
        <v>0</v>
      </c>
      <c r="G175" s="2">
        <f t="shared" si="7"/>
        <v>0</v>
      </c>
      <c r="H175" s="2">
        <f t="shared" si="8"/>
        <v>0</v>
      </c>
    </row>
    <row r="176" spans="2:8">
      <c r="B176" t="s">
        <v>199</v>
      </c>
      <c r="C176" t="s">
        <v>535</v>
      </c>
      <c r="D176" s="8" t="str">
        <f t="shared" si="9"/>
        <v>16-16</v>
      </c>
      <c r="E176" s="1">
        <f>_xlfn.IFNA(VLOOKUP(Aragon!B176,'Kilter Holds'!$P$36:$AA$208,8,0),0)</f>
        <v>0</v>
      </c>
      <c r="G176" s="2">
        <f t="shared" si="7"/>
        <v>0</v>
      </c>
      <c r="H176" s="2">
        <f t="shared" si="8"/>
        <v>0</v>
      </c>
    </row>
    <row r="177" spans="2:8">
      <c r="B177" t="s">
        <v>199</v>
      </c>
      <c r="C177" t="s">
        <v>535</v>
      </c>
      <c r="D177" s="9" t="str">
        <f t="shared" si="9"/>
        <v>13-01</v>
      </c>
      <c r="E177" s="1">
        <f>_xlfn.IFNA(VLOOKUP(Aragon!B177,'Kilter Holds'!$P$36:$AA$208,9,0),0)</f>
        <v>0</v>
      </c>
      <c r="G177" s="2">
        <f t="shared" si="7"/>
        <v>0</v>
      </c>
      <c r="H177" s="2">
        <f t="shared" si="8"/>
        <v>0</v>
      </c>
    </row>
    <row r="178" spans="2:8">
      <c r="B178" t="s">
        <v>199</v>
      </c>
      <c r="C178" t="s">
        <v>535</v>
      </c>
      <c r="D178" s="10" t="str">
        <f t="shared" si="9"/>
        <v>07-13</v>
      </c>
      <c r="E178" s="1">
        <f>_xlfn.IFNA(VLOOKUP(Aragon!B178,'Kilter Holds'!$P$36:$AA$208,10,0),0)</f>
        <v>0</v>
      </c>
      <c r="G178" s="2">
        <f t="shared" si="7"/>
        <v>0</v>
      </c>
      <c r="H178" s="2">
        <f t="shared" si="8"/>
        <v>0</v>
      </c>
    </row>
    <row r="179" spans="2:8">
      <c r="B179" t="s">
        <v>199</v>
      </c>
      <c r="C179" t="s">
        <v>535</v>
      </c>
      <c r="D179" s="11" t="str">
        <f t="shared" si="9"/>
        <v>11-26</v>
      </c>
      <c r="E179" s="1">
        <f>_xlfn.IFNA(VLOOKUP(Aragon!B179,'Kilter Holds'!$P$36:$AA$208,11,0),0)</f>
        <v>0</v>
      </c>
      <c r="G179" s="2">
        <f t="shared" si="7"/>
        <v>0</v>
      </c>
      <c r="H179" s="2">
        <f t="shared" si="8"/>
        <v>0</v>
      </c>
    </row>
    <row r="180" spans="2:8">
      <c r="B180" t="s">
        <v>199</v>
      </c>
      <c r="C180" t="s">
        <v>535</v>
      </c>
      <c r="D180" s="13" t="str">
        <f t="shared" si="9"/>
        <v>18-01</v>
      </c>
      <c r="E180" s="1">
        <f>_xlfn.IFNA(VLOOKUP(Aragon!B180,'Kilter Holds'!$P$36:$AA$208,12,0),0)</f>
        <v>0</v>
      </c>
      <c r="G180" s="2">
        <f t="shared" si="7"/>
        <v>0</v>
      </c>
      <c r="H180" s="2">
        <f t="shared" si="8"/>
        <v>0</v>
      </c>
    </row>
    <row r="181" spans="2:8">
      <c r="B181" t="s">
        <v>199</v>
      </c>
      <c r="C181" t="s">
        <v>535</v>
      </c>
      <c r="D181" s="12" t="str">
        <f t="shared" si="9"/>
        <v>Color Code</v>
      </c>
      <c r="E181" s="1">
        <f>_xlfn.IFNA(VLOOKUP(Aragon!B181,'Kilter Holds'!$P$36:$AA$208,13,0),0)</f>
        <v>0</v>
      </c>
      <c r="G181" s="2">
        <f t="shared" si="7"/>
        <v>0</v>
      </c>
      <c r="H181" s="2">
        <f t="shared" si="8"/>
        <v>0</v>
      </c>
    </row>
    <row r="182" spans="2:8">
      <c r="B182" t="s">
        <v>200</v>
      </c>
      <c r="C182" t="s">
        <v>536</v>
      </c>
      <c r="D182" s="5" t="str">
        <f t="shared" si="9"/>
        <v>11-12</v>
      </c>
      <c r="E182" s="1">
        <f>_xlfn.IFNA(VLOOKUP(Aragon!B182,'Kilter Holds'!$P$36:$AA$208,5,0),0)</f>
        <v>0</v>
      </c>
      <c r="G182" s="2">
        <f t="shared" si="7"/>
        <v>0</v>
      </c>
      <c r="H182" s="2">
        <f t="shared" si="8"/>
        <v>0</v>
      </c>
    </row>
    <row r="183" spans="2:8">
      <c r="B183" t="s">
        <v>200</v>
      </c>
      <c r="C183" t="s">
        <v>536</v>
      </c>
      <c r="D183" s="6" t="str">
        <f t="shared" si="9"/>
        <v>14-01</v>
      </c>
      <c r="E183" s="1">
        <f>_xlfn.IFNA(VLOOKUP(Aragon!B183,'Kilter Holds'!$P$36:$AA$208,6,0),0)</f>
        <v>0</v>
      </c>
      <c r="G183" s="2">
        <f t="shared" si="7"/>
        <v>0</v>
      </c>
      <c r="H183" s="2">
        <f t="shared" si="8"/>
        <v>0</v>
      </c>
    </row>
    <row r="184" spans="2:8">
      <c r="B184" t="s">
        <v>200</v>
      </c>
      <c r="C184" t="s">
        <v>536</v>
      </c>
      <c r="D184" s="7" t="str">
        <f t="shared" si="9"/>
        <v>15-12</v>
      </c>
      <c r="E184" s="1">
        <f>_xlfn.IFNA(VLOOKUP(Aragon!B184,'Kilter Holds'!$P$36:$AA$208,7,0),0)</f>
        <v>0</v>
      </c>
      <c r="G184" s="2">
        <f t="shared" si="7"/>
        <v>0</v>
      </c>
      <c r="H184" s="2">
        <f t="shared" si="8"/>
        <v>0</v>
      </c>
    </row>
    <row r="185" spans="2:8">
      <c r="B185" t="s">
        <v>200</v>
      </c>
      <c r="C185" t="s">
        <v>536</v>
      </c>
      <c r="D185" s="8" t="str">
        <f t="shared" si="9"/>
        <v>16-16</v>
      </c>
      <c r="E185" s="1">
        <f>_xlfn.IFNA(VLOOKUP(Aragon!B185,'Kilter Holds'!$P$36:$AA$208,8,0),0)</f>
        <v>0</v>
      </c>
      <c r="G185" s="2">
        <f t="shared" si="7"/>
        <v>0</v>
      </c>
      <c r="H185" s="2">
        <f t="shared" si="8"/>
        <v>0</v>
      </c>
    </row>
    <row r="186" spans="2:8">
      <c r="B186" t="s">
        <v>200</v>
      </c>
      <c r="C186" t="s">
        <v>536</v>
      </c>
      <c r="D186" s="9" t="str">
        <f t="shared" si="9"/>
        <v>13-01</v>
      </c>
      <c r="E186" s="1">
        <f>_xlfn.IFNA(VLOOKUP(Aragon!B186,'Kilter Holds'!$P$36:$AA$208,9,0),0)</f>
        <v>0</v>
      </c>
      <c r="G186" s="2">
        <f t="shared" si="7"/>
        <v>0</v>
      </c>
      <c r="H186" s="2">
        <f t="shared" si="8"/>
        <v>0</v>
      </c>
    </row>
    <row r="187" spans="2:8">
      <c r="B187" t="s">
        <v>200</v>
      </c>
      <c r="C187" t="s">
        <v>536</v>
      </c>
      <c r="D187" s="10" t="str">
        <f t="shared" si="9"/>
        <v>07-13</v>
      </c>
      <c r="E187" s="1">
        <f>_xlfn.IFNA(VLOOKUP(Aragon!B187,'Kilter Holds'!$P$36:$AA$208,10,0),0)</f>
        <v>0</v>
      </c>
      <c r="G187" s="2">
        <f t="shared" si="7"/>
        <v>0</v>
      </c>
      <c r="H187" s="2">
        <f t="shared" si="8"/>
        <v>0</v>
      </c>
    </row>
    <row r="188" spans="2:8">
      <c r="B188" t="s">
        <v>200</v>
      </c>
      <c r="C188" t="s">
        <v>536</v>
      </c>
      <c r="D188" s="11" t="str">
        <f t="shared" si="9"/>
        <v>11-26</v>
      </c>
      <c r="E188" s="1">
        <f>_xlfn.IFNA(VLOOKUP(Aragon!B188,'Kilter Holds'!$P$36:$AA$208,11,0),0)</f>
        <v>0</v>
      </c>
      <c r="G188" s="2">
        <f t="shared" si="7"/>
        <v>0</v>
      </c>
      <c r="H188" s="2">
        <f t="shared" si="8"/>
        <v>0</v>
      </c>
    </row>
    <row r="189" spans="2:8">
      <c r="B189" t="s">
        <v>200</v>
      </c>
      <c r="C189" t="s">
        <v>536</v>
      </c>
      <c r="D189" s="13" t="str">
        <f t="shared" si="9"/>
        <v>18-01</v>
      </c>
      <c r="E189" s="1">
        <f>_xlfn.IFNA(VLOOKUP(Aragon!B189,'Kilter Holds'!$P$36:$AA$208,12,0),0)</f>
        <v>0</v>
      </c>
      <c r="G189" s="2">
        <f t="shared" si="7"/>
        <v>0</v>
      </c>
      <c r="H189" s="2">
        <f t="shared" si="8"/>
        <v>0</v>
      </c>
    </row>
    <row r="190" spans="2:8">
      <c r="B190" t="s">
        <v>200</v>
      </c>
      <c r="C190" t="s">
        <v>536</v>
      </c>
      <c r="D190" s="12" t="str">
        <f t="shared" si="9"/>
        <v>Color Code</v>
      </c>
      <c r="E190" s="1">
        <f>_xlfn.IFNA(VLOOKUP(Aragon!B190,'Kilter Holds'!$P$36:$AA$208,13,0),0)</f>
        <v>0</v>
      </c>
      <c r="G190" s="2">
        <f t="shared" si="7"/>
        <v>0</v>
      </c>
      <c r="H190" s="2">
        <f t="shared" si="8"/>
        <v>0</v>
      </c>
    </row>
    <row r="191" spans="2:8">
      <c r="B191" t="s">
        <v>266</v>
      </c>
      <c r="C191" t="s">
        <v>537</v>
      </c>
      <c r="D191" s="5" t="str">
        <f t="shared" si="9"/>
        <v>11-12</v>
      </c>
      <c r="E191" s="1">
        <f>_xlfn.IFNA(VLOOKUP(Aragon!B191,'Kilter Holds'!$P$36:$AA$208,5,0),0)</f>
        <v>0</v>
      </c>
      <c r="G191" s="2">
        <f t="shared" si="7"/>
        <v>0</v>
      </c>
      <c r="H191" s="2">
        <f t="shared" si="8"/>
        <v>0</v>
      </c>
    </row>
    <row r="192" spans="2:8">
      <c r="B192" t="s">
        <v>266</v>
      </c>
      <c r="C192" t="s">
        <v>537</v>
      </c>
      <c r="D192" s="6" t="str">
        <f t="shared" si="9"/>
        <v>14-01</v>
      </c>
      <c r="E192" s="1">
        <f>_xlfn.IFNA(VLOOKUP(Aragon!B192,'Kilter Holds'!$P$36:$AA$208,6,0),0)</f>
        <v>0</v>
      </c>
      <c r="G192" s="2">
        <f t="shared" si="7"/>
        <v>0</v>
      </c>
      <c r="H192" s="2">
        <f t="shared" si="8"/>
        <v>0</v>
      </c>
    </row>
    <row r="193" spans="2:8">
      <c r="B193" t="s">
        <v>266</v>
      </c>
      <c r="C193" t="s">
        <v>537</v>
      </c>
      <c r="D193" s="7" t="str">
        <f t="shared" si="9"/>
        <v>15-12</v>
      </c>
      <c r="E193" s="1">
        <f>_xlfn.IFNA(VLOOKUP(Aragon!B193,'Kilter Holds'!$P$36:$AA$208,7,0),0)</f>
        <v>0</v>
      </c>
      <c r="G193" s="2">
        <f t="shared" si="7"/>
        <v>0</v>
      </c>
      <c r="H193" s="2">
        <f t="shared" si="8"/>
        <v>0</v>
      </c>
    </row>
    <row r="194" spans="2:8">
      <c r="B194" t="s">
        <v>266</v>
      </c>
      <c r="C194" t="s">
        <v>537</v>
      </c>
      <c r="D194" s="8" t="str">
        <f t="shared" si="9"/>
        <v>16-16</v>
      </c>
      <c r="E194" s="1">
        <f>_xlfn.IFNA(VLOOKUP(Aragon!B194,'Kilter Holds'!$P$36:$AA$208,8,0),0)</f>
        <v>0</v>
      </c>
      <c r="G194" s="2">
        <f t="shared" si="7"/>
        <v>0</v>
      </c>
      <c r="H194" s="2">
        <f t="shared" si="8"/>
        <v>0</v>
      </c>
    </row>
    <row r="195" spans="2:8">
      <c r="B195" t="s">
        <v>266</v>
      </c>
      <c r="C195" t="s">
        <v>537</v>
      </c>
      <c r="D195" s="9" t="str">
        <f t="shared" si="9"/>
        <v>13-01</v>
      </c>
      <c r="E195" s="1">
        <f>_xlfn.IFNA(VLOOKUP(Aragon!B195,'Kilter Holds'!$P$36:$AA$208,9,0),0)</f>
        <v>0</v>
      </c>
      <c r="G195" s="2">
        <f t="shared" ref="G195:G253" si="10">E195*F195</f>
        <v>0</v>
      </c>
      <c r="H195" s="2">
        <f t="shared" si="8"/>
        <v>0</v>
      </c>
    </row>
    <row r="196" spans="2:8">
      <c r="B196" t="s">
        <v>266</v>
      </c>
      <c r="C196" t="s">
        <v>537</v>
      </c>
      <c r="D196" s="10" t="str">
        <f t="shared" si="9"/>
        <v>07-13</v>
      </c>
      <c r="E196" s="1">
        <f>_xlfn.IFNA(VLOOKUP(Aragon!B196,'Kilter Holds'!$P$36:$AA$208,10,0),0)</f>
        <v>0</v>
      </c>
      <c r="G196" s="2">
        <f t="shared" si="10"/>
        <v>0</v>
      </c>
      <c r="H196" s="2">
        <f t="shared" si="8"/>
        <v>0</v>
      </c>
    </row>
    <row r="197" spans="2:8">
      <c r="B197" t="s">
        <v>266</v>
      </c>
      <c r="C197" t="s">
        <v>537</v>
      </c>
      <c r="D197" s="11" t="str">
        <f t="shared" si="9"/>
        <v>11-26</v>
      </c>
      <c r="E197" s="1">
        <f>_xlfn.IFNA(VLOOKUP(Aragon!B197,'Kilter Holds'!$P$36:$AA$208,11,0),0)</f>
        <v>0</v>
      </c>
      <c r="G197" s="2">
        <f t="shared" si="10"/>
        <v>0</v>
      </c>
      <c r="H197" s="2">
        <f t="shared" si="8"/>
        <v>0</v>
      </c>
    </row>
    <row r="198" spans="2:8">
      <c r="B198" t="s">
        <v>266</v>
      </c>
      <c r="C198" t="s">
        <v>537</v>
      </c>
      <c r="D198" s="13" t="str">
        <f t="shared" si="9"/>
        <v>18-01</v>
      </c>
      <c r="E198" s="1">
        <f>_xlfn.IFNA(VLOOKUP(Aragon!B198,'Kilter Holds'!$P$36:$AA$208,12,0),0)</f>
        <v>0</v>
      </c>
      <c r="G198" s="2">
        <f t="shared" si="10"/>
        <v>0</v>
      </c>
      <c r="H198" s="2">
        <f t="shared" si="8"/>
        <v>0</v>
      </c>
    </row>
    <row r="199" spans="2:8">
      <c r="B199" t="s">
        <v>266</v>
      </c>
      <c r="C199" t="s">
        <v>537</v>
      </c>
      <c r="D199" s="12" t="str">
        <f t="shared" si="9"/>
        <v>Color Code</v>
      </c>
      <c r="E199" s="1">
        <f>_xlfn.IFNA(VLOOKUP(Aragon!B199,'Kilter Holds'!$P$36:$AA$208,13,0),0)</f>
        <v>0</v>
      </c>
      <c r="G199" s="2">
        <f t="shared" si="10"/>
        <v>0</v>
      </c>
      <c r="H199" s="2">
        <f t="shared" si="8"/>
        <v>0</v>
      </c>
    </row>
    <row r="200" spans="2:8">
      <c r="B200" t="s">
        <v>297</v>
      </c>
      <c r="C200" t="s">
        <v>538</v>
      </c>
      <c r="D200" s="5" t="str">
        <f t="shared" si="9"/>
        <v>11-12</v>
      </c>
      <c r="E200" s="1">
        <f>_xlfn.IFNA(VLOOKUP(Aragon!B200,'Kilter Holds'!$P$36:$AA$208,5,0),0)</f>
        <v>0</v>
      </c>
      <c r="G200" s="2">
        <f t="shared" si="10"/>
        <v>0</v>
      </c>
      <c r="H200" s="2">
        <f t="shared" si="8"/>
        <v>0</v>
      </c>
    </row>
    <row r="201" spans="2:8">
      <c r="B201" t="s">
        <v>297</v>
      </c>
      <c r="C201" t="s">
        <v>538</v>
      </c>
      <c r="D201" s="6" t="str">
        <f t="shared" si="9"/>
        <v>14-01</v>
      </c>
      <c r="E201" s="1">
        <f>_xlfn.IFNA(VLOOKUP(Aragon!B201,'Kilter Holds'!$P$36:$AA$208,6,0),0)</f>
        <v>0</v>
      </c>
      <c r="G201" s="2">
        <f t="shared" si="10"/>
        <v>0</v>
      </c>
      <c r="H201" s="2">
        <f t="shared" si="8"/>
        <v>0</v>
      </c>
    </row>
    <row r="202" spans="2:8">
      <c r="B202" t="s">
        <v>297</v>
      </c>
      <c r="C202" t="s">
        <v>538</v>
      </c>
      <c r="D202" s="7" t="str">
        <f t="shared" si="9"/>
        <v>15-12</v>
      </c>
      <c r="E202" s="1">
        <f>_xlfn.IFNA(VLOOKUP(Aragon!B202,'Kilter Holds'!$P$36:$AA$208,7,0),0)</f>
        <v>0</v>
      </c>
      <c r="G202" s="2">
        <f t="shared" si="10"/>
        <v>0</v>
      </c>
      <c r="H202" s="2">
        <f t="shared" si="8"/>
        <v>0</v>
      </c>
    </row>
    <row r="203" spans="2:8">
      <c r="B203" t="s">
        <v>297</v>
      </c>
      <c r="C203" t="s">
        <v>538</v>
      </c>
      <c r="D203" s="8" t="str">
        <f t="shared" si="9"/>
        <v>16-16</v>
      </c>
      <c r="E203" s="1">
        <f>_xlfn.IFNA(VLOOKUP(Aragon!B203,'Kilter Holds'!$P$36:$AA$208,8,0),0)</f>
        <v>0</v>
      </c>
      <c r="G203" s="2">
        <f t="shared" si="10"/>
        <v>0</v>
      </c>
      <c r="H203" s="2">
        <f t="shared" si="8"/>
        <v>0</v>
      </c>
    </row>
    <row r="204" spans="2:8">
      <c r="B204" t="s">
        <v>297</v>
      </c>
      <c r="C204" t="s">
        <v>538</v>
      </c>
      <c r="D204" s="9" t="str">
        <f t="shared" si="9"/>
        <v>13-01</v>
      </c>
      <c r="E204" s="1">
        <f>_xlfn.IFNA(VLOOKUP(Aragon!B204,'Kilter Holds'!$P$36:$AA$208,9,0),0)</f>
        <v>0</v>
      </c>
      <c r="G204" s="2">
        <f t="shared" si="10"/>
        <v>0</v>
      </c>
      <c r="H204" s="2">
        <f t="shared" ref="H204:H267" si="11">IF($S$11="Y",G204*0.05,0)</f>
        <v>0</v>
      </c>
    </row>
    <row r="205" spans="2:8">
      <c r="B205" t="s">
        <v>297</v>
      </c>
      <c r="C205" t="s">
        <v>538</v>
      </c>
      <c r="D205" s="10" t="str">
        <f t="shared" ref="D205:D268" si="12">D196</f>
        <v>07-13</v>
      </c>
      <c r="E205" s="1">
        <f>_xlfn.IFNA(VLOOKUP(Aragon!B205,'Kilter Holds'!$P$36:$AA$208,10,0),0)</f>
        <v>0</v>
      </c>
      <c r="G205" s="2">
        <f t="shared" si="10"/>
        <v>0</v>
      </c>
      <c r="H205" s="2">
        <f t="shared" si="11"/>
        <v>0</v>
      </c>
    </row>
    <row r="206" spans="2:8">
      <c r="B206" t="s">
        <v>297</v>
      </c>
      <c r="C206" t="s">
        <v>538</v>
      </c>
      <c r="D206" s="11" t="str">
        <f t="shared" si="12"/>
        <v>11-26</v>
      </c>
      <c r="E206" s="1">
        <f>_xlfn.IFNA(VLOOKUP(Aragon!B206,'Kilter Holds'!$P$36:$AA$208,11,0),0)</f>
        <v>0</v>
      </c>
      <c r="G206" s="2">
        <f t="shared" si="10"/>
        <v>0</v>
      </c>
      <c r="H206" s="2">
        <f t="shared" si="11"/>
        <v>0</v>
      </c>
    </row>
    <row r="207" spans="2:8">
      <c r="B207" t="s">
        <v>297</v>
      </c>
      <c r="C207" t="s">
        <v>538</v>
      </c>
      <c r="D207" s="13" t="str">
        <f t="shared" si="12"/>
        <v>18-01</v>
      </c>
      <c r="E207" s="1">
        <f>_xlfn.IFNA(VLOOKUP(Aragon!B207,'Kilter Holds'!$P$36:$AA$208,12,0),0)</f>
        <v>0</v>
      </c>
      <c r="G207" s="2">
        <f t="shared" si="10"/>
        <v>0</v>
      </c>
      <c r="H207" s="2">
        <f t="shared" si="11"/>
        <v>0</v>
      </c>
    </row>
    <row r="208" spans="2:8">
      <c r="B208" t="s">
        <v>297</v>
      </c>
      <c r="C208" t="s">
        <v>538</v>
      </c>
      <c r="D208" s="12" t="str">
        <f t="shared" si="12"/>
        <v>Color Code</v>
      </c>
      <c r="E208" s="1">
        <f>_xlfn.IFNA(VLOOKUP(Aragon!B208,'Kilter Holds'!$P$36:$AA$208,13,0),0)</f>
        <v>0</v>
      </c>
      <c r="G208" s="2">
        <f t="shared" si="10"/>
        <v>0</v>
      </c>
      <c r="H208" s="2">
        <f t="shared" si="11"/>
        <v>0</v>
      </c>
    </row>
    <row r="209" spans="2:8">
      <c r="B209" t="s">
        <v>191</v>
      </c>
      <c r="C209" t="s">
        <v>539</v>
      </c>
      <c r="D209" s="5" t="str">
        <f t="shared" si="12"/>
        <v>11-12</v>
      </c>
      <c r="E209" s="1">
        <f>_xlfn.IFNA(VLOOKUP(Aragon!B209,'Kilter Holds'!$P$36:$AA$208,5,0),0)</f>
        <v>0</v>
      </c>
      <c r="G209" s="2">
        <f t="shared" si="10"/>
        <v>0</v>
      </c>
      <c r="H209" s="2">
        <f t="shared" si="11"/>
        <v>0</v>
      </c>
    </row>
    <row r="210" spans="2:8">
      <c r="B210" t="s">
        <v>191</v>
      </c>
      <c r="C210" t="s">
        <v>539</v>
      </c>
      <c r="D210" s="6" t="str">
        <f t="shared" si="12"/>
        <v>14-01</v>
      </c>
      <c r="E210" s="1">
        <f>_xlfn.IFNA(VLOOKUP(Aragon!B210,'Kilter Holds'!$P$36:$AA$208,6,0),0)</f>
        <v>0</v>
      </c>
      <c r="G210" s="2">
        <f t="shared" si="10"/>
        <v>0</v>
      </c>
      <c r="H210" s="2">
        <f t="shared" si="11"/>
        <v>0</v>
      </c>
    </row>
    <row r="211" spans="2:8">
      <c r="B211" t="s">
        <v>191</v>
      </c>
      <c r="C211" t="s">
        <v>539</v>
      </c>
      <c r="D211" s="7" t="str">
        <f t="shared" si="12"/>
        <v>15-12</v>
      </c>
      <c r="E211" s="1">
        <f>_xlfn.IFNA(VLOOKUP(Aragon!B211,'Kilter Holds'!$P$36:$AA$208,7,0),0)</f>
        <v>0</v>
      </c>
      <c r="G211" s="2">
        <f t="shared" si="10"/>
        <v>0</v>
      </c>
      <c r="H211" s="2">
        <f t="shared" si="11"/>
        <v>0</v>
      </c>
    </row>
    <row r="212" spans="2:8">
      <c r="B212" t="s">
        <v>191</v>
      </c>
      <c r="C212" t="s">
        <v>539</v>
      </c>
      <c r="D212" s="8" t="str">
        <f t="shared" si="12"/>
        <v>16-16</v>
      </c>
      <c r="E212" s="1">
        <f>_xlfn.IFNA(VLOOKUP(Aragon!B212,'Kilter Holds'!$P$36:$AA$208,8,0),0)</f>
        <v>0</v>
      </c>
      <c r="G212" s="2">
        <f t="shared" si="10"/>
        <v>0</v>
      </c>
      <c r="H212" s="2">
        <f t="shared" si="11"/>
        <v>0</v>
      </c>
    </row>
    <row r="213" spans="2:8">
      <c r="B213" t="s">
        <v>191</v>
      </c>
      <c r="C213" t="s">
        <v>539</v>
      </c>
      <c r="D213" s="9" t="str">
        <f t="shared" si="12"/>
        <v>13-01</v>
      </c>
      <c r="E213" s="1">
        <f>_xlfn.IFNA(VLOOKUP(Aragon!B213,'Kilter Holds'!$P$36:$AA$208,9,0),0)</f>
        <v>0</v>
      </c>
      <c r="G213" s="2">
        <f t="shared" si="10"/>
        <v>0</v>
      </c>
      <c r="H213" s="2">
        <f t="shared" si="11"/>
        <v>0</v>
      </c>
    </row>
    <row r="214" spans="2:8">
      <c r="B214" t="s">
        <v>191</v>
      </c>
      <c r="C214" t="s">
        <v>539</v>
      </c>
      <c r="D214" s="10" t="str">
        <f t="shared" si="12"/>
        <v>07-13</v>
      </c>
      <c r="E214" s="1">
        <f>_xlfn.IFNA(VLOOKUP(Aragon!B214,'Kilter Holds'!$P$36:$AA$208,10,0),0)</f>
        <v>0</v>
      </c>
      <c r="G214" s="2">
        <f t="shared" si="10"/>
        <v>0</v>
      </c>
      <c r="H214" s="2">
        <f t="shared" si="11"/>
        <v>0</v>
      </c>
    </row>
    <row r="215" spans="2:8">
      <c r="B215" t="s">
        <v>191</v>
      </c>
      <c r="C215" t="s">
        <v>539</v>
      </c>
      <c r="D215" s="11" t="str">
        <f t="shared" si="12"/>
        <v>11-26</v>
      </c>
      <c r="E215" s="1">
        <f>_xlfn.IFNA(VLOOKUP(Aragon!B215,'Kilter Holds'!$P$36:$AA$208,11,0),0)</f>
        <v>0</v>
      </c>
      <c r="G215" s="2">
        <f t="shared" si="10"/>
        <v>0</v>
      </c>
      <c r="H215" s="2">
        <f t="shared" si="11"/>
        <v>0</v>
      </c>
    </row>
    <row r="216" spans="2:8">
      <c r="B216" t="s">
        <v>191</v>
      </c>
      <c r="C216" t="s">
        <v>539</v>
      </c>
      <c r="D216" s="13" t="str">
        <f t="shared" si="12"/>
        <v>18-01</v>
      </c>
      <c r="E216" s="1">
        <f>_xlfn.IFNA(VLOOKUP(Aragon!B216,'Kilter Holds'!$P$36:$AA$208,12,0),0)</f>
        <v>0</v>
      </c>
      <c r="G216" s="2">
        <f t="shared" si="10"/>
        <v>0</v>
      </c>
      <c r="H216" s="2">
        <f t="shared" si="11"/>
        <v>0</v>
      </c>
    </row>
    <row r="217" spans="2:8">
      <c r="B217" t="s">
        <v>191</v>
      </c>
      <c r="C217" t="s">
        <v>539</v>
      </c>
      <c r="D217" s="12" t="str">
        <f t="shared" si="12"/>
        <v>Color Code</v>
      </c>
      <c r="E217" s="1">
        <f>_xlfn.IFNA(VLOOKUP(Aragon!B217,'Kilter Holds'!$P$36:$AA$208,13,0),0)</f>
        <v>0</v>
      </c>
      <c r="G217" s="2">
        <f t="shared" si="10"/>
        <v>0</v>
      </c>
      <c r="H217" s="2">
        <f t="shared" si="11"/>
        <v>0</v>
      </c>
    </row>
    <row r="218" spans="2:8">
      <c r="B218" t="s">
        <v>192</v>
      </c>
      <c r="C218" t="s">
        <v>540</v>
      </c>
      <c r="D218" s="5" t="str">
        <f t="shared" si="12"/>
        <v>11-12</v>
      </c>
      <c r="E218" s="1">
        <f>_xlfn.IFNA(VLOOKUP(Aragon!B218,'Kilter Holds'!$P$36:$AA$208,5,0),0)</f>
        <v>0</v>
      </c>
      <c r="G218" s="2">
        <f t="shared" si="10"/>
        <v>0</v>
      </c>
      <c r="H218" s="2">
        <f t="shared" si="11"/>
        <v>0</v>
      </c>
    </row>
    <row r="219" spans="2:8">
      <c r="B219" t="s">
        <v>192</v>
      </c>
      <c r="C219" t="s">
        <v>540</v>
      </c>
      <c r="D219" s="6" t="str">
        <f t="shared" si="12"/>
        <v>14-01</v>
      </c>
      <c r="E219" s="1">
        <f>_xlfn.IFNA(VLOOKUP(Aragon!B219,'Kilter Holds'!$P$36:$AA$208,6,0),0)</f>
        <v>0</v>
      </c>
      <c r="G219" s="2">
        <f t="shared" si="10"/>
        <v>0</v>
      </c>
      <c r="H219" s="2">
        <f t="shared" si="11"/>
        <v>0</v>
      </c>
    </row>
    <row r="220" spans="2:8">
      <c r="B220" t="s">
        <v>192</v>
      </c>
      <c r="C220" t="s">
        <v>540</v>
      </c>
      <c r="D220" s="7" t="str">
        <f t="shared" si="12"/>
        <v>15-12</v>
      </c>
      <c r="E220" s="1">
        <f>_xlfn.IFNA(VLOOKUP(Aragon!B220,'Kilter Holds'!$P$36:$AA$208,7,0),0)</f>
        <v>0</v>
      </c>
      <c r="G220" s="2">
        <f t="shared" si="10"/>
        <v>0</v>
      </c>
      <c r="H220" s="2">
        <f t="shared" si="11"/>
        <v>0</v>
      </c>
    </row>
    <row r="221" spans="2:8">
      <c r="B221" t="s">
        <v>192</v>
      </c>
      <c r="C221" t="s">
        <v>540</v>
      </c>
      <c r="D221" s="8" t="str">
        <f t="shared" si="12"/>
        <v>16-16</v>
      </c>
      <c r="E221" s="1">
        <f>_xlfn.IFNA(VLOOKUP(Aragon!B221,'Kilter Holds'!$P$36:$AA$208,8,0),0)</f>
        <v>0</v>
      </c>
      <c r="G221" s="2">
        <f t="shared" si="10"/>
        <v>0</v>
      </c>
      <c r="H221" s="2">
        <f t="shared" si="11"/>
        <v>0</v>
      </c>
    </row>
    <row r="222" spans="2:8">
      <c r="B222" t="s">
        <v>192</v>
      </c>
      <c r="C222" t="s">
        <v>540</v>
      </c>
      <c r="D222" s="9" t="str">
        <f t="shared" si="12"/>
        <v>13-01</v>
      </c>
      <c r="E222" s="1">
        <f>_xlfn.IFNA(VLOOKUP(Aragon!B222,'Kilter Holds'!$P$36:$AA$208,9,0),0)</f>
        <v>0</v>
      </c>
      <c r="G222" s="2">
        <f t="shared" si="10"/>
        <v>0</v>
      </c>
      <c r="H222" s="2">
        <f t="shared" si="11"/>
        <v>0</v>
      </c>
    </row>
    <row r="223" spans="2:8">
      <c r="B223" t="s">
        <v>192</v>
      </c>
      <c r="C223" t="s">
        <v>540</v>
      </c>
      <c r="D223" s="10" t="str">
        <f t="shared" si="12"/>
        <v>07-13</v>
      </c>
      <c r="E223" s="1">
        <f>_xlfn.IFNA(VLOOKUP(Aragon!B223,'Kilter Holds'!$P$36:$AA$208,10,0),0)</f>
        <v>0</v>
      </c>
      <c r="G223" s="2">
        <f t="shared" si="10"/>
        <v>0</v>
      </c>
      <c r="H223" s="2">
        <f t="shared" si="11"/>
        <v>0</v>
      </c>
    </row>
    <row r="224" spans="2:8">
      <c r="B224" t="s">
        <v>192</v>
      </c>
      <c r="C224" t="s">
        <v>540</v>
      </c>
      <c r="D224" s="11" t="str">
        <f t="shared" si="12"/>
        <v>11-26</v>
      </c>
      <c r="E224" s="1">
        <f>_xlfn.IFNA(VLOOKUP(Aragon!B224,'Kilter Holds'!$P$36:$AA$208,11,0),0)</f>
        <v>0</v>
      </c>
      <c r="G224" s="2">
        <f t="shared" si="10"/>
        <v>0</v>
      </c>
      <c r="H224" s="2">
        <f t="shared" si="11"/>
        <v>0</v>
      </c>
    </row>
    <row r="225" spans="2:8">
      <c r="B225" t="s">
        <v>192</v>
      </c>
      <c r="C225" t="s">
        <v>540</v>
      </c>
      <c r="D225" s="13" t="str">
        <f t="shared" si="12"/>
        <v>18-01</v>
      </c>
      <c r="E225" s="1">
        <f>_xlfn.IFNA(VLOOKUP(Aragon!B225,'Kilter Holds'!$P$36:$AA$208,12,0),0)</f>
        <v>0</v>
      </c>
      <c r="G225" s="2">
        <f t="shared" si="10"/>
        <v>0</v>
      </c>
      <c r="H225" s="2">
        <f t="shared" si="11"/>
        <v>0</v>
      </c>
    </row>
    <row r="226" spans="2:8">
      <c r="B226" t="s">
        <v>192</v>
      </c>
      <c r="C226" t="s">
        <v>540</v>
      </c>
      <c r="D226" s="12" t="str">
        <f t="shared" si="12"/>
        <v>Color Code</v>
      </c>
      <c r="E226" s="1">
        <f>_xlfn.IFNA(VLOOKUP(Aragon!B226,'Kilter Holds'!$P$36:$AA$208,13,0),0)</f>
        <v>0</v>
      </c>
      <c r="G226" s="2">
        <f t="shared" si="10"/>
        <v>0</v>
      </c>
      <c r="H226" s="2">
        <f t="shared" si="11"/>
        <v>0</v>
      </c>
    </row>
    <row r="227" spans="2:8">
      <c r="B227" t="s">
        <v>267</v>
      </c>
      <c r="C227" t="s">
        <v>541</v>
      </c>
      <c r="D227" s="5" t="str">
        <f t="shared" si="12"/>
        <v>11-12</v>
      </c>
      <c r="E227" s="1">
        <f>_xlfn.IFNA(VLOOKUP(Aragon!B227,'Kilter Holds'!$P$36:$AA$208,5,0),0)</f>
        <v>0</v>
      </c>
      <c r="G227" s="2">
        <f t="shared" si="10"/>
        <v>0</v>
      </c>
      <c r="H227" s="2">
        <f t="shared" si="11"/>
        <v>0</v>
      </c>
    </row>
    <row r="228" spans="2:8">
      <c r="B228" t="s">
        <v>267</v>
      </c>
      <c r="C228" t="s">
        <v>541</v>
      </c>
      <c r="D228" s="6" t="str">
        <f t="shared" si="12"/>
        <v>14-01</v>
      </c>
      <c r="E228" s="1">
        <f>_xlfn.IFNA(VLOOKUP(Aragon!B228,'Kilter Holds'!$P$36:$AA$208,6,0),0)</f>
        <v>0</v>
      </c>
      <c r="G228" s="2">
        <f t="shared" si="10"/>
        <v>0</v>
      </c>
      <c r="H228" s="2">
        <f t="shared" si="11"/>
        <v>0</v>
      </c>
    </row>
    <row r="229" spans="2:8">
      <c r="B229" t="s">
        <v>267</v>
      </c>
      <c r="C229" t="s">
        <v>541</v>
      </c>
      <c r="D229" s="7" t="str">
        <f t="shared" si="12"/>
        <v>15-12</v>
      </c>
      <c r="E229" s="1">
        <f>_xlfn.IFNA(VLOOKUP(Aragon!B229,'Kilter Holds'!$P$36:$AA$208,7,0),0)</f>
        <v>0</v>
      </c>
      <c r="G229" s="2">
        <f t="shared" si="10"/>
        <v>0</v>
      </c>
      <c r="H229" s="2">
        <f t="shared" si="11"/>
        <v>0</v>
      </c>
    </row>
    <row r="230" spans="2:8">
      <c r="B230" t="s">
        <v>267</v>
      </c>
      <c r="C230" t="s">
        <v>541</v>
      </c>
      <c r="D230" s="8" t="str">
        <f t="shared" si="12"/>
        <v>16-16</v>
      </c>
      <c r="E230" s="1">
        <f>_xlfn.IFNA(VLOOKUP(Aragon!B230,'Kilter Holds'!$P$36:$AA$208,8,0),0)</f>
        <v>0</v>
      </c>
      <c r="G230" s="2">
        <f t="shared" si="10"/>
        <v>0</v>
      </c>
      <c r="H230" s="2">
        <f t="shared" si="11"/>
        <v>0</v>
      </c>
    </row>
    <row r="231" spans="2:8">
      <c r="B231" t="s">
        <v>267</v>
      </c>
      <c r="C231" t="s">
        <v>541</v>
      </c>
      <c r="D231" s="9" t="str">
        <f t="shared" si="12"/>
        <v>13-01</v>
      </c>
      <c r="E231" s="1">
        <f>_xlfn.IFNA(VLOOKUP(Aragon!B231,'Kilter Holds'!$P$36:$AA$208,9,0),0)</f>
        <v>0</v>
      </c>
      <c r="G231" s="2">
        <f t="shared" si="10"/>
        <v>0</v>
      </c>
      <c r="H231" s="2">
        <f t="shared" si="11"/>
        <v>0</v>
      </c>
    </row>
    <row r="232" spans="2:8">
      <c r="B232" t="s">
        <v>267</v>
      </c>
      <c r="C232" t="s">
        <v>541</v>
      </c>
      <c r="D232" s="10" t="str">
        <f t="shared" si="12"/>
        <v>07-13</v>
      </c>
      <c r="E232" s="1">
        <f>_xlfn.IFNA(VLOOKUP(Aragon!B232,'Kilter Holds'!$P$36:$AA$208,10,0),0)</f>
        <v>0</v>
      </c>
      <c r="G232" s="2">
        <f t="shared" si="10"/>
        <v>0</v>
      </c>
      <c r="H232" s="2">
        <f t="shared" si="11"/>
        <v>0</v>
      </c>
    </row>
    <row r="233" spans="2:8">
      <c r="B233" t="s">
        <v>267</v>
      </c>
      <c r="C233" t="s">
        <v>541</v>
      </c>
      <c r="D233" s="11" t="str">
        <f t="shared" si="12"/>
        <v>11-26</v>
      </c>
      <c r="E233" s="1">
        <f>_xlfn.IFNA(VLOOKUP(Aragon!B233,'Kilter Holds'!$P$36:$AA$208,11,0),0)</f>
        <v>0</v>
      </c>
      <c r="G233" s="2">
        <f t="shared" si="10"/>
        <v>0</v>
      </c>
      <c r="H233" s="2">
        <f t="shared" si="11"/>
        <v>0</v>
      </c>
    </row>
    <row r="234" spans="2:8">
      <c r="B234" t="s">
        <v>267</v>
      </c>
      <c r="C234" t="s">
        <v>541</v>
      </c>
      <c r="D234" s="13" t="str">
        <f t="shared" si="12"/>
        <v>18-01</v>
      </c>
      <c r="E234" s="1">
        <f>_xlfn.IFNA(VLOOKUP(Aragon!B234,'Kilter Holds'!$P$36:$AA$208,12,0),0)</f>
        <v>0</v>
      </c>
      <c r="G234" s="2">
        <f t="shared" si="10"/>
        <v>0</v>
      </c>
      <c r="H234" s="2">
        <f t="shared" si="11"/>
        <v>0</v>
      </c>
    </row>
    <row r="235" spans="2:8">
      <c r="B235" t="s">
        <v>267</v>
      </c>
      <c r="C235" t="s">
        <v>541</v>
      </c>
      <c r="D235" s="12" t="str">
        <f t="shared" si="12"/>
        <v>Color Code</v>
      </c>
      <c r="E235" s="1">
        <f>_xlfn.IFNA(VLOOKUP(Aragon!B235,'Kilter Holds'!$P$36:$AA$208,13,0),0)</f>
        <v>0</v>
      </c>
      <c r="G235" s="2">
        <f t="shared" si="10"/>
        <v>0</v>
      </c>
      <c r="H235" s="2">
        <f t="shared" si="11"/>
        <v>0</v>
      </c>
    </row>
    <row r="236" spans="2:8">
      <c r="B236" t="s">
        <v>323</v>
      </c>
      <c r="C236" t="s">
        <v>542</v>
      </c>
      <c r="D236" s="5" t="str">
        <f t="shared" si="12"/>
        <v>11-12</v>
      </c>
      <c r="E236" s="1">
        <f>_xlfn.IFNA(VLOOKUP(Aragon!B236,'Kilter Holds'!$P$36:$AA$208,5,0),0)</f>
        <v>0</v>
      </c>
      <c r="G236" s="2">
        <f t="shared" si="10"/>
        <v>0</v>
      </c>
      <c r="H236" s="2">
        <f t="shared" si="11"/>
        <v>0</v>
      </c>
    </row>
    <row r="237" spans="2:8">
      <c r="B237" t="s">
        <v>323</v>
      </c>
      <c r="C237" t="s">
        <v>542</v>
      </c>
      <c r="D237" s="6" t="str">
        <f t="shared" si="12"/>
        <v>14-01</v>
      </c>
      <c r="E237" s="1">
        <f>_xlfn.IFNA(VLOOKUP(Aragon!B237,'Kilter Holds'!$P$36:$AA$208,6,0),0)</f>
        <v>0</v>
      </c>
      <c r="G237" s="2">
        <f t="shared" si="10"/>
        <v>0</v>
      </c>
      <c r="H237" s="2">
        <f t="shared" si="11"/>
        <v>0</v>
      </c>
    </row>
    <row r="238" spans="2:8">
      <c r="B238" t="s">
        <v>323</v>
      </c>
      <c r="C238" t="s">
        <v>542</v>
      </c>
      <c r="D238" s="7" t="str">
        <f t="shared" si="12"/>
        <v>15-12</v>
      </c>
      <c r="E238" s="1">
        <f>_xlfn.IFNA(VLOOKUP(Aragon!B238,'Kilter Holds'!$P$36:$AA$208,7,0),0)</f>
        <v>0</v>
      </c>
      <c r="G238" s="2">
        <f t="shared" si="10"/>
        <v>0</v>
      </c>
      <c r="H238" s="2">
        <f t="shared" si="11"/>
        <v>0</v>
      </c>
    </row>
    <row r="239" spans="2:8">
      <c r="B239" t="s">
        <v>323</v>
      </c>
      <c r="C239" t="s">
        <v>542</v>
      </c>
      <c r="D239" s="8" t="str">
        <f t="shared" si="12"/>
        <v>16-16</v>
      </c>
      <c r="E239" s="1">
        <f>_xlfn.IFNA(VLOOKUP(Aragon!B239,'Kilter Holds'!$P$36:$AA$208,8,0),0)</f>
        <v>0</v>
      </c>
      <c r="G239" s="2">
        <f t="shared" si="10"/>
        <v>0</v>
      </c>
      <c r="H239" s="2">
        <f t="shared" si="11"/>
        <v>0</v>
      </c>
    </row>
    <row r="240" spans="2:8">
      <c r="B240" t="s">
        <v>323</v>
      </c>
      <c r="C240" t="s">
        <v>542</v>
      </c>
      <c r="D240" s="9" t="str">
        <f t="shared" si="12"/>
        <v>13-01</v>
      </c>
      <c r="E240" s="1">
        <f>_xlfn.IFNA(VLOOKUP(Aragon!B240,'Kilter Holds'!$P$36:$AA$208,9,0),0)</f>
        <v>0</v>
      </c>
      <c r="G240" s="2">
        <f t="shared" si="10"/>
        <v>0</v>
      </c>
      <c r="H240" s="2">
        <f t="shared" si="11"/>
        <v>0</v>
      </c>
    </row>
    <row r="241" spans="2:8">
      <c r="B241" t="s">
        <v>323</v>
      </c>
      <c r="C241" t="s">
        <v>542</v>
      </c>
      <c r="D241" s="10" t="str">
        <f t="shared" si="12"/>
        <v>07-13</v>
      </c>
      <c r="E241" s="1">
        <f>_xlfn.IFNA(VLOOKUP(Aragon!B241,'Kilter Holds'!$P$36:$AA$208,10,0),0)</f>
        <v>0</v>
      </c>
      <c r="G241" s="2">
        <f t="shared" si="10"/>
        <v>0</v>
      </c>
      <c r="H241" s="2">
        <f t="shared" si="11"/>
        <v>0</v>
      </c>
    </row>
    <row r="242" spans="2:8">
      <c r="B242" t="s">
        <v>323</v>
      </c>
      <c r="C242" t="s">
        <v>542</v>
      </c>
      <c r="D242" s="11" t="str">
        <f t="shared" si="12"/>
        <v>11-26</v>
      </c>
      <c r="E242" s="1">
        <f>_xlfn.IFNA(VLOOKUP(Aragon!B242,'Kilter Holds'!$P$36:$AA$208,11,0),0)</f>
        <v>0</v>
      </c>
      <c r="G242" s="2">
        <f t="shared" si="10"/>
        <v>0</v>
      </c>
      <c r="H242" s="2">
        <f t="shared" si="11"/>
        <v>0</v>
      </c>
    </row>
    <row r="243" spans="2:8">
      <c r="B243" t="s">
        <v>323</v>
      </c>
      <c r="C243" t="s">
        <v>542</v>
      </c>
      <c r="D243" s="13" t="str">
        <f t="shared" si="12"/>
        <v>18-01</v>
      </c>
      <c r="E243" s="1">
        <f>_xlfn.IFNA(VLOOKUP(Aragon!B243,'Kilter Holds'!$P$36:$AA$208,12,0),0)</f>
        <v>0</v>
      </c>
      <c r="G243" s="2">
        <f t="shared" si="10"/>
        <v>0</v>
      </c>
      <c r="H243" s="2">
        <f t="shared" si="11"/>
        <v>0</v>
      </c>
    </row>
    <row r="244" spans="2:8">
      <c r="B244" t="s">
        <v>323</v>
      </c>
      <c r="C244" t="s">
        <v>542</v>
      </c>
      <c r="D244" s="12" t="str">
        <f t="shared" si="12"/>
        <v>Color Code</v>
      </c>
      <c r="E244" s="1">
        <f>_xlfn.IFNA(VLOOKUP(Aragon!B244,'Kilter Holds'!$P$36:$AA$208,13,0),0)</f>
        <v>0</v>
      </c>
      <c r="G244" s="2">
        <f t="shared" si="10"/>
        <v>0</v>
      </c>
      <c r="H244" s="2">
        <f t="shared" si="11"/>
        <v>0</v>
      </c>
    </row>
    <row r="245" spans="2:8">
      <c r="B245" t="s">
        <v>324</v>
      </c>
      <c r="C245" t="s">
        <v>543</v>
      </c>
      <c r="D245" s="5" t="str">
        <f t="shared" si="12"/>
        <v>11-12</v>
      </c>
      <c r="E245" s="1">
        <f>_xlfn.IFNA(VLOOKUP(Aragon!B245,'Kilter Holds'!$P$36:$AA$208,5,0),0)</f>
        <v>0</v>
      </c>
      <c r="G245" s="2">
        <f t="shared" si="10"/>
        <v>0</v>
      </c>
      <c r="H245" s="2">
        <f t="shared" si="11"/>
        <v>0</v>
      </c>
    </row>
    <row r="246" spans="2:8">
      <c r="B246" t="s">
        <v>324</v>
      </c>
      <c r="C246" t="s">
        <v>543</v>
      </c>
      <c r="D246" s="6" t="str">
        <f t="shared" si="12"/>
        <v>14-01</v>
      </c>
      <c r="E246" s="1">
        <f>_xlfn.IFNA(VLOOKUP(Aragon!B246,'Kilter Holds'!$P$36:$AA$208,6,0),0)</f>
        <v>0</v>
      </c>
      <c r="G246" s="2">
        <f t="shared" si="10"/>
        <v>0</v>
      </c>
      <c r="H246" s="2">
        <f t="shared" si="11"/>
        <v>0</v>
      </c>
    </row>
    <row r="247" spans="2:8">
      <c r="B247" t="s">
        <v>324</v>
      </c>
      <c r="C247" t="s">
        <v>543</v>
      </c>
      <c r="D247" s="7" t="str">
        <f t="shared" si="12"/>
        <v>15-12</v>
      </c>
      <c r="E247" s="1">
        <f>_xlfn.IFNA(VLOOKUP(Aragon!B247,'Kilter Holds'!$P$36:$AA$208,7,0),0)</f>
        <v>0</v>
      </c>
      <c r="G247" s="2">
        <f t="shared" si="10"/>
        <v>0</v>
      </c>
      <c r="H247" s="2">
        <f t="shared" si="11"/>
        <v>0</v>
      </c>
    </row>
    <row r="248" spans="2:8">
      <c r="B248" t="s">
        <v>324</v>
      </c>
      <c r="C248" t="s">
        <v>543</v>
      </c>
      <c r="D248" s="8" t="str">
        <f t="shared" si="12"/>
        <v>16-16</v>
      </c>
      <c r="E248" s="1">
        <f>_xlfn.IFNA(VLOOKUP(Aragon!B248,'Kilter Holds'!$P$36:$AA$208,8,0),0)</f>
        <v>0</v>
      </c>
      <c r="G248" s="2">
        <f t="shared" si="10"/>
        <v>0</v>
      </c>
      <c r="H248" s="2">
        <f t="shared" si="11"/>
        <v>0</v>
      </c>
    </row>
    <row r="249" spans="2:8">
      <c r="B249" t="s">
        <v>324</v>
      </c>
      <c r="C249" t="s">
        <v>543</v>
      </c>
      <c r="D249" s="9" t="str">
        <f t="shared" si="12"/>
        <v>13-01</v>
      </c>
      <c r="E249" s="1">
        <f>_xlfn.IFNA(VLOOKUP(Aragon!B249,'Kilter Holds'!$P$36:$AA$208,9,0),0)</f>
        <v>0</v>
      </c>
      <c r="G249" s="2">
        <f t="shared" si="10"/>
        <v>0</v>
      </c>
      <c r="H249" s="2">
        <f t="shared" si="11"/>
        <v>0</v>
      </c>
    </row>
    <row r="250" spans="2:8">
      <c r="B250" t="s">
        <v>324</v>
      </c>
      <c r="C250" t="s">
        <v>543</v>
      </c>
      <c r="D250" s="10" t="str">
        <f t="shared" si="12"/>
        <v>07-13</v>
      </c>
      <c r="E250" s="1">
        <f>_xlfn.IFNA(VLOOKUP(Aragon!B250,'Kilter Holds'!$P$36:$AA$208,10,0),0)</f>
        <v>0</v>
      </c>
      <c r="G250" s="2">
        <f t="shared" si="10"/>
        <v>0</v>
      </c>
      <c r="H250" s="2">
        <f t="shared" si="11"/>
        <v>0</v>
      </c>
    </row>
    <row r="251" spans="2:8">
      <c r="B251" t="s">
        <v>324</v>
      </c>
      <c r="C251" t="s">
        <v>543</v>
      </c>
      <c r="D251" s="11" t="str">
        <f t="shared" si="12"/>
        <v>11-26</v>
      </c>
      <c r="E251" s="1">
        <f>_xlfn.IFNA(VLOOKUP(Aragon!B251,'Kilter Holds'!$P$36:$AA$208,11,0),0)</f>
        <v>0</v>
      </c>
      <c r="G251" s="2">
        <f t="shared" si="10"/>
        <v>0</v>
      </c>
      <c r="H251" s="2">
        <f t="shared" si="11"/>
        <v>0</v>
      </c>
    </row>
    <row r="252" spans="2:8">
      <c r="B252" t="s">
        <v>324</v>
      </c>
      <c r="C252" t="s">
        <v>543</v>
      </c>
      <c r="D252" s="13" t="str">
        <f t="shared" si="12"/>
        <v>18-01</v>
      </c>
      <c r="E252" s="1">
        <f>_xlfn.IFNA(VLOOKUP(Aragon!B252,'Kilter Holds'!$P$36:$AA$208,12,0),0)</f>
        <v>0</v>
      </c>
      <c r="G252" s="2">
        <f t="shared" si="10"/>
        <v>0</v>
      </c>
      <c r="H252" s="2">
        <f t="shared" si="11"/>
        <v>0</v>
      </c>
    </row>
    <row r="253" spans="2:8">
      <c r="B253" t="s">
        <v>324</v>
      </c>
      <c r="C253" t="s">
        <v>543</v>
      </c>
      <c r="D253" s="12" t="str">
        <f t="shared" si="12"/>
        <v>Color Code</v>
      </c>
      <c r="E253" s="1">
        <f>_xlfn.IFNA(VLOOKUP(Aragon!B253,'Kilter Holds'!$P$36:$AA$208,13,0),0)</f>
        <v>0</v>
      </c>
      <c r="G253" s="2">
        <f t="shared" si="10"/>
        <v>0</v>
      </c>
      <c r="H253" s="2">
        <f t="shared" si="11"/>
        <v>0</v>
      </c>
    </row>
    <row r="254" spans="2:8">
      <c r="B254" t="s">
        <v>286</v>
      </c>
      <c r="C254" t="s">
        <v>544</v>
      </c>
      <c r="D254" s="5" t="str">
        <f t="shared" si="12"/>
        <v>11-12</v>
      </c>
      <c r="E254" s="1">
        <f>_xlfn.IFNA(VLOOKUP(Aragon!B254,'Kilter Holds'!$P$36:$AA$208,5,0),0)</f>
        <v>0</v>
      </c>
      <c r="G254" s="2">
        <f t="shared" ref="G254:G313" si="13">E254*F254</f>
        <v>0</v>
      </c>
      <c r="H254" s="2">
        <f t="shared" si="11"/>
        <v>0</v>
      </c>
    </row>
    <row r="255" spans="2:8">
      <c r="B255" t="s">
        <v>286</v>
      </c>
      <c r="C255" t="s">
        <v>544</v>
      </c>
      <c r="D255" s="6" t="str">
        <f t="shared" si="12"/>
        <v>14-01</v>
      </c>
      <c r="E255" s="1">
        <f>_xlfn.IFNA(VLOOKUP(Aragon!B255,'Kilter Holds'!$P$36:$AA$208,6,0),0)</f>
        <v>0</v>
      </c>
      <c r="G255" s="2">
        <f t="shared" si="13"/>
        <v>0</v>
      </c>
      <c r="H255" s="2">
        <f t="shared" si="11"/>
        <v>0</v>
      </c>
    </row>
    <row r="256" spans="2:8">
      <c r="B256" t="s">
        <v>286</v>
      </c>
      <c r="C256" t="s">
        <v>544</v>
      </c>
      <c r="D256" s="7" t="str">
        <f t="shared" si="12"/>
        <v>15-12</v>
      </c>
      <c r="E256" s="1">
        <f>_xlfn.IFNA(VLOOKUP(Aragon!B256,'Kilter Holds'!$P$36:$AA$208,7,0),0)</f>
        <v>0</v>
      </c>
      <c r="G256" s="2">
        <f t="shared" si="13"/>
        <v>0</v>
      </c>
      <c r="H256" s="2">
        <f t="shared" si="11"/>
        <v>0</v>
      </c>
    </row>
    <row r="257" spans="2:8">
      <c r="B257" t="s">
        <v>286</v>
      </c>
      <c r="C257" t="s">
        <v>544</v>
      </c>
      <c r="D257" s="8" t="str">
        <f t="shared" si="12"/>
        <v>16-16</v>
      </c>
      <c r="E257" s="1">
        <f>_xlfn.IFNA(VLOOKUP(Aragon!B257,'Kilter Holds'!$P$36:$AA$208,8,0),0)</f>
        <v>0</v>
      </c>
      <c r="G257" s="2">
        <f t="shared" si="13"/>
        <v>0</v>
      </c>
      <c r="H257" s="2">
        <f t="shared" si="11"/>
        <v>0</v>
      </c>
    </row>
    <row r="258" spans="2:8">
      <c r="B258" t="s">
        <v>286</v>
      </c>
      <c r="C258" t="s">
        <v>544</v>
      </c>
      <c r="D258" s="9" t="str">
        <f t="shared" si="12"/>
        <v>13-01</v>
      </c>
      <c r="E258" s="1">
        <f>_xlfn.IFNA(VLOOKUP(Aragon!B258,'Kilter Holds'!$P$36:$AA$208,9,0),0)</f>
        <v>0</v>
      </c>
      <c r="G258" s="2">
        <f t="shared" si="13"/>
        <v>0</v>
      </c>
      <c r="H258" s="2">
        <f t="shared" si="11"/>
        <v>0</v>
      </c>
    </row>
    <row r="259" spans="2:8">
      <c r="B259" t="s">
        <v>286</v>
      </c>
      <c r="C259" t="s">
        <v>544</v>
      </c>
      <c r="D259" s="10" t="str">
        <f t="shared" si="12"/>
        <v>07-13</v>
      </c>
      <c r="E259" s="1">
        <f>_xlfn.IFNA(VLOOKUP(Aragon!B259,'Kilter Holds'!$P$36:$AA$208,10,0),0)</f>
        <v>0</v>
      </c>
      <c r="G259" s="2">
        <f t="shared" si="13"/>
        <v>0</v>
      </c>
      <c r="H259" s="2">
        <f t="shared" si="11"/>
        <v>0</v>
      </c>
    </row>
    <row r="260" spans="2:8">
      <c r="B260" t="s">
        <v>286</v>
      </c>
      <c r="C260" t="s">
        <v>544</v>
      </c>
      <c r="D260" s="11" t="str">
        <f t="shared" si="12"/>
        <v>11-26</v>
      </c>
      <c r="E260" s="1">
        <f>_xlfn.IFNA(VLOOKUP(Aragon!B260,'Kilter Holds'!$P$36:$AA$208,11,0),0)</f>
        <v>0</v>
      </c>
      <c r="G260" s="2">
        <f t="shared" si="13"/>
        <v>0</v>
      </c>
      <c r="H260" s="2">
        <f t="shared" si="11"/>
        <v>0</v>
      </c>
    </row>
    <row r="261" spans="2:8">
      <c r="B261" t="s">
        <v>286</v>
      </c>
      <c r="C261" t="s">
        <v>544</v>
      </c>
      <c r="D261" s="13" t="str">
        <f t="shared" si="12"/>
        <v>18-01</v>
      </c>
      <c r="E261" s="1">
        <f>_xlfn.IFNA(VLOOKUP(Aragon!B261,'Kilter Holds'!$P$36:$AA$208,12,0),0)</f>
        <v>0</v>
      </c>
      <c r="G261" s="2">
        <f t="shared" si="13"/>
        <v>0</v>
      </c>
      <c r="H261" s="2">
        <f t="shared" si="11"/>
        <v>0</v>
      </c>
    </row>
    <row r="262" spans="2:8">
      <c r="B262" t="s">
        <v>286</v>
      </c>
      <c r="C262" t="s">
        <v>544</v>
      </c>
      <c r="D262" s="12" t="str">
        <f t="shared" si="12"/>
        <v>Color Code</v>
      </c>
      <c r="E262" s="1">
        <f>_xlfn.IFNA(VLOOKUP(Aragon!B262,'Kilter Holds'!$P$36:$AA$208,13,0),0)</f>
        <v>0</v>
      </c>
      <c r="G262" s="2">
        <f t="shared" si="13"/>
        <v>0</v>
      </c>
      <c r="H262" s="2">
        <f t="shared" si="11"/>
        <v>0</v>
      </c>
    </row>
    <row r="263" spans="2:8">
      <c r="B263" t="s">
        <v>287</v>
      </c>
      <c r="C263" t="s">
        <v>545</v>
      </c>
      <c r="D263" s="5" t="str">
        <f t="shared" si="12"/>
        <v>11-12</v>
      </c>
      <c r="E263" s="1">
        <f>_xlfn.IFNA(VLOOKUP(Aragon!B263,'Kilter Holds'!$P$36:$AA$208,5,0),0)</f>
        <v>0</v>
      </c>
      <c r="G263" s="2">
        <f t="shared" si="13"/>
        <v>0</v>
      </c>
      <c r="H263" s="2">
        <f t="shared" si="11"/>
        <v>0</v>
      </c>
    </row>
    <row r="264" spans="2:8">
      <c r="B264" t="s">
        <v>287</v>
      </c>
      <c r="C264" t="s">
        <v>545</v>
      </c>
      <c r="D264" s="6" t="str">
        <f t="shared" si="12"/>
        <v>14-01</v>
      </c>
      <c r="E264" s="1">
        <f>_xlfn.IFNA(VLOOKUP(Aragon!B264,'Kilter Holds'!$P$36:$AA$208,6,0),0)</f>
        <v>0</v>
      </c>
      <c r="G264" s="2">
        <f t="shared" si="13"/>
        <v>0</v>
      </c>
      <c r="H264" s="2">
        <f t="shared" si="11"/>
        <v>0</v>
      </c>
    </row>
    <row r="265" spans="2:8">
      <c r="B265" t="s">
        <v>287</v>
      </c>
      <c r="C265" t="s">
        <v>545</v>
      </c>
      <c r="D265" s="7" t="str">
        <f t="shared" si="12"/>
        <v>15-12</v>
      </c>
      <c r="E265" s="1">
        <f>_xlfn.IFNA(VLOOKUP(Aragon!B265,'Kilter Holds'!$P$36:$AA$208,7,0),0)</f>
        <v>0</v>
      </c>
      <c r="G265" s="2">
        <f t="shared" si="13"/>
        <v>0</v>
      </c>
      <c r="H265" s="2">
        <f t="shared" si="11"/>
        <v>0</v>
      </c>
    </row>
    <row r="266" spans="2:8">
      <c r="B266" t="s">
        <v>287</v>
      </c>
      <c r="C266" t="s">
        <v>545</v>
      </c>
      <c r="D266" s="8" t="str">
        <f t="shared" si="12"/>
        <v>16-16</v>
      </c>
      <c r="E266" s="1">
        <f>_xlfn.IFNA(VLOOKUP(Aragon!B266,'Kilter Holds'!$P$36:$AA$208,8,0),0)</f>
        <v>0</v>
      </c>
      <c r="G266" s="2">
        <f t="shared" si="13"/>
        <v>0</v>
      </c>
      <c r="H266" s="2">
        <f t="shared" si="11"/>
        <v>0</v>
      </c>
    </row>
    <row r="267" spans="2:8">
      <c r="B267" t="s">
        <v>287</v>
      </c>
      <c r="C267" t="s">
        <v>545</v>
      </c>
      <c r="D267" s="9" t="str">
        <f t="shared" si="12"/>
        <v>13-01</v>
      </c>
      <c r="E267" s="1">
        <f>_xlfn.IFNA(VLOOKUP(Aragon!B267,'Kilter Holds'!$P$36:$AA$208,9,0),0)</f>
        <v>0</v>
      </c>
      <c r="G267" s="2">
        <f t="shared" si="13"/>
        <v>0</v>
      </c>
      <c r="H267" s="2">
        <f t="shared" si="11"/>
        <v>0</v>
      </c>
    </row>
    <row r="268" spans="2:8">
      <c r="B268" t="s">
        <v>287</v>
      </c>
      <c r="C268" t="s">
        <v>545</v>
      </c>
      <c r="D268" s="10" t="str">
        <f t="shared" si="12"/>
        <v>07-13</v>
      </c>
      <c r="E268" s="1">
        <f>_xlfn.IFNA(VLOOKUP(Aragon!B268,'Kilter Holds'!$P$36:$AA$208,10,0),0)</f>
        <v>0</v>
      </c>
      <c r="G268" s="2">
        <f t="shared" si="13"/>
        <v>0</v>
      </c>
      <c r="H268" s="2">
        <f t="shared" ref="H268:H331" si="14">IF($S$11="Y",G268*0.05,0)</f>
        <v>0</v>
      </c>
    </row>
    <row r="269" spans="2:8">
      <c r="B269" t="s">
        <v>287</v>
      </c>
      <c r="C269" t="s">
        <v>545</v>
      </c>
      <c r="D269" s="11" t="str">
        <f t="shared" ref="D269:D332" si="15">D260</f>
        <v>11-26</v>
      </c>
      <c r="E269" s="1">
        <f>_xlfn.IFNA(VLOOKUP(Aragon!B269,'Kilter Holds'!$P$36:$AA$208,11,0),0)</f>
        <v>0</v>
      </c>
      <c r="G269" s="2">
        <f t="shared" si="13"/>
        <v>0</v>
      </c>
      <c r="H269" s="2">
        <f t="shared" si="14"/>
        <v>0</v>
      </c>
    </row>
    <row r="270" spans="2:8">
      <c r="B270" t="s">
        <v>287</v>
      </c>
      <c r="C270" t="s">
        <v>545</v>
      </c>
      <c r="D270" s="13" t="str">
        <f t="shared" si="15"/>
        <v>18-01</v>
      </c>
      <c r="E270" s="1">
        <f>_xlfn.IFNA(VLOOKUP(Aragon!B270,'Kilter Holds'!$P$36:$AA$208,12,0),0)</f>
        <v>0</v>
      </c>
      <c r="G270" s="2">
        <f t="shared" si="13"/>
        <v>0</v>
      </c>
      <c r="H270" s="2">
        <f t="shared" si="14"/>
        <v>0</v>
      </c>
    </row>
    <row r="271" spans="2:8">
      <c r="B271" t="s">
        <v>287</v>
      </c>
      <c r="C271" t="s">
        <v>545</v>
      </c>
      <c r="D271" s="12" t="str">
        <f t="shared" si="15"/>
        <v>Color Code</v>
      </c>
      <c r="E271" s="1">
        <f>_xlfn.IFNA(VLOOKUP(Aragon!B271,'Kilter Holds'!$P$36:$AA$208,13,0),0)</f>
        <v>0</v>
      </c>
      <c r="G271" s="2">
        <f t="shared" si="13"/>
        <v>0</v>
      </c>
      <c r="H271" s="2">
        <f t="shared" si="14"/>
        <v>0</v>
      </c>
    </row>
    <row r="272" spans="2:8">
      <c r="B272" t="s">
        <v>234</v>
      </c>
      <c r="C272" t="s">
        <v>546</v>
      </c>
      <c r="D272" s="5" t="str">
        <f t="shared" si="15"/>
        <v>11-12</v>
      </c>
      <c r="E272" s="1">
        <f>_xlfn.IFNA(VLOOKUP(Aragon!B272,'Kilter Holds'!$P$36:$AA$208,5,0),0)</f>
        <v>0</v>
      </c>
      <c r="G272" s="2">
        <f t="shared" si="13"/>
        <v>0</v>
      </c>
      <c r="H272" s="2">
        <f t="shared" si="14"/>
        <v>0</v>
      </c>
    </row>
    <row r="273" spans="2:8">
      <c r="B273" t="s">
        <v>234</v>
      </c>
      <c r="C273" t="s">
        <v>546</v>
      </c>
      <c r="D273" s="6" t="str">
        <f t="shared" si="15"/>
        <v>14-01</v>
      </c>
      <c r="E273" s="1">
        <f>_xlfn.IFNA(VLOOKUP(Aragon!B273,'Kilter Holds'!$P$36:$AA$208,6,0),0)</f>
        <v>0</v>
      </c>
      <c r="G273" s="2">
        <f t="shared" si="13"/>
        <v>0</v>
      </c>
      <c r="H273" s="2">
        <f t="shared" si="14"/>
        <v>0</v>
      </c>
    </row>
    <row r="274" spans="2:8">
      <c r="B274" t="s">
        <v>234</v>
      </c>
      <c r="C274" t="s">
        <v>546</v>
      </c>
      <c r="D274" s="7" t="str">
        <f t="shared" si="15"/>
        <v>15-12</v>
      </c>
      <c r="E274" s="1">
        <f>_xlfn.IFNA(VLOOKUP(Aragon!B274,'Kilter Holds'!$P$36:$AA$208,7,0),0)</f>
        <v>0</v>
      </c>
      <c r="G274" s="2">
        <f t="shared" si="13"/>
        <v>0</v>
      </c>
      <c r="H274" s="2">
        <f t="shared" si="14"/>
        <v>0</v>
      </c>
    </row>
    <row r="275" spans="2:8">
      <c r="B275" t="s">
        <v>234</v>
      </c>
      <c r="C275" t="s">
        <v>546</v>
      </c>
      <c r="D275" s="8" t="str">
        <f t="shared" si="15"/>
        <v>16-16</v>
      </c>
      <c r="E275" s="1">
        <f>_xlfn.IFNA(VLOOKUP(Aragon!B275,'Kilter Holds'!$P$36:$AA$208,8,0),0)</f>
        <v>0</v>
      </c>
      <c r="G275" s="2">
        <f t="shared" si="13"/>
        <v>0</v>
      </c>
      <c r="H275" s="2">
        <f t="shared" si="14"/>
        <v>0</v>
      </c>
    </row>
    <row r="276" spans="2:8">
      <c r="B276" t="s">
        <v>234</v>
      </c>
      <c r="C276" t="s">
        <v>546</v>
      </c>
      <c r="D276" s="9" t="str">
        <f t="shared" si="15"/>
        <v>13-01</v>
      </c>
      <c r="E276" s="1">
        <f>_xlfn.IFNA(VLOOKUP(Aragon!B276,'Kilter Holds'!$P$36:$AA$208,9,0),0)</f>
        <v>0</v>
      </c>
      <c r="G276" s="2">
        <f t="shared" si="13"/>
        <v>0</v>
      </c>
      <c r="H276" s="2">
        <f t="shared" si="14"/>
        <v>0</v>
      </c>
    </row>
    <row r="277" spans="2:8">
      <c r="B277" t="s">
        <v>234</v>
      </c>
      <c r="C277" t="s">
        <v>546</v>
      </c>
      <c r="D277" s="10" t="str">
        <f t="shared" si="15"/>
        <v>07-13</v>
      </c>
      <c r="E277" s="1">
        <f>_xlfn.IFNA(VLOOKUP(Aragon!B277,'Kilter Holds'!$P$36:$AA$208,10,0),0)</f>
        <v>0</v>
      </c>
      <c r="G277" s="2">
        <f t="shared" si="13"/>
        <v>0</v>
      </c>
      <c r="H277" s="2">
        <f t="shared" si="14"/>
        <v>0</v>
      </c>
    </row>
    <row r="278" spans="2:8">
      <c r="B278" t="s">
        <v>234</v>
      </c>
      <c r="C278" t="s">
        <v>546</v>
      </c>
      <c r="D278" s="11" t="str">
        <f t="shared" si="15"/>
        <v>11-26</v>
      </c>
      <c r="E278" s="1">
        <f>_xlfn.IFNA(VLOOKUP(Aragon!B278,'Kilter Holds'!$P$36:$AA$208,11,0),0)</f>
        <v>0</v>
      </c>
      <c r="G278" s="2">
        <f t="shared" si="13"/>
        <v>0</v>
      </c>
      <c r="H278" s="2">
        <f t="shared" si="14"/>
        <v>0</v>
      </c>
    </row>
    <row r="279" spans="2:8">
      <c r="B279" t="s">
        <v>234</v>
      </c>
      <c r="C279" t="s">
        <v>546</v>
      </c>
      <c r="D279" s="13" t="str">
        <f t="shared" si="15"/>
        <v>18-01</v>
      </c>
      <c r="E279" s="1">
        <f>_xlfn.IFNA(VLOOKUP(Aragon!B279,'Kilter Holds'!$P$36:$AA$208,12,0),0)</f>
        <v>0</v>
      </c>
      <c r="G279" s="2">
        <f t="shared" si="13"/>
        <v>0</v>
      </c>
      <c r="H279" s="2">
        <f t="shared" si="14"/>
        <v>0</v>
      </c>
    </row>
    <row r="280" spans="2:8">
      <c r="B280" t="s">
        <v>234</v>
      </c>
      <c r="C280" t="s">
        <v>546</v>
      </c>
      <c r="D280" s="12" t="str">
        <f t="shared" si="15"/>
        <v>Color Code</v>
      </c>
      <c r="E280" s="1">
        <f>_xlfn.IFNA(VLOOKUP(Aragon!B280,'Kilter Holds'!$P$36:$AA$208,13,0),0)</f>
        <v>0</v>
      </c>
      <c r="G280" s="2">
        <f t="shared" si="13"/>
        <v>0</v>
      </c>
      <c r="H280" s="2">
        <f t="shared" si="14"/>
        <v>0</v>
      </c>
    </row>
    <row r="281" spans="2:8">
      <c r="B281" t="s">
        <v>221</v>
      </c>
      <c r="C281" t="s">
        <v>547</v>
      </c>
      <c r="D281" s="5" t="str">
        <f t="shared" si="15"/>
        <v>11-12</v>
      </c>
      <c r="E281" s="1">
        <f>_xlfn.IFNA(VLOOKUP(Aragon!B281,'Kilter Holds'!$P$36:$AA$208,5,0),0)</f>
        <v>0</v>
      </c>
      <c r="G281" s="2">
        <f t="shared" si="13"/>
        <v>0</v>
      </c>
      <c r="H281" s="2">
        <f t="shared" si="14"/>
        <v>0</v>
      </c>
    </row>
    <row r="282" spans="2:8">
      <c r="B282" t="s">
        <v>221</v>
      </c>
      <c r="C282" t="s">
        <v>547</v>
      </c>
      <c r="D282" s="6" t="str">
        <f t="shared" si="15"/>
        <v>14-01</v>
      </c>
      <c r="E282" s="1">
        <f>_xlfn.IFNA(VLOOKUP(Aragon!B282,'Kilter Holds'!$P$36:$AA$208,6,0),0)</f>
        <v>0</v>
      </c>
      <c r="G282" s="2">
        <f t="shared" si="13"/>
        <v>0</v>
      </c>
      <c r="H282" s="2">
        <f t="shared" si="14"/>
        <v>0</v>
      </c>
    </row>
    <row r="283" spans="2:8">
      <c r="B283" t="s">
        <v>221</v>
      </c>
      <c r="C283" t="s">
        <v>547</v>
      </c>
      <c r="D283" s="7" t="str">
        <f t="shared" si="15"/>
        <v>15-12</v>
      </c>
      <c r="E283" s="1">
        <f>_xlfn.IFNA(VLOOKUP(Aragon!B283,'Kilter Holds'!$P$36:$AA$208,7,0),0)</f>
        <v>0</v>
      </c>
      <c r="G283" s="2">
        <f t="shared" si="13"/>
        <v>0</v>
      </c>
      <c r="H283" s="2">
        <f t="shared" si="14"/>
        <v>0</v>
      </c>
    </row>
    <row r="284" spans="2:8">
      <c r="B284" t="s">
        <v>221</v>
      </c>
      <c r="C284" t="s">
        <v>547</v>
      </c>
      <c r="D284" s="8" t="str">
        <f t="shared" si="15"/>
        <v>16-16</v>
      </c>
      <c r="E284" s="1">
        <f>_xlfn.IFNA(VLOOKUP(Aragon!B284,'Kilter Holds'!$P$36:$AA$208,8,0),0)</f>
        <v>0</v>
      </c>
      <c r="G284" s="2">
        <f t="shared" si="13"/>
        <v>0</v>
      </c>
      <c r="H284" s="2">
        <f t="shared" si="14"/>
        <v>0</v>
      </c>
    </row>
    <row r="285" spans="2:8">
      <c r="B285" t="s">
        <v>221</v>
      </c>
      <c r="C285" t="s">
        <v>547</v>
      </c>
      <c r="D285" s="9" t="str">
        <f t="shared" si="15"/>
        <v>13-01</v>
      </c>
      <c r="E285" s="1">
        <f>_xlfn.IFNA(VLOOKUP(Aragon!B285,'Kilter Holds'!$P$36:$AA$208,9,0),0)</f>
        <v>0</v>
      </c>
      <c r="G285" s="2">
        <f t="shared" si="13"/>
        <v>0</v>
      </c>
      <c r="H285" s="2">
        <f t="shared" si="14"/>
        <v>0</v>
      </c>
    </row>
    <row r="286" spans="2:8">
      <c r="B286" t="s">
        <v>221</v>
      </c>
      <c r="C286" t="s">
        <v>547</v>
      </c>
      <c r="D286" s="10" t="str">
        <f t="shared" si="15"/>
        <v>07-13</v>
      </c>
      <c r="E286" s="1">
        <f>_xlfn.IFNA(VLOOKUP(Aragon!B286,'Kilter Holds'!$P$36:$AA$208,10,0),0)</f>
        <v>0</v>
      </c>
      <c r="G286" s="2">
        <f t="shared" si="13"/>
        <v>0</v>
      </c>
      <c r="H286" s="2">
        <f t="shared" si="14"/>
        <v>0</v>
      </c>
    </row>
    <row r="287" spans="2:8">
      <c r="B287" t="s">
        <v>221</v>
      </c>
      <c r="C287" t="s">
        <v>547</v>
      </c>
      <c r="D287" s="11" t="str">
        <f t="shared" si="15"/>
        <v>11-26</v>
      </c>
      <c r="E287" s="1">
        <f>_xlfn.IFNA(VLOOKUP(Aragon!B287,'Kilter Holds'!$P$36:$AA$208,11,0),0)</f>
        <v>0</v>
      </c>
      <c r="G287" s="2">
        <f t="shared" si="13"/>
        <v>0</v>
      </c>
      <c r="H287" s="2">
        <f t="shared" si="14"/>
        <v>0</v>
      </c>
    </row>
    <row r="288" spans="2:8">
      <c r="B288" t="s">
        <v>221</v>
      </c>
      <c r="C288" t="s">
        <v>547</v>
      </c>
      <c r="D288" s="13" t="str">
        <f t="shared" si="15"/>
        <v>18-01</v>
      </c>
      <c r="E288" s="1">
        <f>_xlfn.IFNA(VLOOKUP(Aragon!B288,'Kilter Holds'!$P$36:$AA$208,12,0),0)</f>
        <v>0</v>
      </c>
      <c r="G288" s="2">
        <f t="shared" si="13"/>
        <v>0</v>
      </c>
      <c r="H288" s="2">
        <f t="shared" si="14"/>
        <v>0</v>
      </c>
    </row>
    <row r="289" spans="2:8">
      <c r="B289" t="s">
        <v>221</v>
      </c>
      <c r="C289" t="s">
        <v>547</v>
      </c>
      <c r="D289" s="12" t="str">
        <f t="shared" si="15"/>
        <v>Color Code</v>
      </c>
      <c r="E289" s="1">
        <f>_xlfn.IFNA(VLOOKUP(Aragon!B289,'Kilter Holds'!$P$36:$AA$208,13,0),0)</f>
        <v>0</v>
      </c>
      <c r="G289" s="2">
        <f t="shared" si="13"/>
        <v>0</v>
      </c>
      <c r="H289" s="2">
        <f t="shared" si="14"/>
        <v>0</v>
      </c>
    </row>
    <row r="290" spans="2:8">
      <c r="B290" t="s">
        <v>262</v>
      </c>
      <c r="C290" t="s">
        <v>548</v>
      </c>
      <c r="D290" s="5" t="str">
        <f t="shared" si="15"/>
        <v>11-12</v>
      </c>
      <c r="E290" s="1">
        <f>_xlfn.IFNA(VLOOKUP(Aragon!B290,'Kilter Holds'!$P$36:$AA$208,5,0),0)</f>
        <v>0</v>
      </c>
      <c r="G290" s="2">
        <f t="shared" si="13"/>
        <v>0</v>
      </c>
      <c r="H290" s="2">
        <f t="shared" si="14"/>
        <v>0</v>
      </c>
    </row>
    <row r="291" spans="2:8">
      <c r="B291" t="s">
        <v>262</v>
      </c>
      <c r="C291" t="s">
        <v>548</v>
      </c>
      <c r="D291" s="6" t="str">
        <f t="shared" si="15"/>
        <v>14-01</v>
      </c>
      <c r="E291" s="1">
        <f>_xlfn.IFNA(VLOOKUP(Aragon!B291,'Kilter Holds'!$P$36:$AA$208,6,0),0)</f>
        <v>0</v>
      </c>
      <c r="G291" s="2">
        <f t="shared" si="13"/>
        <v>0</v>
      </c>
      <c r="H291" s="2">
        <f t="shared" si="14"/>
        <v>0</v>
      </c>
    </row>
    <row r="292" spans="2:8">
      <c r="B292" t="s">
        <v>262</v>
      </c>
      <c r="C292" t="s">
        <v>548</v>
      </c>
      <c r="D292" s="7" t="str">
        <f t="shared" si="15"/>
        <v>15-12</v>
      </c>
      <c r="E292" s="1">
        <f>_xlfn.IFNA(VLOOKUP(Aragon!B292,'Kilter Holds'!$P$36:$AA$208,7,0),0)</f>
        <v>0</v>
      </c>
      <c r="G292" s="2">
        <f t="shared" si="13"/>
        <v>0</v>
      </c>
      <c r="H292" s="2">
        <f t="shared" si="14"/>
        <v>0</v>
      </c>
    </row>
    <row r="293" spans="2:8">
      <c r="B293" t="s">
        <v>262</v>
      </c>
      <c r="C293" t="s">
        <v>548</v>
      </c>
      <c r="D293" s="8" t="str">
        <f t="shared" si="15"/>
        <v>16-16</v>
      </c>
      <c r="E293" s="1">
        <f>_xlfn.IFNA(VLOOKUP(Aragon!B293,'Kilter Holds'!$P$36:$AA$208,8,0),0)</f>
        <v>0</v>
      </c>
      <c r="G293" s="2">
        <f t="shared" si="13"/>
        <v>0</v>
      </c>
      <c r="H293" s="2">
        <f t="shared" si="14"/>
        <v>0</v>
      </c>
    </row>
    <row r="294" spans="2:8">
      <c r="B294" t="s">
        <v>262</v>
      </c>
      <c r="C294" t="s">
        <v>548</v>
      </c>
      <c r="D294" s="9" t="str">
        <f t="shared" si="15"/>
        <v>13-01</v>
      </c>
      <c r="E294" s="1">
        <f>_xlfn.IFNA(VLOOKUP(Aragon!B294,'Kilter Holds'!$P$36:$AA$208,9,0),0)</f>
        <v>0</v>
      </c>
      <c r="G294" s="2">
        <f t="shared" si="13"/>
        <v>0</v>
      </c>
      <c r="H294" s="2">
        <f t="shared" si="14"/>
        <v>0</v>
      </c>
    </row>
    <row r="295" spans="2:8">
      <c r="B295" t="s">
        <v>262</v>
      </c>
      <c r="C295" t="s">
        <v>548</v>
      </c>
      <c r="D295" s="10" t="str">
        <f t="shared" si="15"/>
        <v>07-13</v>
      </c>
      <c r="E295" s="1">
        <f>_xlfn.IFNA(VLOOKUP(Aragon!B295,'Kilter Holds'!$P$36:$AA$208,10,0),0)</f>
        <v>0</v>
      </c>
      <c r="G295" s="2">
        <f t="shared" si="13"/>
        <v>0</v>
      </c>
      <c r="H295" s="2">
        <f t="shared" si="14"/>
        <v>0</v>
      </c>
    </row>
    <row r="296" spans="2:8">
      <c r="B296" t="s">
        <v>262</v>
      </c>
      <c r="C296" t="s">
        <v>548</v>
      </c>
      <c r="D296" s="11" t="str">
        <f t="shared" si="15"/>
        <v>11-26</v>
      </c>
      <c r="E296" s="1">
        <f>_xlfn.IFNA(VLOOKUP(Aragon!B296,'Kilter Holds'!$P$36:$AA$208,11,0),0)</f>
        <v>0</v>
      </c>
      <c r="G296" s="2">
        <f t="shared" si="13"/>
        <v>0</v>
      </c>
      <c r="H296" s="2">
        <f t="shared" si="14"/>
        <v>0</v>
      </c>
    </row>
    <row r="297" spans="2:8">
      <c r="B297" t="s">
        <v>262</v>
      </c>
      <c r="C297" t="s">
        <v>548</v>
      </c>
      <c r="D297" s="13" t="str">
        <f t="shared" si="15"/>
        <v>18-01</v>
      </c>
      <c r="E297" s="1">
        <f>_xlfn.IFNA(VLOOKUP(Aragon!B297,'Kilter Holds'!$P$36:$AA$208,12,0),0)</f>
        <v>0</v>
      </c>
      <c r="G297" s="2">
        <f t="shared" si="13"/>
        <v>0</v>
      </c>
      <c r="H297" s="2">
        <f t="shared" si="14"/>
        <v>0</v>
      </c>
    </row>
    <row r="298" spans="2:8">
      <c r="B298" t="s">
        <v>262</v>
      </c>
      <c r="C298" t="s">
        <v>548</v>
      </c>
      <c r="D298" s="12" t="str">
        <f t="shared" si="15"/>
        <v>Color Code</v>
      </c>
      <c r="E298" s="1">
        <f>_xlfn.IFNA(VLOOKUP(Aragon!B298,'Kilter Holds'!$P$36:$AA$208,13,0),0)</f>
        <v>0</v>
      </c>
      <c r="G298" s="2">
        <f t="shared" si="13"/>
        <v>0</v>
      </c>
      <c r="H298" s="2">
        <f t="shared" si="14"/>
        <v>0</v>
      </c>
    </row>
    <row r="299" spans="2:8">
      <c r="B299" t="s">
        <v>222</v>
      </c>
      <c r="C299" t="s">
        <v>549</v>
      </c>
      <c r="D299" s="5" t="str">
        <f t="shared" si="15"/>
        <v>11-12</v>
      </c>
      <c r="E299" s="1">
        <f>_xlfn.IFNA(VLOOKUP(Aragon!B299,'Kilter Holds'!$P$36:$AA$208,5,0),0)</f>
        <v>0</v>
      </c>
      <c r="G299" s="2">
        <f t="shared" si="13"/>
        <v>0</v>
      </c>
      <c r="H299" s="2">
        <f t="shared" si="14"/>
        <v>0</v>
      </c>
    </row>
    <row r="300" spans="2:8">
      <c r="B300" t="s">
        <v>222</v>
      </c>
      <c r="C300" t="s">
        <v>549</v>
      </c>
      <c r="D300" s="6" t="str">
        <f t="shared" si="15"/>
        <v>14-01</v>
      </c>
      <c r="E300" s="1">
        <f>_xlfn.IFNA(VLOOKUP(Aragon!B300,'Kilter Holds'!$P$36:$AA$208,6,0),0)</f>
        <v>0</v>
      </c>
      <c r="G300" s="2">
        <f t="shared" si="13"/>
        <v>0</v>
      </c>
      <c r="H300" s="2">
        <f t="shared" si="14"/>
        <v>0</v>
      </c>
    </row>
    <row r="301" spans="2:8">
      <c r="B301" t="s">
        <v>222</v>
      </c>
      <c r="C301" t="s">
        <v>549</v>
      </c>
      <c r="D301" s="7" t="str">
        <f t="shared" si="15"/>
        <v>15-12</v>
      </c>
      <c r="E301" s="1">
        <f>_xlfn.IFNA(VLOOKUP(Aragon!B301,'Kilter Holds'!$P$36:$AA$208,7,0),0)</f>
        <v>0</v>
      </c>
      <c r="G301" s="2">
        <f t="shared" si="13"/>
        <v>0</v>
      </c>
      <c r="H301" s="2">
        <f t="shared" si="14"/>
        <v>0</v>
      </c>
    </row>
    <row r="302" spans="2:8">
      <c r="B302" t="s">
        <v>222</v>
      </c>
      <c r="C302" t="s">
        <v>549</v>
      </c>
      <c r="D302" s="8" t="str">
        <f t="shared" si="15"/>
        <v>16-16</v>
      </c>
      <c r="E302" s="1">
        <f>_xlfn.IFNA(VLOOKUP(Aragon!B302,'Kilter Holds'!$P$36:$AA$208,8,0),0)</f>
        <v>0</v>
      </c>
      <c r="G302" s="2">
        <f t="shared" si="13"/>
        <v>0</v>
      </c>
      <c r="H302" s="2">
        <f t="shared" si="14"/>
        <v>0</v>
      </c>
    </row>
    <row r="303" spans="2:8">
      <c r="B303" t="s">
        <v>222</v>
      </c>
      <c r="C303" t="s">
        <v>549</v>
      </c>
      <c r="D303" s="9" t="str">
        <f t="shared" si="15"/>
        <v>13-01</v>
      </c>
      <c r="E303" s="1">
        <f>_xlfn.IFNA(VLOOKUP(Aragon!B303,'Kilter Holds'!$P$36:$AA$208,9,0),0)</f>
        <v>0</v>
      </c>
      <c r="G303" s="2">
        <f t="shared" si="13"/>
        <v>0</v>
      </c>
      <c r="H303" s="2">
        <f t="shared" si="14"/>
        <v>0</v>
      </c>
    </row>
    <row r="304" spans="2:8">
      <c r="B304" t="s">
        <v>222</v>
      </c>
      <c r="C304" t="s">
        <v>549</v>
      </c>
      <c r="D304" s="10" t="str">
        <f t="shared" si="15"/>
        <v>07-13</v>
      </c>
      <c r="E304" s="1">
        <f>_xlfn.IFNA(VLOOKUP(Aragon!B304,'Kilter Holds'!$P$36:$AA$208,10,0),0)</f>
        <v>0</v>
      </c>
      <c r="G304" s="2">
        <f t="shared" si="13"/>
        <v>0</v>
      </c>
      <c r="H304" s="2">
        <f t="shared" si="14"/>
        <v>0</v>
      </c>
    </row>
    <row r="305" spans="2:8">
      <c r="B305" t="s">
        <v>222</v>
      </c>
      <c r="C305" t="s">
        <v>549</v>
      </c>
      <c r="D305" s="11" t="str">
        <f t="shared" si="15"/>
        <v>11-26</v>
      </c>
      <c r="E305" s="1">
        <f>_xlfn.IFNA(VLOOKUP(Aragon!B305,'Kilter Holds'!$P$36:$AA$208,11,0),0)</f>
        <v>0</v>
      </c>
      <c r="G305" s="2">
        <f t="shared" si="13"/>
        <v>0</v>
      </c>
      <c r="H305" s="2">
        <f t="shared" si="14"/>
        <v>0</v>
      </c>
    </row>
    <row r="306" spans="2:8">
      <c r="B306" t="s">
        <v>222</v>
      </c>
      <c r="C306" t="s">
        <v>549</v>
      </c>
      <c r="D306" s="13" t="str">
        <f t="shared" si="15"/>
        <v>18-01</v>
      </c>
      <c r="E306" s="1">
        <f>_xlfn.IFNA(VLOOKUP(Aragon!B306,'Kilter Holds'!$P$36:$AA$208,12,0),0)</f>
        <v>0</v>
      </c>
      <c r="G306" s="2">
        <f t="shared" si="13"/>
        <v>0</v>
      </c>
      <c r="H306" s="2">
        <f t="shared" si="14"/>
        <v>0</v>
      </c>
    </row>
    <row r="307" spans="2:8">
      <c r="B307" t="s">
        <v>222</v>
      </c>
      <c r="C307" t="s">
        <v>549</v>
      </c>
      <c r="D307" s="12" t="str">
        <f t="shared" si="15"/>
        <v>Color Code</v>
      </c>
      <c r="E307" s="1">
        <f>_xlfn.IFNA(VLOOKUP(Aragon!B307,'Kilter Holds'!$P$36:$AA$208,13,0),0)</f>
        <v>0</v>
      </c>
      <c r="G307" s="2">
        <f t="shared" si="13"/>
        <v>0</v>
      </c>
      <c r="H307" s="2">
        <f t="shared" si="14"/>
        <v>0</v>
      </c>
    </row>
    <row r="308" spans="2:8">
      <c r="B308" t="s">
        <v>263</v>
      </c>
      <c r="C308" t="s">
        <v>550</v>
      </c>
      <c r="D308" s="5" t="str">
        <f t="shared" si="15"/>
        <v>11-12</v>
      </c>
      <c r="E308" s="1">
        <f>_xlfn.IFNA(VLOOKUP(Aragon!B308,'Kilter Holds'!$P$36:$AA$208,5,0),0)</f>
        <v>0</v>
      </c>
      <c r="G308" s="2">
        <f t="shared" si="13"/>
        <v>0</v>
      </c>
      <c r="H308" s="2">
        <f t="shared" si="14"/>
        <v>0</v>
      </c>
    </row>
    <row r="309" spans="2:8">
      <c r="B309" t="s">
        <v>263</v>
      </c>
      <c r="C309" t="s">
        <v>550</v>
      </c>
      <c r="D309" s="6" t="str">
        <f t="shared" si="15"/>
        <v>14-01</v>
      </c>
      <c r="E309" s="1">
        <f>_xlfn.IFNA(VLOOKUP(Aragon!B309,'Kilter Holds'!$P$36:$AA$208,6,0),0)</f>
        <v>0</v>
      </c>
      <c r="G309" s="2">
        <f t="shared" si="13"/>
        <v>0</v>
      </c>
      <c r="H309" s="2">
        <f t="shared" si="14"/>
        <v>0</v>
      </c>
    </row>
    <row r="310" spans="2:8">
      <c r="B310" t="s">
        <v>263</v>
      </c>
      <c r="C310" t="s">
        <v>550</v>
      </c>
      <c r="D310" s="7" t="str">
        <f t="shared" si="15"/>
        <v>15-12</v>
      </c>
      <c r="E310" s="1">
        <f>_xlfn.IFNA(VLOOKUP(Aragon!B310,'Kilter Holds'!$P$36:$AA$208,7,0),0)</f>
        <v>0</v>
      </c>
      <c r="G310" s="2">
        <f t="shared" si="13"/>
        <v>0</v>
      </c>
      <c r="H310" s="2">
        <f t="shared" si="14"/>
        <v>0</v>
      </c>
    </row>
    <row r="311" spans="2:8">
      <c r="B311" t="s">
        <v>263</v>
      </c>
      <c r="C311" t="s">
        <v>550</v>
      </c>
      <c r="D311" s="8" t="str">
        <f t="shared" si="15"/>
        <v>16-16</v>
      </c>
      <c r="E311" s="1">
        <f>_xlfn.IFNA(VLOOKUP(Aragon!B311,'Kilter Holds'!$P$36:$AA$208,8,0),0)</f>
        <v>0</v>
      </c>
      <c r="G311" s="2">
        <f t="shared" si="13"/>
        <v>0</v>
      </c>
      <c r="H311" s="2">
        <f t="shared" si="14"/>
        <v>0</v>
      </c>
    </row>
    <row r="312" spans="2:8">
      <c r="B312" t="s">
        <v>263</v>
      </c>
      <c r="C312" t="s">
        <v>550</v>
      </c>
      <c r="D312" s="9" t="str">
        <f t="shared" si="15"/>
        <v>13-01</v>
      </c>
      <c r="E312" s="1">
        <f>_xlfn.IFNA(VLOOKUP(Aragon!B312,'Kilter Holds'!$P$36:$AA$208,9,0),0)</f>
        <v>0</v>
      </c>
      <c r="G312" s="2">
        <f t="shared" si="13"/>
        <v>0</v>
      </c>
      <c r="H312" s="2">
        <f t="shared" si="14"/>
        <v>0</v>
      </c>
    </row>
    <row r="313" spans="2:8">
      <c r="B313" t="s">
        <v>263</v>
      </c>
      <c r="C313" t="s">
        <v>550</v>
      </c>
      <c r="D313" s="10" t="str">
        <f t="shared" si="15"/>
        <v>07-13</v>
      </c>
      <c r="E313" s="1">
        <f>_xlfn.IFNA(VLOOKUP(Aragon!B313,'Kilter Holds'!$P$36:$AA$208,10,0),0)</f>
        <v>0</v>
      </c>
      <c r="G313" s="2">
        <f t="shared" si="13"/>
        <v>0</v>
      </c>
      <c r="H313" s="2">
        <f t="shared" si="14"/>
        <v>0</v>
      </c>
    </row>
    <row r="314" spans="2:8">
      <c r="B314" t="s">
        <v>263</v>
      </c>
      <c r="C314" t="s">
        <v>550</v>
      </c>
      <c r="D314" s="11" t="str">
        <f t="shared" si="15"/>
        <v>11-26</v>
      </c>
      <c r="E314" s="1">
        <f>_xlfn.IFNA(VLOOKUP(Aragon!B314,'Kilter Holds'!$P$36:$AA$208,11,0),0)</f>
        <v>0</v>
      </c>
      <c r="G314" s="2">
        <f t="shared" ref="G314:G377" si="16">E314*F314</f>
        <v>0</v>
      </c>
      <c r="H314" s="2">
        <f t="shared" si="14"/>
        <v>0</v>
      </c>
    </row>
    <row r="315" spans="2:8">
      <c r="B315" t="s">
        <v>263</v>
      </c>
      <c r="C315" t="s">
        <v>550</v>
      </c>
      <c r="D315" s="13" t="str">
        <f t="shared" si="15"/>
        <v>18-01</v>
      </c>
      <c r="E315" s="1">
        <f>_xlfn.IFNA(VLOOKUP(Aragon!B315,'Kilter Holds'!$P$36:$AA$208,12,0),0)</f>
        <v>0</v>
      </c>
      <c r="G315" s="2">
        <f t="shared" si="16"/>
        <v>0</v>
      </c>
      <c r="H315" s="2">
        <f t="shared" si="14"/>
        <v>0</v>
      </c>
    </row>
    <row r="316" spans="2:8">
      <c r="B316" t="s">
        <v>263</v>
      </c>
      <c r="C316" t="s">
        <v>550</v>
      </c>
      <c r="D316" s="12" t="str">
        <f t="shared" si="15"/>
        <v>Color Code</v>
      </c>
      <c r="E316" s="1">
        <f>_xlfn.IFNA(VLOOKUP(Aragon!B316,'Kilter Holds'!$P$36:$AA$208,13,0),0)</f>
        <v>0</v>
      </c>
      <c r="G316" s="2">
        <f t="shared" si="16"/>
        <v>0</v>
      </c>
      <c r="H316" s="2">
        <f t="shared" si="14"/>
        <v>0</v>
      </c>
    </row>
    <row r="317" spans="2:8">
      <c r="B317" t="s">
        <v>169</v>
      </c>
      <c r="C317" t="s">
        <v>551</v>
      </c>
      <c r="D317" s="5" t="str">
        <f t="shared" si="15"/>
        <v>11-12</v>
      </c>
      <c r="E317" s="1">
        <f>_xlfn.IFNA(VLOOKUP(Aragon!B317,'Kilter Holds'!$P$36:$AA$208,5,0),0)</f>
        <v>0</v>
      </c>
      <c r="G317" s="2">
        <f t="shared" si="16"/>
        <v>0</v>
      </c>
      <c r="H317" s="2">
        <f t="shared" si="14"/>
        <v>0</v>
      </c>
    </row>
    <row r="318" spans="2:8">
      <c r="B318" t="s">
        <v>169</v>
      </c>
      <c r="C318" t="s">
        <v>551</v>
      </c>
      <c r="D318" s="6" t="str">
        <f t="shared" si="15"/>
        <v>14-01</v>
      </c>
      <c r="E318" s="1">
        <f>_xlfn.IFNA(VLOOKUP(Aragon!B318,'Kilter Holds'!$P$36:$AA$208,6,0),0)</f>
        <v>0</v>
      </c>
      <c r="G318" s="2">
        <f t="shared" si="16"/>
        <v>0</v>
      </c>
      <c r="H318" s="2">
        <f t="shared" si="14"/>
        <v>0</v>
      </c>
    </row>
    <row r="319" spans="2:8">
      <c r="B319" t="s">
        <v>169</v>
      </c>
      <c r="C319" t="s">
        <v>551</v>
      </c>
      <c r="D319" s="7" t="str">
        <f t="shared" si="15"/>
        <v>15-12</v>
      </c>
      <c r="E319" s="1">
        <f>_xlfn.IFNA(VLOOKUP(Aragon!B319,'Kilter Holds'!$P$36:$AA$208,7,0),0)</f>
        <v>0</v>
      </c>
      <c r="G319" s="2">
        <f t="shared" si="16"/>
        <v>0</v>
      </c>
      <c r="H319" s="2">
        <f t="shared" si="14"/>
        <v>0</v>
      </c>
    </row>
    <row r="320" spans="2:8">
      <c r="B320" t="s">
        <v>169</v>
      </c>
      <c r="C320" t="s">
        <v>551</v>
      </c>
      <c r="D320" s="8" t="str">
        <f t="shared" si="15"/>
        <v>16-16</v>
      </c>
      <c r="E320" s="1">
        <f>_xlfn.IFNA(VLOOKUP(Aragon!B320,'Kilter Holds'!$P$36:$AA$208,8,0),0)</f>
        <v>0</v>
      </c>
      <c r="G320" s="2">
        <f t="shared" si="16"/>
        <v>0</v>
      </c>
      <c r="H320" s="2">
        <f t="shared" si="14"/>
        <v>0</v>
      </c>
    </row>
    <row r="321" spans="2:8">
      <c r="B321" t="s">
        <v>169</v>
      </c>
      <c r="C321" t="s">
        <v>551</v>
      </c>
      <c r="D321" s="9" t="str">
        <f t="shared" si="15"/>
        <v>13-01</v>
      </c>
      <c r="E321" s="1">
        <f>_xlfn.IFNA(VLOOKUP(Aragon!B321,'Kilter Holds'!$P$36:$AA$208,9,0),0)</f>
        <v>0</v>
      </c>
      <c r="G321" s="2">
        <f t="shared" si="16"/>
        <v>0</v>
      </c>
      <c r="H321" s="2">
        <f t="shared" si="14"/>
        <v>0</v>
      </c>
    </row>
    <row r="322" spans="2:8">
      <c r="B322" t="s">
        <v>169</v>
      </c>
      <c r="C322" t="s">
        <v>551</v>
      </c>
      <c r="D322" s="10" t="str">
        <f t="shared" si="15"/>
        <v>07-13</v>
      </c>
      <c r="E322" s="1">
        <f>_xlfn.IFNA(VLOOKUP(Aragon!B322,'Kilter Holds'!$P$36:$AA$208,10,0),0)</f>
        <v>0</v>
      </c>
      <c r="G322" s="2">
        <f t="shared" si="16"/>
        <v>0</v>
      </c>
      <c r="H322" s="2">
        <f t="shared" si="14"/>
        <v>0</v>
      </c>
    </row>
    <row r="323" spans="2:8">
      <c r="B323" t="s">
        <v>169</v>
      </c>
      <c r="C323" t="s">
        <v>551</v>
      </c>
      <c r="D323" s="11" t="str">
        <f t="shared" si="15"/>
        <v>11-26</v>
      </c>
      <c r="E323" s="1">
        <f>_xlfn.IFNA(VLOOKUP(Aragon!B323,'Kilter Holds'!$P$36:$AA$208,11,0),0)</f>
        <v>0</v>
      </c>
      <c r="G323" s="2">
        <f t="shared" si="16"/>
        <v>0</v>
      </c>
      <c r="H323" s="2">
        <f t="shared" si="14"/>
        <v>0</v>
      </c>
    </row>
    <row r="324" spans="2:8">
      <c r="B324" t="s">
        <v>169</v>
      </c>
      <c r="C324" t="s">
        <v>551</v>
      </c>
      <c r="D324" s="13" t="str">
        <f t="shared" si="15"/>
        <v>18-01</v>
      </c>
      <c r="E324" s="1">
        <f>_xlfn.IFNA(VLOOKUP(Aragon!B324,'Kilter Holds'!$P$36:$AA$208,12,0),0)</f>
        <v>0</v>
      </c>
      <c r="G324" s="2">
        <f t="shared" si="16"/>
        <v>0</v>
      </c>
      <c r="H324" s="2">
        <f t="shared" si="14"/>
        <v>0</v>
      </c>
    </row>
    <row r="325" spans="2:8">
      <c r="B325" t="s">
        <v>169</v>
      </c>
      <c r="C325" t="s">
        <v>551</v>
      </c>
      <c r="D325" s="12" t="str">
        <f t="shared" si="15"/>
        <v>Color Code</v>
      </c>
      <c r="E325" s="1">
        <f>_xlfn.IFNA(VLOOKUP(Aragon!B325,'Kilter Holds'!$P$36:$AA$208,13,0),0)</f>
        <v>0</v>
      </c>
      <c r="G325" s="2">
        <f t="shared" si="16"/>
        <v>0</v>
      </c>
      <c r="H325" s="2">
        <f t="shared" si="14"/>
        <v>0</v>
      </c>
    </row>
    <row r="326" spans="2:8">
      <c r="B326" t="s">
        <v>170</v>
      </c>
      <c r="C326" t="s">
        <v>552</v>
      </c>
      <c r="D326" s="5" t="str">
        <f t="shared" si="15"/>
        <v>11-12</v>
      </c>
      <c r="E326" s="1">
        <f>_xlfn.IFNA(VLOOKUP(Aragon!B326,'Kilter Holds'!$P$36:$AA$208,5,0),0)</f>
        <v>0</v>
      </c>
      <c r="G326" s="2">
        <f t="shared" si="16"/>
        <v>0</v>
      </c>
      <c r="H326" s="2">
        <f t="shared" si="14"/>
        <v>0</v>
      </c>
    </row>
    <row r="327" spans="2:8">
      <c r="B327" t="s">
        <v>170</v>
      </c>
      <c r="C327" t="s">
        <v>552</v>
      </c>
      <c r="D327" s="6" t="str">
        <f t="shared" si="15"/>
        <v>14-01</v>
      </c>
      <c r="E327" s="1">
        <f>_xlfn.IFNA(VLOOKUP(Aragon!B327,'Kilter Holds'!$P$36:$AA$208,6,0),0)</f>
        <v>0</v>
      </c>
      <c r="G327" s="2">
        <f t="shared" si="16"/>
        <v>0</v>
      </c>
      <c r="H327" s="2">
        <f t="shared" si="14"/>
        <v>0</v>
      </c>
    </row>
    <row r="328" spans="2:8">
      <c r="B328" t="s">
        <v>170</v>
      </c>
      <c r="C328" t="s">
        <v>552</v>
      </c>
      <c r="D328" s="7" t="str">
        <f t="shared" si="15"/>
        <v>15-12</v>
      </c>
      <c r="E328" s="1">
        <f>_xlfn.IFNA(VLOOKUP(Aragon!B328,'Kilter Holds'!$P$36:$AA$208,7,0),0)</f>
        <v>0</v>
      </c>
      <c r="G328" s="2">
        <f t="shared" si="16"/>
        <v>0</v>
      </c>
      <c r="H328" s="2">
        <f t="shared" si="14"/>
        <v>0</v>
      </c>
    </row>
    <row r="329" spans="2:8">
      <c r="B329" t="s">
        <v>170</v>
      </c>
      <c r="C329" t="s">
        <v>552</v>
      </c>
      <c r="D329" s="8" t="str">
        <f t="shared" si="15"/>
        <v>16-16</v>
      </c>
      <c r="E329" s="1">
        <f>_xlfn.IFNA(VLOOKUP(Aragon!B329,'Kilter Holds'!$P$36:$AA$208,8,0),0)</f>
        <v>0</v>
      </c>
      <c r="G329" s="2">
        <f t="shared" si="16"/>
        <v>0</v>
      </c>
      <c r="H329" s="2">
        <f t="shared" si="14"/>
        <v>0</v>
      </c>
    </row>
    <row r="330" spans="2:8">
      <c r="B330" t="s">
        <v>170</v>
      </c>
      <c r="C330" t="s">
        <v>552</v>
      </c>
      <c r="D330" s="9" t="str">
        <f t="shared" si="15"/>
        <v>13-01</v>
      </c>
      <c r="E330" s="1">
        <f>_xlfn.IFNA(VLOOKUP(Aragon!B330,'Kilter Holds'!$P$36:$AA$208,9,0),0)</f>
        <v>0</v>
      </c>
      <c r="G330" s="2">
        <f t="shared" si="16"/>
        <v>0</v>
      </c>
      <c r="H330" s="2">
        <f t="shared" si="14"/>
        <v>0</v>
      </c>
    </row>
    <row r="331" spans="2:8">
      <c r="B331" t="s">
        <v>170</v>
      </c>
      <c r="C331" t="s">
        <v>552</v>
      </c>
      <c r="D331" s="10" t="str">
        <f t="shared" si="15"/>
        <v>07-13</v>
      </c>
      <c r="E331" s="1">
        <f>_xlfn.IFNA(VLOOKUP(Aragon!B331,'Kilter Holds'!$P$36:$AA$208,10,0),0)</f>
        <v>0</v>
      </c>
      <c r="G331" s="2">
        <f t="shared" si="16"/>
        <v>0</v>
      </c>
      <c r="H331" s="2">
        <f t="shared" si="14"/>
        <v>0</v>
      </c>
    </row>
    <row r="332" spans="2:8">
      <c r="B332" t="s">
        <v>170</v>
      </c>
      <c r="C332" t="s">
        <v>552</v>
      </c>
      <c r="D332" s="11" t="str">
        <f t="shared" si="15"/>
        <v>11-26</v>
      </c>
      <c r="E332" s="1">
        <f>_xlfn.IFNA(VLOOKUP(Aragon!B332,'Kilter Holds'!$P$36:$AA$208,11,0),0)</f>
        <v>0</v>
      </c>
      <c r="G332" s="2">
        <f t="shared" si="16"/>
        <v>0</v>
      </c>
      <c r="H332" s="2">
        <f t="shared" ref="H332:H395" si="17">IF($S$11="Y",G332*0.05,0)</f>
        <v>0</v>
      </c>
    </row>
    <row r="333" spans="2:8">
      <c r="B333" t="s">
        <v>170</v>
      </c>
      <c r="C333" t="s">
        <v>552</v>
      </c>
      <c r="D333" s="13" t="str">
        <f t="shared" ref="D333:D396" si="18">D324</f>
        <v>18-01</v>
      </c>
      <c r="E333" s="1">
        <f>_xlfn.IFNA(VLOOKUP(Aragon!B333,'Kilter Holds'!$P$36:$AA$208,12,0),0)</f>
        <v>0</v>
      </c>
      <c r="G333" s="2">
        <f t="shared" si="16"/>
        <v>0</v>
      </c>
      <c r="H333" s="2">
        <f t="shared" si="17"/>
        <v>0</v>
      </c>
    </row>
    <row r="334" spans="2:8">
      <c r="B334" t="s">
        <v>170</v>
      </c>
      <c r="C334" t="s">
        <v>552</v>
      </c>
      <c r="D334" s="12" t="str">
        <f t="shared" si="18"/>
        <v>Color Code</v>
      </c>
      <c r="E334" s="1">
        <f>_xlfn.IFNA(VLOOKUP(Aragon!B334,'Kilter Holds'!$P$36:$AA$208,13,0),0)</f>
        <v>0</v>
      </c>
      <c r="G334" s="2">
        <f t="shared" si="16"/>
        <v>0</v>
      </c>
      <c r="H334" s="2">
        <f t="shared" si="17"/>
        <v>0</v>
      </c>
    </row>
    <row r="335" spans="2:8">
      <c r="B335" t="s">
        <v>317</v>
      </c>
      <c r="C335" t="s">
        <v>553</v>
      </c>
      <c r="D335" s="5" t="str">
        <f t="shared" si="18"/>
        <v>11-12</v>
      </c>
      <c r="E335" s="1">
        <f>_xlfn.IFNA(VLOOKUP(Aragon!B335,'Kilter Holds'!$P$36:$AA$208,5,0),0)</f>
        <v>0</v>
      </c>
      <c r="G335" s="2">
        <f t="shared" si="16"/>
        <v>0</v>
      </c>
      <c r="H335" s="2">
        <f t="shared" si="17"/>
        <v>0</v>
      </c>
    </row>
    <row r="336" spans="2:8">
      <c r="B336" t="s">
        <v>317</v>
      </c>
      <c r="C336" t="s">
        <v>553</v>
      </c>
      <c r="D336" s="6" t="str">
        <f t="shared" si="18"/>
        <v>14-01</v>
      </c>
      <c r="E336" s="1">
        <f>_xlfn.IFNA(VLOOKUP(Aragon!B336,'Kilter Holds'!$P$36:$AA$208,6,0),0)</f>
        <v>0</v>
      </c>
      <c r="G336" s="2">
        <f t="shared" si="16"/>
        <v>0</v>
      </c>
      <c r="H336" s="2">
        <f t="shared" si="17"/>
        <v>0</v>
      </c>
    </row>
    <row r="337" spans="2:8">
      <c r="B337" t="s">
        <v>317</v>
      </c>
      <c r="C337" t="s">
        <v>553</v>
      </c>
      <c r="D337" s="7" t="str">
        <f t="shared" si="18"/>
        <v>15-12</v>
      </c>
      <c r="E337" s="1">
        <f>_xlfn.IFNA(VLOOKUP(Aragon!B337,'Kilter Holds'!$P$36:$AA$208,7,0),0)</f>
        <v>0</v>
      </c>
      <c r="G337" s="2">
        <f t="shared" si="16"/>
        <v>0</v>
      </c>
      <c r="H337" s="2">
        <f t="shared" si="17"/>
        <v>0</v>
      </c>
    </row>
    <row r="338" spans="2:8">
      <c r="B338" t="s">
        <v>317</v>
      </c>
      <c r="C338" t="s">
        <v>553</v>
      </c>
      <c r="D338" s="8" t="str">
        <f t="shared" si="18"/>
        <v>16-16</v>
      </c>
      <c r="E338" s="1">
        <f>_xlfn.IFNA(VLOOKUP(Aragon!B338,'Kilter Holds'!$P$36:$AA$208,8,0),0)</f>
        <v>0</v>
      </c>
      <c r="G338" s="2">
        <f t="shared" si="16"/>
        <v>0</v>
      </c>
      <c r="H338" s="2">
        <f t="shared" si="17"/>
        <v>0</v>
      </c>
    </row>
    <row r="339" spans="2:8">
      <c r="B339" t="s">
        <v>317</v>
      </c>
      <c r="C339" t="s">
        <v>553</v>
      </c>
      <c r="D339" s="9" t="str">
        <f t="shared" si="18"/>
        <v>13-01</v>
      </c>
      <c r="E339" s="1">
        <f>_xlfn.IFNA(VLOOKUP(Aragon!B339,'Kilter Holds'!$P$36:$AA$208,9,0),0)</f>
        <v>0</v>
      </c>
      <c r="G339" s="2">
        <f t="shared" si="16"/>
        <v>0</v>
      </c>
      <c r="H339" s="2">
        <f t="shared" si="17"/>
        <v>0</v>
      </c>
    </row>
    <row r="340" spans="2:8">
      <c r="B340" t="s">
        <v>317</v>
      </c>
      <c r="C340" t="s">
        <v>553</v>
      </c>
      <c r="D340" s="10" t="str">
        <f t="shared" si="18"/>
        <v>07-13</v>
      </c>
      <c r="E340" s="1">
        <f>_xlfn.IFNA(VLOOKUP(Aragon!B340,'Kilter Holds'!$P$36:$AA$208,10,0),0)</f>
        <v>0</v>
      </c>
      <c r="G340" s="2">
        <f t="shared" si="16"/>
        <v>0</v>
      </c>
      <c r="H340" s="2">
        <f t="shared" si="17"/>
        <v>0</v>
      </c>
    </row>
    <row r="341" spans="2:8">
      <c r="B341" t="s">
        <v>317</v>
      </c>
      <c r="C341" t="s">
        <v>553</v>
      </c>
      <c r="D341" s="11" t="str">
        <f t="shared" si="18"/>
        <v>11-26</v>
      </c>
      <c r="E341" s="1">
        <f>_xlfn.IFNA(VLOOKUP(Aragon!B341,'Kilter Holds'!$P$36:$AA$208,11,0),0)</f>
        <v>0</v>
      </c>
      <c r="G341" s="2">
        <f t="shared" si="16"/>
        <v>0</v>
      </c>
      <c r="H341" s="2">
        <f t="shared" si="17"/>
        <v>0</v>
      </c>
    </row>
    <row r="342" spans="2:8">
      <c r="B342" t="s">
        <v>317</v>
      </c>
      <c r="C342" t="s">
        <v>553</v>
      </c>
      <c r="D342" s="13" t="str">
        <f t="shared" si="18"/>
        <v>18-01</v>
      </c>
      <c r="E342" s="1">
        <f>_xlfn.IFNA(VLOOKUP(Aragon!B342,'Kilter Holds'!$P$36:$AA$208,12,0),0)</f>
        <v>0</v>
      </c>
      <c r="G342" s="2">
        <f t="shared" si="16"/>
        <v>0</v>
      </c>
      <c r="H342" s="2">
        <f t="shared" si="17"/>
        <v>0</v>
      </c>
    </row>
    <row r="343" spans="2:8">
      <c r="B343" t="s">
        <v>317</v>
      </c>
      <c r="C343" t="s">
        <v>553</v>
      </c>
      <c r="D343" s="12" t="str">
        <f t="shared" si="18"/>
        <v>Color Code</v>
      </c>
      <c r="E343" s="1">
        <f>_xlfn.IFNA(VLOOKUP(Aragon!B343,'Kilter Holds'!$P$36:$AA$208,13,0),0)</f>
        <v>0</v>
      </c>
      <c r="G343" s="2">
        <f t="shared" si="16"/>
        <v>0</v>
      </c>
      <c r="H343" s="2">
        <f t="shared" si="17"/>
        <v>0</v>
      </c>
    </row>
    <row r="344" spans="2:8">
      <c r="B344" t="s">
        <v>201</v>
      </c>
      <c r="C344" t="s">
        <v>554</v>
      </c>
      <c r="D344" s="5" t="str">
        <f t="shared" si="18"/>
        <v>11-12</v>
      </c>
      <c r="E344" s="1">
        <f>_xlfn.IFNA(VLOOKUP(Aragon!B344,'Kilter Holds'!$P$36:$AA$208,5,0),0)</f>
        <v>0</v>
      </c>
      <c r="G344" s="2">
        <f t="shared" si="16"/>
        <v>0</v>
      </c>
      <c r="H344" s="2">
        <f t="shared" si="17"/>
        <v>0</v>
      </c>
    </row>
    <row r="345" spans="2:8">
      <c r="B345" t="s">
        <v>201</v>
      </c>
      <c r="C345" t="s">
        <v>554</v>
      </c>
      <c r="D345" s="6" t="str">
        <f t="shared" si="18"/>
        <v>14-01</v>
      </c>
      <c r="E345" s="1">
        <f>_xlfn.IFNA(VLOOKUP(Aragon!B345,'Kilter Holds'!$P$36:$AA$208,6,0),0)</f>
        <v>0</v>
      </c>
      <c r="G345" s="2">
        <f t="shared" si="16"/>
        <v>0</v>
      </c>
      <c r="H345" s="2">
        <f t="shared" si="17"/>
        <v>0</v>
      </c>
    </row>
    <row r="346" spans="2:8">
      <c r="B346" t="s">
        <v>201</v>
      </c>
      <c r="C346" t="s">
        <v>554</v>
      </c>
      <c r="D346" s="7" t="str">
        <f t="shared" si="18"/>
        <v>15-12</v>
      </c>
      <c r="E346" s="1">
        <f>_xlfn.IFNA(VLOOKUP(Aragon!B346,'Kilter Holds'!$P$36:$AA$208,7,0),0)</f>
        <v>0</v>
      </c>
      <c r="G346" s="2">
        <f t="shared" si="16"/>
        <v>0</v>
      </c>
      <c r="H346" s="2">
        <f t="shared" si="17"/>
        <v>0</v>
      </c>
    </row>
    <row r="347" spans="2:8">
      <c r="B347" t="s">
        <v>201</v>
      </c>
      <c r="C347" t="s">
        <v>554</v>
      </c>
      <c r="D347" s="8" t="str">
        <f t="shared" si="18"/>
        <v>16-16</v>
      </c>
      <c r="E347" s="1">
        <f>_xlfn.IFNA(VLOOKUP(Aragon!B347,'Kilter Holds'!$P$36:$AA$208,8,0),0)</f>
        <v>0</v>
      </c>
      <c r="G347" s="2">
        <f t="shared" si="16"/>
        <v>0</v>
      </c>
      <c r="H347" s="2">
        <f t="shared" si="17"/>
        <v>0</v>
      </c>
    </row>
    <row r="348" spans="2:8">
      <c r="B348" t="s">
        <v>201</v>
      </c>
      <c r="C348" t="s">
        <v>554</v>
      </c>
      <c r="D348" s="9" t="str">
        <f t="shared" si="18"/>
        <v>13-01</v>
      </c>
      <c r="E348" s="1">
        <f>_xlfn.IFNA(VLOOKUP(Aragon!B348,'Kilter Holds'!$P$36:$AA$208,9,0),0)</f>
        <v>0</v>
      </c>
      <c r="G348" s="2">
        <f t="shared" si="16"/>
        <v>0</v>
      </c>
      <c r="H348" s="2">
        <f t="shared" si="17"/>
        <v>0</v>
      </c>
    </row>
    <row r="349" spans="2:8">
      <c r="B349" t="s">
        <v>201</v>
      </c>
      <c r="C349" t="s">
        <v>554</v>
      </c>
      <c r="D349" s="10" t="str">
        <f t="shared" si="18"/>
        <v>07-13</v>
      </c>
      <c r="E349" s="1">
        <f>_xlfn.IFNA(VLOOKUP(Aragon!B349,'Kilter Holds'!$P$36:$AA$208,10,0),0)</f>
        <v>0</v>
      </c>
      <c r="G349" s="2">
        <f t="shared" si="16"/>
        <v>0</v>
      </c>
      <c r="H349" s="2">
        <f t="shared" si="17"/>
        <v>0</v>
      </c>
    </row>
    <row r="350" spans="2:8">
      <c r="B350" t="s">
        <v>201</v>
      </c>
      <c r="C350" t="s">
        <v>554</v>
      </c>
      <c r="D350" s="11" t="str">
        <f t="shared" si="18"/>
        <v>11-26</v>
      </c>
      <c r="E350" s="1">
        <f>_xlfn.IFNA(VLOOKUP(Aragon!B350,'Kilter Holds'!$P$36:$AA$208,11,0),0)</f>
        <v>0</v>
      </c>
      <c r="G350" s="2">
        <f t="shared" si="16"/>
        <v>0</v>
      </c>
      <c r="H350" s="2">
        <f t="shared" si="17"/>
        <v>0</v>
      </c>
    </row>
    <row r="351" spans="2:8">
      <c r="B351" t="s">
        <v>201</v>
      </c>
      <c r="C351" t="s">
        <v>554</v>
      </c>
      <c r="D351" s="13" t="str">
        <f t="shared" si="18"/>
        <v>18-01</v>
      </c>
      <c r="E351" s="1">
        <f>_xlfn.IFNA(VLOOKUP(Aragon!B351,'Kilter Holds'!$P$36:$AA$208,12,0),0)</f>
        <v>0</v>
      </c>
      <c r="G351" s="2">
        <f t="shared" si="16"/>
        <v>0</v>
      </c>
      <c r="H351" s="2">
        <f t="shared" si="17"/>
        <v>0</v>
      </c>
    </row>
    <row r="352" spans="2:8">
      <c r="B352" t="s">
        <v>201</v>
      </c>
      <c r="C352" t="s">
        <v>554</v>
      </c>
      <c r="D352" s="12" t="str">
        <f t="shared" si="18"/>
        <v>Color Code</v>
      </c>
      <c r="E352" s="1">
        <f>_xlfn.IFNA(VLOOKUP(Aragon!B352,'Kilter Holds'!$P$36:$AA$208,13,0),0)</f>
        <v>0</v>
      </c>
      <c r="G352" s="2">
        <f t="shared" si="16"/>
        <v>0</v>
      </c>
      <c r="H352" s="2">
        <f t="shared" si="17"/>
        <v>0</v>
      </c>
    </row>
    <row r="353" spans="2:8">
      <c r="B353" t="s">
        <v>268</v>
      </c>
      <c r="C353" t="s">
        <v>555</v>
      </c>
      <c r="D353" s="5" t="str">
        <f t="shared" si="18"/>
        <v>11-12</v>
      </c>
      <c r="E353" s="1">
        <f>_xlfn.IFNA(VLOOKUP(Aragon!B353,'Kilter Holds'!$P$36:$AA$208,5,0),0)</f>
        <v>0</v>
      </c>
      <c r="G353" s="2">
        <f t="shared" si="16"/>
        <v>0</v>
      </c>
      <c r="H353" s="2">
        <f t="shared" si="17"/>
        <v>0</v>
      </c>
    </row>
    <row r="354" spans="2:8">
      <c r="B354" t="s">
        <v>268</v>
      </c>
      <c r="C354" t="s">
        <v>555</v>
      </c>
      <c r="D354" s="6" t="str">
        <f t="shared" si="18"/>
        <v>14-01</v>
      </c>
      <c r="E354" s="1">
        <f>_xlfn.IFNA(VLOOKUP(Aragon!B354,'Kilter Holds'!$P$36:$AA$208,6,0),0)</f>
        <v>0</v>
      </c>
      <c r="G354" s="2">
        <f t="shared" si="16"/>
        <v>0</v>
      </c>
      <c r="H354" s="2">
        <f t="shared" si="17"/>
        <v>0</v>
      </c>
    </row>
    <row r="355" spans="2:8">
      <c r="B355" t="s">
        <v>268</v>
      </c>
      <c r="C355" t="s">
        <v>555</v>
      </c>
      <c r="D355" s="7" t="str">
        <f t="shared" si="18"/>
        <v>15-12</v>
      </c>
      <c r="E355" s="1">
        <f>_xlfn.IFNA(VLOOKUP(Aragon!B355,'Kilter Holds'!$P$36:$AA$208,7,0),0)</f>
        <v>0</v>
      </c>
      <c r="G355" s="2">
        <f t="shared" si="16"/>
        <v>0</v>
      </c>
      <c r="H355" s="2">
        <f t="shared" si="17"/>
        <v>0</v>
      </c>
    </row>
    <row r="356" spans="2:8">
      <c r="B356" t="s">
        <v>268</v>
      </c>
      <c r="C356" t="s">
        <v>555</v>
      </c>
      <c r="D356" s="8" t="str">
        <f t="shared" si="18"/>
        <v>16-16</v>
      </c>
      <c r="E356" s="1">
        <f>_xlfn.IFNA(VLOOKUP(Aragon!B356,'Kilter Holds'!$P$36:$AA$208,8,0),0)</f>
        <v>0</v>
      </c>
      <c r="G356" s="2">
        <f t="shared" si="16"/>
        <v>0</v>
      </c>
      <c r="H356" s="2">
        <f t="shared" si="17"/>
        <v>0</v>
      </c>
    </row>
    <row r="357" spans="2:8">
      <c r="B357" t="s">
        <v>268</v>
      </c>
      <c r="C357" t="s">
        <v>555</v>
      </c>
      <c r="D357" s="9" t="str">
        <f t="shared" si="18"/>
        <v>13-01</v>
      </c>
      <c r="E357" s="1">
        <f>_xlfn.IFNA(VLOOKUP(Aragon!B357,'Kilter Holds'!$P$36:$AA$208,9,0),0)</f>
        <v>0</v>
      </c>
      <c r="G357" s="2">
        <f t="shared" si="16"/>
        <v>0</v>
      </c>
      <c r="H357" s="2">
        <f t="shared" si="17"/>
        <v>0</v>
      </c>
    </row>
    <row r="358" spans="2:8">
      <c r="B358" t="s">
        <v>268</v>
      </c>
      <c r="C358" t="s">
        <v>555</v>
      </c>
      <c r="D358" s="10" t="str">
        <f t="shared" si="18"/>
        <v>07-13</v>
      </c>
      <c r="E358" s="1">
        <f>_xlfn.IFNA(VLOOKUP(Aragon!B358,'Kilter Holds'!$P$36:$AA$208,10,0),0)</f>
        <v>0</v>
      </c>
      <c r="G358" s="2">
        <f t="shared" si="16"/>
        <v>0</v>
      </c>
      <c r="H358" s="2">
        <f t="shared" si="17"/>
        <v>0</v>
      </c>
    </row>
    <row r="359" spans="2:8">
      <c r="B359" t="s">
        <v>268</v>
      </c>
      <c r="C359" t="s">
        <v>555</v>
      </c>
      <c r="D359" s="11" t="str">
        <f t="shared" si="18"/>
        <v>11-26</v>
      </c>
      <c r="E359" s="1">
        <f>_xlfn.IFNA(VLOOKUP(Aragon!B359,'Kilter Holds'!$P$36:$AA$208,11,0),0)</f>
        <v>0</v>
      </c>
      <c r="G359" s="2">
        <f t="shared" si="16"/>
        <v>0</v>
      </c>
      <c r="H359" s="2">
        <f t="shared" si="17"/>
        <v>0</v>
      </c>
    </row>
    <row r="360" spans="2:8">
      <c r="B360" t="s">
        <v>268</v>
      </c>
      <c r="C360" t="s">
        <v>555</v>
      </c>
      <c r="D360" s="13" t="str">
        <f t="shared" si="18"/>
        <v>18-01</v>
      </c>
      <c r="E360" s="1">
        <f>_xlfn.IFNA(VLOOKUP(Aragon!B360,'Kilter Holds'!$P$36:$AA$208,12,0),0)</f>
        <v>0</v>
      </c>
      <c r="G360" s="2">
        <f t="shared" si="16"/>
        <v>0</v>
      </c>
      <c r="H360" s="2">
        <f t="shared" si="17"/>
        <v>0</v>
      </c>
    </row>
    <row r="361" spans="2:8">
      <c r="B361" t="s">
        <v>268</v>
      </c>
      <c r="C361" t="s">
        <v>555</v>
      </c>
      <c r="D361" s="12" t="str">
        <f t="shared" si="18"/>
        <v>Color Code</v>
      </c>
      <c r="E361" s="1">
        <f>_xlfn.IFNA(VLOOKUP(Aragon!B361,'Kilter Holds'!$P$36:$AA$208,13,0),0)</f>
        <v>0</v>
      </c>
      <c r="G361" s="2">
        <f t="shared" si="16"/>
        <v>0</v>
      </c>
      <c r="H361" s="2">
        <f t="shared" si="17"/>
        <v>0</v>
      </c>
    </row>
    <row r="362" spans="2:8">
      <c r="B362" t="s">
        <v>171</v>
      </c>
      <c r="C362" t="s">
        <v>556</v>
      </c>
      <c r="D362" s="5" t="str">
        <f t="shared" si="18"/>
        <v>11-12</v>
      </c>
      <c r="E362" s="1">
        <f>_xlfn.IFNA(VLOOKUP(Aragon!B362,'Kilter Holds'!$P$36:$AA$208,5,0),0)</f>
        <v>0</v>
      </c>
      <c r="G362" s="2">
        <f t="shared" si="16"/>
        <v>0</v>
      </c>
      <c r="H362" s="2">
        <f t="shared" si="17"/>
        <v>0</v>
      </c>
    </row>
    <row r="363" spans="2:8">
      <c r="B363" t="s">
        <v>171</v>
      </c>
      <c r="C363" t="s">
        <v>556</v>
      </c>
      <c r="D363" s="6" t="str">
        <f t="shared" si="18"/>
        <v>14-01</v>
      </c>
      <c r="E363" s="1">
        <f>_xlfn.IFNA(VLOOKUP(Aragon!B363,'Kilter Holds'!$P$36:$AA$208,6,0),0)</f>
        <v>0</v>
      </c>
      <c r="G363" s="2">
        <f t="shared" si="16"/>
        <v>0</v>
      </c>
      <c r="H363" s="2">
        <f t="shared" si="17"/>
        <v>0</v>
      </c>
    </row>
    <row r="364" spans="2:8">
      <c r="B364" t="s">
        <v>171</v>
      </c>
      <c r="C364" t="s">
        <v>556</v>
      </c>
      <c r="D364" s="7" t="str">
        <f t="shared" si="18"/>
        <v>15-12</v>
      </c>
      <c r="E364" s="1">
        <f>_xlfn.IFNA(VLOOKUP(Aragon!B364,'Kilter Holds'!$P$36:$AA$208,7,0),0)</f>
        <v>0</v>
      </c>
      <c r="G364" s="2">
        <f t="shared" si="16"/>
        <v>0</v>
      </c>
      <c r="H364" s="2">
        <f t="shared" si="17"/>
        <v>0</v>
      </c>
    </row>
    <row r="365" spans="2:8">
      <c r="B365" t="s">
        <v>171</v>
      </c>
      <c r="C365" t="s">
        <v>556</v>
      </c>
      <c r="D365" s="8" t="str">
        <f t="shared" si="18"/>
        <v>16-16</v>
      </c>
      <c r="E365" s="1">
        <f>_xlfn.IFNA(VLOOKUP(Aragon!B365,'Kilter Holds'!$P$36:$AA$208,8,0),0)</f>
        <v>0</v>
      </c>
      <c r="G365" s="2">
        <f t="shared" si="16"/>
        <v>0</v>
      </c>
      <c r="H365" s="2">
        <f t="shared" si="17"/>
        <v>0</v>
      </c>
    </row>
    <row r="366" spans="2:8">
      <c r="B366" t="s">
        <v>171</v>
      </c>
      <c r="C366" t="s">
        <v>556</v>
      </c>
      <c r="D366" s="9" t="str">
        <f t="shared" si="18"/>
        <v>13-01</v>
      </c>
      <c r="E366" s="1">
        <f>_xlfn.IFNA(VLOOKUP(Aragon!B366,'Kilter Holds'!$P$36:$AA$208,9,0),0)</f>
        <v>0</v>
      </c>
      <c r="G366" s="2">
        <f t="shared" si="16"/>
        <v>0</v>
      </c>
      <c r="H366" s="2">
        <f t="shared" si="17"/>
        <v>0</v>
      </c>
    </row>
    <row r="367" spans="2:8">
      <c r="B367" t="s">
        <v>171</v>
      </c>
      <c r="C367" t="s">
        <v>556</v>
      </c>
      <c r="D367" s="10" t="str">
        <f t="shared" si="18"/>
        <v>07-13</v>
      </c>
      <c r="E367" s="1">
        <f>_xlfn.IFNA(VLOOKUP(Aragon!B367,'Kilter Holds'!$P$36:$AA$208,10,0),0)</f>
        <v>0</v>
      </c>
      <c r="G367" s="2">
        <f t="shared" si="16"/>
        <v>0</v>
      </c>
      <c r="H367" s="2">
        <f t="shared" si="17"/>
        <v>0</v>
      </c>
    </row>
    <row r="368" spans="2:8">
      <c r="B368" t="s">
        <v>171</v>
      </c>
      <c r="C368" t="s">
        <v>556</v>
      </c>
      <c r="D368" s="11" t="str">
        <f t="shared" si="18"/>
        <v>11-26</v>
      </c>
      <c r="E368" s="1">
        <f>_xlfn.IFNA(VLOOKUP(Aragon!B368,'Kilter Holds'!$P$36:$AA$208,11,0),0)</f>
        <v>0</v>
      </c>
      <c r="G368" s="2">
        <f t="shared" si="16"/>
        <v>0</v>
      </c>
      <c r="H368" s="2">
        <f t="shared" si="17"/>
        <v>0</v>
      </c>
    </row>
    <row r="369" spans="2:8">
      <c r="B369" t="s">
        <v>171</v>
      </c>
      <c r="C369" t="s">
        <v>556</v>
      </c>
      <c r="D369" s="13" t="str">
        <f t="shared" si="18"/>
        <v>18-01</v>
      </c>
      <c r="E369" s="1">
        <f>_xlfn.IFNA(VLOOKUP(Aragon!B369,'Kilter Holds'!$P$36:$AA$208,12,0),0)</f>
        <v>0</v>
      </c>
      <c r="G369" s="2">
        <f t="shared" si="16"/>
        <v>0</v>
      </c>
      <c r="H369" s="2">
        <f t="shared" si="17"/>
        <v>0</v>
      </c>
    </row>
    <row r="370" spans="2:8">
      <c r="B370" t="s">
        <v>171</v>
      </c>
      <c r="C370" t="s">
        <v>556</v>
      </c>
      <c r="D370" s="12" t="str">
        <f t="shared" si="18"/>
        <v>Color Code</v>
      </c>
      <c r="E370" s="1">
        <f>_xlfn.IFNA(VLOOKUP(Aragon!B370,'Kilter Holds'!$P$36:$AA$208,13,0),0)</f>
        <v>0</v>
      </c>
      <c r="G370" s="2">
        <f t="shared" si="16"/>
        <v>0</v>
      </c>
      <c r="H370" s="2">
        <f t="shared" si="17"/>
        <v>0</v>
      </c>
    </row>
    <row r="371" spans="2:8">
      <c r="B371" t="s">
        <v>269</v>
      </c>
      <c r="C371" t="s">
        <v>557</v>
      </c>
      <c r="D371" s="5" t="str">
        <f t="shared" si="18"/>
        <v>11-12</v>
      </c>
      <c r="E371" s="1">
        <f>_xlfn.IFNA(VLOOKUP(Aragon!B371,'Kilter Holds'!$P$36:$AA$208,5,0),0)</f>
        <v>0</v>
      </c>
      <c r="G371" s="2">
        <f t="shared" si="16"/>
        <v>0</v>
      </c>
      <c r="H371" s="2">
        <f t="shared" si="17"/>
        <v>0</v>
      </c>
    </row>
    <row r="372" spans="2:8">
      <c r="B372" t="s">
        <v>269</v>
      </c>
      <c r="C372" t="s">
        <v>557</v>
      </c>
      <c r="D372" s="6" t="str">
        <f t="shared" si="18"/>
        <v>14-01</v>
      </c>
      <c r="E372" s="1">
        <f>_xlfn.IFNA(VLOOKUP(Aragon!B372,'Kilter Holds'!$P$36:$AA$208,6,0),0)</f>
        <v>0</v>
      </c>
      <c r="G372" s="2">
        <f t="shared" si="16"/>
        <v>0</v>
      </c>
      <c r="H372" s="2">
        <f t="shared" si="17"/>
        <v>0</v>
      </c>
    </row>
    <row r="373" spans="2:8">
      <c r="B373" t="s">
        <v>269</v>
      </c>
      <c r="C373" t="s">
        <v>557</v>
      </c>
      <c r="D373" s="7" t="str">
        <f t="shared" si="18"/>
        <v>15-12</v>
      </c>
      <c r="E373" s="1">
        <f>_xlfn.IFNA(VLOOKUP(Aragon!B373,'Kilter Holds'!$P$36:$AA$208,7,0),0)</f>
        <v>0</v>
      </c>
      <c r="G373" s="2">
        <f t="shared" si="16"/>
        <v>0</v>
      </c>
      <c r="H373" s="2">
        <f t="shared" si="17"/>
        <v>0</v>
      </c>
    </row>
    <row r="374" spans="2:8">
      <c r="B374" t="s">
        <v>269</v>
      </c>
      <c r="C374" t="s">
        <v>557</v>
      </c>
      <c r="D374" s="8" t="str">
        <f t="shared" si="18"/>
        <v>16-16</v>
      </c>
      <c r="E374" s="1">
        <f>_xlfn.IFNA(VLOOKUP(Aragon!B374,'Kilter Holds'!$P$36:$AA$208,8,0),0)</f>
        <v>0</v>
      </c>
      <c r="G374" s="2">
        <f t="shared" si="16"/>
        <v>0</v>
      </c>
      <c r="H374" s="2">
        <f t="shared" si="17"/>
        <v>0</v>
      </c>
    </row>
    <row r="375" spans="2:8">
      <c r="B375" t="s">
        <v>269</v>
      </c>
      <c r="C375" t="s">
        <v>557</v>
      </c>
      <c r="D375" s="9" t="str">
        <f t="shared" si="18"/>
        <v>13-01</v>
      </c>
      <c r="E375" s="1">
        <f>_xlfn.IFNA(VLOOKUP(Aragon!B375,'Kilter Holds'!$P$36:$AA$208,9,0),0)</f>
        <v>0</v>
      </c>
      <c r="G375" s="2">
        <f t="shared" si="16"/>
        <v>0</v>
      </c>
      <c r="H375" s="2">
        <f t="shared" si="17"/>
        <v>0</v>
      </c>
    </row>
    <row r="376" spans="2:8">
      <c r="B376" t="s">
        <v>269</v>
      </c>
      <c r="C376" t="s">
        <v>557</v>
      </c>
      <c r="D376" s="10" t="str">
        <f t="shared" si="18"/>
        <v>07-13</v>
      </c>
      <c r="E376" s="1">
        <f>_xlfn.IFNA(VLOOKUP(Aragon!B376,'Kilter Holds'!$P$36:$AA$208,10,0),0)</f>
        <v>0</v>
      </c>
      <c r="G376" s="2">
        <f t="shared" si="16"/>
        <v>0</v>
      </c>
      <c r="H376" s="2">
        <f t="shared" si="17"/>
        <v>0</v>
      </c>
    </row>
    <row r="377" spans="2:8">
      <c r="B377" t="s">
        <v>269</v>
      </c>
      <c r="C377" t="s">
        <v>557</v>
      </c>
      <c r="D377" s="11" t="str">
        <f t="shared" si="18"/>
        <v>11-26</v>
      </c>
      <c r="E377" s="1">
        <f>_xlfn.IFNA(VLOOKUP(Aragon!B377,'Kilter Holds'!$P$36:$AA$208,11,0),0)</f>
        <v>0</v>
      </c>
      <c r="G377" s="2">
        <f t="shared" si="16"/>
        <v>0</v>
      </c>
      <c r="H377" s="2">
        <f t="shared" si="17"/>
        <v>0</v>
      </c>
    </row>
    <row r="378" spans="2:8">
      <c r="B378" t="s">
        <v>269</v>
      </c>
      <c r="C378" t="s">
        <v>557</v>
      </c>
      <c r="D378" s="13" t="str">
        <f t="shared" si="18"/>
        <v>18-01</v>
      </c>
      <c r="E378" s="1">
        <f>_xlfn.IFNA(VLOOKUP(Aragon!B378,'Kilter Holds'!$P$36:$AA$208,12,0),0)</f>
        <v>0</v>
      </c>
      <c r="G378" s="2">
        <f t="shared" ref="G378:G441" si="19">E378*F378</f>
        <v>0</v>
      </c>
      <c r="H378" s="2">
        <f t="shared" si="17"/>
        <v>0</v>
      </c>
    </row>
    <row r="379" spans="2:8">
      <c r="B379" t="s">
        <v>269</v>
      </c>
      <c r="C379" t="s">
        <v>557</v>
      </c>
      <c r="D379" s="12" t="str">
        <f t="shared" si="18"/>
        <v>Color Code</v>
      </c>
      <c r="E379" s="1">
        <f>_xlfn.IFNA(VLOOKUP(Aragon!B379,'Kilter Holds'!$P$36:$AA$208,13,0),0)</f>
        <v>0</v>
      </c>
      <c r="G379" s="2">
        <f t="shared" si="19"/>
        <v>0</v>
      </c>
      <c r="H379" s="2">
        <f t="shared" si="17"/>
        <v>0</v>
      </c>
    </row>
    <row r="380" spans="2:8">
      <c r="B380" t="s">
        <v>172</v>
      </c>
      <c r="C380" t="s">
        <v>558</v>
      </c>
      <c r="D380" s="5" t="str">
        <f t="shared" si="18"/>
        <v>11-12</v>
      </c>
      <c r="E380" s="1">
        <f>_xlfn.IFNA(VLOOKUP(Aragon!B380,'Kilter Holds'!$P$36:$AA$208,5,0),0)</f>
        <v>0</v>
      </c>
      <c r="G380" s="2">
        <f t="shared" si="19"/>
        <v>0</v>
      </c>
      <c r="H380" s="2">
        <f t="shared" si="17"/>
        <v>0</v>
      </c>
    </row>
    <row r="381" spans="2:8">
      <c r="B381" t="s">
        <v>172</v>
      </c>
      <c r="C381" t="s">
        <v>558</v>
      </c>
      <c r="D381" s="6" t="str">
        <f t="shared" si="18"/>
        <v>14-01</v>
      </c>
      <c r="E381" s="1">
        <f>_xlfn.IFNA(VLOOKUP(Aragon!B381,'Kilter Holds'!$P$36:$AA$208,6,0),0)</f>
        <v>0</v>
      </c>
      <c r="G381" s="2">
        <f t="shared" si="19"/>
        <v>0</v>
      </c>
      <c r="H381" s="2">
        <f t="shared" si="17"/>
        <v>0</v>
      </c>
    </row>
    <row r="382" spans="2:8">
      <c r="B382" t="s">
        <v>172</v>
      </c>
      <c r="C382" t="s">
        <v>558</v>
      </c>
      <c r="D382" s="7" t="str">
        <f t="shared" si="18"/>
        <v>15-12</v>
      </c>
      <c r="E382" s="1">
        <f>_xlfn.IFNA(VLOOKUP(Aragon!B382,'Kilter Holds'!$P$36:$AA$208,7,0),0)</f>
        <v>0</v>
      </c>
      <c r="G382" s="2">
        <f t="shared" si="19"/>
        <v>0</v>
      </c>
      <c r="H382" s="2">
        <f t="shared" si="17"/>
        <v>0</v>
      </c>
    </row>
    <row r="383" spans="2:8">
      <c r="B383" t="s">
        <v>172</v>
      </c>
      <c r="C383" t="s">
        <v>558</v>
      </c>
      <c r="D383" s="8" t="str">
        <f t="shared" si="18"/>
        <v>16-16</v>
      </c>
      <c r="E383" s="1">
        <f>_xlfn.IFNA(VLOOKUP(Aragon!B383,'Kilter Holds'!$P$36:$AA$208,8,0),0)</f>
        <v>0</v>
      </c>
      <c r="G383" s="2">
        <f t="shared" si="19"/>
        <v>0</v>
      </c>
      <c r="H383" s="2">
        <f t="shared" si="17"/>
        <v>0</v>
      </c>
    </row>
    <row r="384" spans="2:8">
      <c r="B384" t="s">
        <v>172</v>
      </c>
      <c r="C384" t="s">
        <v>558</v>
      </c>
      <c r="D384" s="9" t="str">
        <f t="shared" si="18"/>
        <v>13-01</v>
      </c>
      <c r="E384" s="1">
        <f>_xlfn.IFNA(VLOOKUP(Aragon!B384,'Kilter Holds'!$P$36:$AA$208,9,0),0)</f>
        <v>0</v>
      </c>
      <c r="G384" s="2">
        <f t="shared" si="19"/>
        <v>0</v>
      </c>
      <c r="H384" s="2">
        <f t="shared" si="17"/>
        <v>0</v>
      </c>
    </row>
    <row r="385" spans="2:8">
      <c r="B385" t="s">
        <v>172</v>
      </c>
      <c r="C385" t="s">
        <v>558</v>
      </c>
      <c r="D385" s="10" t="str">
        <f t="shared" si="18"/>
        <v>07-13</v>
      </c>
      <c r="E385" s="1">
        <f>_xlfn.IFNA(VLOOKUP(Aragon!B385,'Kilter Holds'!$P$36:$AA$208,10,0),0)</f>
        <v>0</v>
      </c>
      <c r="G385" s="2">
        <f t="shared" si="19"/>
        <v>0</v>
      </c>
      <c r="H385" s="2">
        <f t="shared" si="17"/>
        <v>0</v>
      </c>
    </row>
    <row r="386" spans="2:8">
      <c r="B386" t="s">
        <v>172</v>
      </c>
      <c r="C386" t="s">
        <v>558</v>
      </c>
      <c r="D386" s="11" t="str">
        <f t="shared" si="18"/>
        <v>11-26</v>
      </c>
      <c r="E386" s="1">
        <f>_xlfn.IFNA(VLOOKUP(Aragon!B386,'Kilter Holds'!$P$36:$AA$208,11,0),0)</f>
        <v>0</v>
      </c>
      <c r="G386" s="2">
        <f t="shared" si="19"/>
        <v>0</v>
      </c>
      <c r="H386" s="2">
        <f t="shared" si="17"/>
        <v>0</v>
      </c>
    </row>
    <row r="387" spans="2:8">
      <c r="B387" t="s">
        <v>172</v>
      </c>
      <c r="C387" t="s">
        <v>558</v>
      </c>
      <c r="D387" s="13" t="str">
        <f t="shared" si="18"/>
        <v>18-01</v>
      </c>
      <c r="E387" s="1">
        <f>_xlfn.IFNA(VLOOKUP(Aragon!B387,'Kilter Holds'!$P$36:$AA$208,12,0),0)</f>
        <v>0</v>
      </c>
      <c r="G387" s="2">
        <f t="shared" si="19"/>
        <v>0</v>
      </c>
      <c r="H387" s="2">
        <f t="shared" si="17"/>
        <v>0</v>
      </c>
    </row>
    <row r="388" spans="2:8">
      <c r="B388" t="s">
        <v>172</v>
      </c>
      <c r="C388" t="s">
        <v>558</v>
      </c>
      <c r="D388" s="12" t="str">
        <f t="shared" si="18"/>
        <v>Color Code</v>
      </c>
      <c r="E388" s="1">
        <f>_xlfn.IFNA(VLOOKUP(Aragon!B388,'Kilter Holds'!$P$36:$AA$208,13,0),0)</f>
        <v>0</v>
      </c>
      <c r="G388" s="2">
        <f t="shared" si="19"/>
        <v>0</v>
      </c>
      <c r="H388" s="2">
        <f t="shared" si="17"/>
        <v>0</v>
      </c>
    </row>
    <row r="389" spans="2:8">
      <c r="B389" t="s">
        <v>270</v>
      </c>
      <c r="C389" t="s">
        <v>559</v>
      </c>
      <c r="D389" s="5" t="str">
        <f t="shared" si="18"/>
        <v>11-12</v>
      </c>
      <c r="E389" s="1">
        <f>_xlfn.IFNA(VLOOKUP(Aragon!B389,'Kilter Holds'!$P$36:$AA$208,5,0),0)</f>
        <v>0</v>
      </c>
      <c r="G389" s="2">
        <f t="shared" si="19"/>
        <v>0</v>
      </c>
      <c r="H389" s="2">
        <f t="shared" si="17"/>
        <v>0</v>
      </c>
    </row>
    <row r="390" spans="2:8">
      <c r="B390" t="s">
        <v>270</v>
      </c>
      <c r="C390" t="s">
        <v>559</v>
      </c>
      <c r="D390" s="6" t="str">
        <f t="shared" si="18"/>
        <v>14-01</v>
      </c>
      <c r="E390" s="1">
        <f>_xlfn.IFNA(VLOOKUP(Aragon!B390,'Kilter Holds'!$P$36:$AA$208,6,0),0)</f>
        <v>0</v>
      </c>
      <c r="G390" s="2">
        <f t="shared" si="19"/>
        <v>0</v>
      </c>
      <c r="H390" s="2">
        <f t="shared" si="17"/>
        <v>0</v>
      </c>
    </row>
    <row r="391" spans="2:8">
      <c r="B391" t="s">
        <v>270</v>
      </c>
      <c r="C391" t="s">
        <v>559</v>
      </c>
      <c r="D391" s="7" t="str">
        <f t="shared" si="18"/>
        <v>15-12</v>
      </c>
      <c r="E391" s="1">
        <f>_xlfn.IFNA(VLOOKUP(Aragon!B391,'Kilter Holds'!$P$36:$AA$208,7,0),0)</f>
        <v>0</v>
      </c>
      <c r="G391" s="2">
        <f t="shared" si="19"/>
        <v>0</v>
      </c>
      <c r="H391" s="2">
        <f t="shared" si="17"/>
        <v>0</v>
      </c>
    </row>
    <row r="392" spans="2:8">
      <c r="B392" t="s">
        <v>270</v>
      </c>
      <c r="C392" t="s">
        <v>559</v>
      </c>
      <c r="D392" s="8" t="str">
        <f t="shared" si="18"/>
        <v>16-16</v>
      </c>
      <c r="E392" s="1">
        <f>_xlfn.IFNA(VLOOKUP(Aragon!B392,'Kilter Holds'!$P$36:$AA$208,8,0),0)</f>
        <v>0</v>
      </c>
      <c r="G392" s="2">
        <f t="shared" si="19"/>
        <v>0</v>
      </c>
      <c r="H392" s="2">
        <f t="shared" si="17"/>
        <v>0</v>
      </c>
    </row>
    <row r="393" spans="2:8">
      <c r="B393" t="s">
        <v>270</v>
      </c>
      <c r="C393" t="s">
        <v>559</v>
      </c>
      <c r="D393" s="9" t="str">
        <f t="shared" si="18"/>
        <v>13-01</v>
      </c>
      <c r="E393" s="1">
        <f>_xlfn.IFNA(VLOOKUP(Aragon!B393,'Kilter Holds'!$P$36:$AA$208,9,0),0)</f>
        <v>0</v>
      </c>
      <c r="G393" s="2">
        <f t="shared" si="19"/>
        <v>0</v>
      </c>
      <c r="H393" s="2">
        <f t="shared" si="17"/>
        <v>0</v>
      </c>
    </row>
    <row r="394" spans="2:8">
      <c r="B394" t="s">
        <v>270</v>
      </c>
      <c r="C394" t="s">
        <v>559</v>
      </c>
      <c r="D394" s="10" t="str">
        <f t="shared" si="18"/>
        <v>07-13</v>
      </c>
      <c r="E394" s="1">
        <f>_xlfn.IFNA(VLOOKUP(Aragon!B394,'Kilter Holds'!$P$36:$AA$208,10,0),0)</f>
        <v>0</v>
      </c>
      <c r="G394" s="2">
        <f t="shared" si="19"/>
        <v>0</v>
      </c>
      <c r="H394" s="2">
        <f t="shared" si="17"/>
        <v>0</v>
      </c>
    </row>
    <row r="395" spans="2:8">
      <c r="B395" t="s">
        <v>270</v>
      </c>
      <c r="C395" t="s">
        <v>559</v>
      </c>
      <c r="D395" s="11" t="str">
        <f t="shared" si="18"/>
        <v>11-26</v>
      </c>
      <c r="E395" s="1">
        <f>_xlfn.IFNA(VLOOKUP(Aragon!B395,'Kilter Holds'!$P$36:$AA$208,11,0),0)</f>
        <v>0</v>
      </c>
      <c r="G395" s="2">
        <f t="shared" si="19"/>
        <v>0</v>
      </c>
      <c r="H395" s="2">
        <f t="shared" si="17"/>
        <v>0</v>
      </c>
    </row>
    <row r="396" spans="2:8">
      <c r="B396" t="s">
        <v>270</v>
      </c>
      <c r="C396" t="s">
        <v>559</v>
      </c>
      <c r="D396" s="13" t="str">
        <f t="shared" si="18"/>
        <v>18-01</v>
      </c>
      <c r="E396" s="1">
        <f>_xlfn.IFNA(VLOOKUP(Aragon!B396,'Kilter Holds'!$P$36:$AA$208,12,0),0)</f>
        <v>0</v>
      </c>
      <c r="G396" s="2">
        <f t="shared" si="19"/>
        <v>0</v>
      </c>
      <c r="H396" s="2">
        <f t="shared" ref="H396:H459" si="20">IF($S$11="Y",G396*0.05,0)</f>
        <v>0</v>
      </c>
    </row>
    <row r="397" spans="2:8">
      <c r="B397" t="s">
        <v>270</v>
      </c>
      <c r="C397" t="s">
        <v>559</v>
      </c>
      <c r="D397" s="12" t="str">
        <f t="shared" ref="D397:D460" si="21">D388</f>
        <v>Color Code</v>
      </c>
      <c r="E397" s="1">
        <f>_xlfn.IFNA(VLOOKUP(Aragon!B397,'Kilter Holds'!$P$36:$AA$208,13,0),0)</f>
        <v>0</v>
      </c>
      <c r="G397" s="2">
        <f t="shared" si="19"/>
        <v>0</v>
      </c>
      <c r="H397" s="2">
        <f t="shared" si="20"/>
        <v>0</v>
      </c>
    </row>
    <row r="398" spans="2:8">
      <c r="B398" t="s">
        <v>318</v>
      </c>
      <c r="C398" t="s">
        <v>560</v>
      </c>
      <c r="D398" s="5" t="str">
        <f t="shared" si="21"/>
        <v>11-12</v>
      </c>
      <c r="E398" s="1">
        <f>_xlfn.IFNA(VLOOKUP(Aragon!B398,'Kilter Holds'!$P$36:$AA$208,5,0),0)</f>
        <v>0</v>
      </c>
      <c r="G398" s="2">
        <f t="shared" si="19"/>
        <v>0</v>
      </c>
      <c r="H398" s="2">
        <f t="shared" si="20"/>
        <v>0</v>
      </c>
    </row>
    <row r="399" spans="2:8">
      <c r="B399" t="s">
        <v>318</v>
      </c>
      <c r="C399" t="s">
        <v>560</v>
      </c>
      <c r="D399" s="6" t="str">
        <f t="shared" si="21"/>
        <v>14-01</v>
      </c>
      <c r="E399" s="1">
        <f>_xlfn.IFNA(VLOOKUP(Aragon!B399,'Kilter Holds'!$P$36:$AA$208,6,0),0)</f>
        <v>0</v>
      </c>
      <c r="G399" s="2">
        <f t="shared" si="19"/>
        <v>0</v>
      </c>
      <c r="H399" s="2">
        <f t="shared" si="20"/>
        <v>0</v>
      </c>
    </row>
    <row r="400" spans="2:8">
      <c r="B400" t="s">
        <v>318</v>
      </c>
      <c r="C400" t="s">
        <v>560</v>
      </c>
      <c r="D400" s="7" t="str">
        <f t="shared" si="21"/>
        <v>15-12</v>
      </c>
      <c r="E400" s="1">
        <f>_xlfn.IFNA(VLOOKUP(Aragon!B400,'Kilter Holds'!$P$36:$AA$208,7,0),0)</f>
        <v>0</v>
      </c>
      <c r="G400" s="2">
        <f t="shared" si="19"/>
        <v>0</v>
      </c>
      <c r="H400" s="2">
        <f t="shared" si="20"/>
        <v>0</v>
      </c>
    </row>
    <row r="401" spans="2:8">
      <c r="B401" t="s">
        <v>318</v>
      </c>
      <c r="C401" t="s">
        <v>560</v>
      </c>
      <c r="D401" s="8" t="str">
        <f t="shared" si="21"/>
        <v>16-16</v>
      </c>
      <c r="E401" s="1">
        <f>_xlfn.IFNA(VLOOKUP(Aragon!B401,'Kilter Holds'!$P$36:$AA$208,8,0),0)</f>
        <v>0</v>
      </c>
      <c r="G401" s="2">
        <f t="shared" si="19"/>
        <v>0</v>
      </c>
      <c r="H401" s="2">
        <f t="shared" si="20"/>
        <v>0</v>
      </c>
    </row>
    <row r="402" spans="2:8">
      <c r="B402" t="s">
        <v>318</v>
      </c>
      <c r="C402" t="s">
        <v>560</v>
      </c>
      <c r="D402" s="9" t="str">
        <f t="shared" si="21"/>
        <v>13-01</v>
      </c>
      <c r="E402" s="1">
        <f>_xlfn.IFNA(VLOOKUP(Aragon!B402,'Kilter Holds'!$P$36:$AA$208,9,0),0)</f>
        <v>0</v>
      </c>
      <c r="G402" s="2">
        <f t="shared" si="19"/>
        <v>0</v>
      </c>
      <c r="H402" s="2">
        <f t="shared" si="20"/>
        <v>0</v>
      </c>
    </row>
    <row r="403" spans="2:8">
      <c r="B403" t="s">
        <v>318</v>
      </c>
      <c r="C403" t="s">
        <v>560</v>
      </c>
      <c r="D403" s="10" t="str">
        <f t="shared" si="21"/>
        <v>07-13</v>
      </c>
      <c r="E403" s="1">
        <f>_xlfn.IFNA(VLOOKUP(Aragon!B403,'Kilter Holds'!$P$36:$AA$208,10,0),0)</f>
        <v>0</v>
      </c>
      <c r="G403" s="2">
        <f t="shared" si="19"/>
        <v>0</v>
      </c>
      <c r="H403" s="2">
        <f t="shared" si="20"/>
        <v>0</v>
      </c>
    </row>
    <row r="404" spans="2:8">
      <c r="B404" t="s">
        <v>318</v>
      </c>
      <c r="C404" t="s">
        <v>560</v>
      </c>
      <c r="D404" s="11" t="str">
        <f t="shared" si="21"/>
        <v>11-26</v>
      </c>
      <c r="E404" s="1">
        <f>_xlfn.IFNA(VLOOKUP(Aragon!B404,'Kilter Holds'!$P$36:$AA$208,11,0),0)</f>
        <v>0</v>
      </c>
      <c r="G404" s="2">
        <f t="shared" si="19"/>
        <v>0</v>
      </c>
      <c r="H404" s="2">
        <f t="shared" si="20"/>
        <v>0</v>
      </c>
    </row>
    <row r="405" spans="2:8">
      <c r="B405" t="s">
        <v>318</v>
      </c>
      <c r="C405" t="s">
        <v>560</v>
      </c>
      <c r="D405" s="13" t="str">
        <f t="shared" si="21"/>
        <v>18-01</v>
      </c>
      <c r="E405" s="1">
        <f>_xlfn.IFNA(VLOOKUP(Aragon!B405,'Kilter Holds'!$P$36:$AA$208,12,0),0)</f>
        <v>0</v>
      </c>
      <c r="G405" s="2">
        <f t="shared" si="19"/>
        <v>0</v>
      </c>
      <c r="H405" s="2">
        <f t="shared" si="20"/>
        <v>0</v>
      </c>
    </row>
    <row r="406" spans="2:8">
      <c r="B406" t="s">
        <v>318</v>
      </c>
      <c r="C406" t="s">
        <v>560</v>
      </c>
      <c r="D406" s="12" t="str">
        <f t="shared" si="21"/>
        <v>Color Code</v>
      </c>
      <c r="E406" s="1">
        <f>_xlfn.IFNA(VLOOKUP(Aragon!B406,'Kilter Holds'!$P$36:$AA$208,13,0),0)</f>
        <v>0</v>
      </c>
      <c r="G406" s="2">
        <f t="shared" si="19"/>
        <v>0</v>
      </c>
      <c r="H406" s="2">
        <f t="shared" si="20"/>
        <v>0</v>
      </c>
    </row>
    <row r="407" spans="2:8">
      <c r="B407" t="s">
        <v>860</v>
      </c>
      <c r="C407" t="s">
        <v>870</v>
      </c>
      <c r="D407" s="5" t="str">
        <f t="shared" si="21"/>
        <v>11-12</v>
      </c>
      <c r="E407" s="1">
        <f>_xlfn.IFNA(VLOOKUP(Aragon!B407,'Kilter Holds'!$P$36:$AA$208,5,0),0)</f>
        <v>0</v>
      </c>
      <c r="G407" s="2">
        <f t="shared" si="19"/>
        <v>0</v>
      </c>
      <c r="H407" s="2">
        <f t="shared" si="20"/>
        <v>0</v>
      </c>
    </row>
    <row r="408" spans="2:8">
      <c r="B408" t="s">
        <v>860</v>
      </c>
      <c r="C408" t="s">
        <v>870</v>
      </c>
      <c r="D408" s="6" t="str">
        <f t="shared" si="21"/>
        <v>14-01</v>
      </c>
      <c r="E408" s="1">
        <f>_xlfn.IFNA(VLOOKUP(Aragon!B408,'Kilter Holds'!$P$36:$AA$208,6,0),0)</f>
        <v>0</v>
      </c>
      <c r="G408" s="2">
        <f t="shared" si="19"/>
        <v>0</v>
      </c>
      <c r="H408" s="2">
        <f t="shared" si="20"/>
        <v>0</v>
      </c>
    </row>
    <row r="409" spans="2:8">
      <c r="B409" t="s">
        <v>860</v>
      </c>
      <c r="C409" t="s">
        <v>870</v>
      </c>
      <c r="D409" s="7" t="str">
        <f t="shared" si="21"/>
        <v>15-12</v>
      </c>
      <c r="E409" s="1">
        <f>_xlfn.IFNA(VLOOKUP(Aragon!B409,'Kilter Holds'!$P$36:$AA$208,7,0),0)</f>
        <v>0</v>
      </c>
      <c r="G409" s="2">
        <f t="shared" si="19"/>
        <v>0</v>
      </c>
      <c r="H409" s="2">
        <f t="shared" si="20"/>
        <v>0</v>
      </c>
    </row>
    <row r="410" spans="2:8">
      <c r="B410" t="s">
        <v>860</v>
      </c>
      <c r="C410" t="s">
        <v>870</v>
      </c>
      <c r="D410" s="8" t="str">
        <f t="shared" si="21"/>
        <v>16-16</v>
      </c>
      <c r="E410" s="1">
        <f>_xlfn.IFNA(VLOOKUP(Aragon!B410,'Kilter Holds'!$P$36:$AA$208,8,0),0)</f>
        <v>0</v>
      </c>
      <c r="G410" s="2">
        <f t="shared" si="19"/>
        <v>0</v>
      </c>
      <c r="H410" s="2">
        <f t="shared" si="20"/>
        <v>0</v>
      </c>
    </row>
    <row r="411" spans="2:8">
      <c r="B411" t="s">
        <v>860</v>
      </c>
      <c r="C411" t="s">
        <v>870</v>
      </c>
      <c r="D411" s="9" t="str">
        <f t="shared" si="21"/>
        <v>13-01</v>
      </c>
      <c r="E411" s="1">
        <f>_xlfn.IFNA(VLOOKUP(Aragon!B411,'Kilter Holds'!$P$36:$AA$208,9,0),0)</f>
        <v>0</v>
      </c>
      <c r="G411" s="2">
        <f t="shared" si="19"/>
        <v>0</v>
      </c>
      <c r="H411" s="2">
        <f t="shared" si="20"/>
        <v>0</v>
      </c>
    </row>
    <row r="412" spans="2:8">
      <c r="B412" t="s">
        <v>860</v>
      </c>
      <c r="C412" t="s">
        <v>870</v>
      </c>
      <c r="D412" s="10" t="str">
        <f t="shared" si="21"/>
        <v>07-13</v>
      </c>
      <c r="E412" s="1">
        <f>_xlfn.IFNA(VLOOKUP(Aragon!B412,'Kilter Holds'!$P$36:$AA$208,10,0),0)</f>
        <v>0</v>
      </c>
      <c r="G412" s="2">
        <f t="shared" si="19"/>
        <v>0</v>
      </c>
      <c r="H412" s="2">
        <f t="shared" si="20"/>
        <v>0</v>
      </c>
    </row>
    <row r="413" spans="2:8">
      <c r="B413" t="s">
        <v>860</v>
      </c>
      <c r="C413" t="s">
        <v>870</v>
      </c>
      <c r="D413" s="11" t="str">
        <f t="shared" si="21"/>
        <v>11-26</v>
      </c>
      <c r="E413" s="1">
        <f>_xlfn.IFNA(VLOOKUP(Aragon!B413,'Kilter Holds'!$P$36:$AA$208,11,0),0)</f>
        <v>0</v>
      </c>
      <c r="G413" s="2">
        <f t="shared" si="19"/>
        <v>0</v>
      </c>
      <c r="H413" s="2">
        <f t="shared" si="20"/>
        <v>0</v>
      </c>
    </row>
    <row r="414" spans="2:8">
      <c r="B414" t="s">
        <v>860</v>
      </c>
      <c r="C414" t="s">
        <v>870</v>
      </c>
      <c r="D414" s="13" t="str">
        <f t="shared" si="21"/>
        <v>18-01</v>
      </c>
      <c r="E414" s="1">
        <f>_xlfn.IFNA(VLOOKUP(Aragon!B414,'Kilter Holds'!$P$36:$AA$208,12,0),0)</f>
        <v>0</v>
      </c>
      <c r="G414" s="2">
        <f t="shared" si="19"/>
        <v>0</v>
      </c>
      <c r="H414" s="2">
        <f t="shared" si="20"/>
        <v>0</v>
      </c>
    </row>
    <row r="415" spans="2:8">
      <c r="B415" t="s">
        <v>860</v>
      </c>
      <c r="C415" t="s">
        <v>870</v>
      </c>
      <c r="D415" s="12" t="str">
        <f t="shared" si="21"/>
        <v>Color Code</v>
      </c>
      <c r="E415" s="1">
        <f>_xlfn.IFNA(VLOOKUP(Aragon!B415,'Kilter Holds'!$P$36:$AA$208,13,0),0)</f>
        <v>0</v>
      </c>
      <c r="G415" s="2">
        <f t="shared" si="19"/>
        <v>0</v>
      </c>
      <c r="H415" s="2">
        <f t="shared" si="20"/>
        <v>0</v>
      </c>
    </row>
    <row r="416" spans="2:8">
      <c r="B416" t="s">
        <v>258</v>
      </c>
      <c r="C416" t="s">
        <v>561</v>
      </c>
      <c r="D416" s="5" t="str">
        <f t="shared" si="21"/>
        <v>11-12</v>
      </c>
      <c r="E416" s="1">
        <f>_xlfn.IFNA(VLOOKUP(Aragon!B416,'Kilter Holds'!$P$36:$AA$208,5,0),0)</f>
        <v>0</v>
      </c>
      <c r="G416" s="2">
        <f t="shared" si="19"/>
        <v>0</v>
      </c>
      <c r="H416" s="2">
        <f t="shared" si="20"/>
        <v>0</v>
      </c>
    </row>
    <row r="417" spans="2:8">
      <c r="B417" t="s">
        <v>258</v>
      </c>
      <c r="C417" t="s">
        <v>561</v>
      </c>
      <c r="D417" s="6" t="str">
        <f t="shared" si="21"/>
        <v>14-01</v>
      </c>
      <c r="E417" s="1">
        <f>_xlfn.IFNA(VLOOKUP(Aragon!B417,'Kilter Holds'!$P$36:$AA$208,6,0),0)</f>
        <v>0</v>
      </c>
      <c r="G417" s="2">
        <f t="shared" si="19"/>
        <v>0</v>
      </c>
      <c r="H417" s="2">
        <f t="shared" si="20"/>
        <v>0</v>
      </c>
    </row>
    <row r="418" spans="2:8">
      <c r="B418" t="s">
        <v>258</v>
      </c>
      <c r="C418" t="s">
        <v>561</v>
      </c>
      <c r="D418" s="7" t="str">
        <f t="shared" si="21"/>
        <v>15-12</v>
      </c>
      <c r="E418" s="1">
        <f>_xlfn.IFNA(VLOOKUP(Aragon!B418,'Kilter Holds'!$P$36:$AA$208,7,0),0)</f>
        <v>0</v>
      </c>
      <c r="G418" s="2">
        <f t="shared" si="19"/>
        <v>0</v>
      </c>
      <c r="H418" s="2">
        <f t="shared" si="20"/>
        <v>0</v>
      </c>
    </row>
    <row r="419" spans="2:8">
      <c r="B419" t="s">
        <v>258</v>
      </c>
      <c r="C419" t="s">
        <v>561</v>
      </c>
      <c r="D419" s="8" t="str">
        <f t="shared" si="21"/>
        <v>16-16</v>
      </c>
      <c r="E419" s="1">
        <f>_xlfn.IFNA(VLOOKUP(Aragon!B419,'Kilter Holds'!$P$36:$AA$208,8,0),0)</f>
        <v>0</v>
      </c>
      <c r="G419" s="2">
        <f t="shared" si="19"/>
        <v>0</v>
      </c>
      <c r="H419" s="2">
        <f t="shared" si="20"/>
        <v>0</v>
      </c>
    </row>
    <row r="420" spans="2:8">
      <c r="B420" t="s">
        <v>258</v>
      </c>
      <c r="C420" t="s">
        <v>561</v>
      </c>
      <c r="D420" s="9" t="str">
        <f t="shared" si="21"/>
        <v>13-01</v>
      </c>
      <c r="E420" s="1">
        <f>_xlfn.IFNA(VLOOKUP(Aragon!B420,'Kilter Holds'!$P$36:$AA$208,9,0),0)</f>
        <v>0</v>
      </c>
      <c r="G420" s="2">
        <f t="shared" si="19"/>
        <v>0</v>
      </c>
      <c r="H420" s="2">
        <f t="shared" si="20"/>
        <v>0</v>
      </c>
    </row>
    <row r="421" spans="2:8">
      <c r="B421" t="s">
        <v>258</v>
      </c>
      <c r="C421" t="s">
        <v>561</v>
      </c>
      <c r="D421" s="10" t="str">
        <f t="shared" si="21"/>
        <v>07-13</v>
      </c>
      <c r="E421" s="1">
        <f>_xlfn.IFNA(VLOOKUP(Aragon!B421,'Kilter Holds'!$P$36:$AA$208,10,0),0)</f>
        <v>0</v>
      </c>
      <c r="G421" s="2">
        <f t="shared" si="19"/>
        <v>0</v>
      </c>
      <c r="H421" s="2">
        <f t="shared" si="20"/>
        <v>0</v>
      </c>
    </row>
    <row r="422" spans="2:8">
      <c r="B422" t="s">
        <v>258</v>
      </c>
      <c r="C422" t="s">
        <v>561</v>
      </c>
      <c r="D422" s="11" t="str">
        <f t="shared" si="21"/>
        <v>11-26</v>
      </c>
      <c r="E422" s="1">
        <f>_xlfn.IFNA(VLOOKUP(Aragon!B422,'Kilter Holds'!$P$36:$AA$208,11,0),0)</f>
        <v>0</v>
      </c>
      <c r="G422" s="2">
        <f t="shared" si="19"/>
        <v>0</v>
      </c>
      <c r="H422" s="2">
        <f t="shared" si="20"/>
        <v>0</v>
      </c>
    </row>
    <row r="423" spans="2:8">
      <c r="B423" t="s">
        <v>258</v>
      </c>
      <c r="C423" t="s">
        <v>561</v>
      </c>
      <c r="D423" s="13" t="str">
        <f t="shared" si="21"/>
        <v>18-01</v>
      </c>
      <c r="E423" s="1">
        <f>_xlfn.IFNA(VLOOKUP(Aragon!B423,'Kilter Holds'!$P$36:$AA$208,12,0),0)</f>
        <v>0</v>
      </c>
      <c r="G423" s="2">
        <f t="shared" si="19"/>
        <v>0</v>
      </c>
      <c r="H423" s="2">
        <f t="shared" si="20"/>
        <v>0</v>
      </c>
    </row>
    <row r="424" spans="2:8">
      <c r="B424" t="s">
        <v>258</v>
      </c>
      <c r="C424" t="s">
        <v>561</v>
      </c>
      <c r="D424" s="12" t="str">
        <f t="shared" si="21"/>
        <v>Color Code</v>
      </c>
      <c r="E424" s="1">
        <f>_xlfn.IFNA(VLOOKUP(Aragon!B424,'Kilter Holds'!$P$36:$AA$208,13,0),0)</f>
        <v>0</v>
      </c>
      <c r="G424" s="2">
        <f t="shared" si="19"/>
        <v>0</v>
      </c>
      <c r="H424" s="2">
        <f t="shared" si="20"/>
        <v>0</v>
      </c>
    </row>
    <row r="425" spans="2:8">
      <c r="B425" t="s">
        <v>259</v>
      </c>
      <c r="C425" t="s">
        <v>562</v>
      </c>
      <c r="D425" s="5" t="str">
        <f t="shared" si="21"/>
        <v>11-12</v>
      </c>
      <c r="E425" s="1">
        <f>_xlfn.IFNA(VLOOKUP(Aragon!B425,'Kilter Holds'!$P$36:$AA$208,5,0),0)</f>
        <v>0</v>
      </c>
      <c r="G425" s="2">
        <f t="shared" si="19"/>
        <v>0</v>
      </c>
      <c r="H425" s="2">
        <f t="shared" si="20"/>
        <v>0</v>
      </c>
    </row>
    <row r="426" spans="2:8">
      <c r="B426" t="s">
        <v>259</v>
      </c>
      <c r="C426" t="s">
        <v>562</v>
      </c>
      <c r="D426" s="6" t="str">
        <f t="shared" si="21"/>
        <v>14-01</v>
      </c>
      <c r="E426" s="1">
        <f>_xlfn.IFNA(VLOOKUP(Aragon!B426,'Kilter Holds'!$P$36:$AA$208,6,0),0)</f>
        <v>0</v>
      </c>
      <c r="G426" s="2">
        <f t="shared" si="19"/>
        <v>0</v>
      </c>
      <c r="H426" s="2">
        <f t="shared" si="20"/>
        <v>0</v>
      </c>
    </row>
    <row r="427" spans="2:8">
      <c r="B427" t="s">
        <v>259</v>
      </c>
      <c r="C427" t="s">
        <v>562</v>
      </c>
      <c r="D427" s="7" t="str">
        <f t="shared" si="21"/>
        <v>15-12</v>
      </c>
      <c r="E427" s="1">
        <f>_xlfn.IFNA(VLOOKUP(Aragon!B427,'Kilter Holds'!$P$36:$AA$208,7,0),0)</f>
        <v>0</v>
      </c>
      <c r="G427" s="2">
        <f t="shared" si="19"/>
        <v>0</v>
      </c>
      <c r="H427" s="2">
        <f t="shared" si="20"/>
        <v>0</v>
      </c>
    </row>
    <row r="428" spans="2:8">
      <c r="B428" t="s">
        <v>259</v>
      </c>
      <c r="C428" t="s">
        <v>562</v>
      </c>
      <c r="D428" s="8" t="str">
        <f t="shared" si="21"/>
        <v>16-16</v>
      </c>
      <c r="E428" s="1">
        <f>_xlfn.IFNA(VLOOKUP(Aragon!B428,'Kilter Holds'!$P$36:$AA$208,8,0),0)</f>
        <v>0</v>
      </c>
      <c r="G428" s="2">
        <f t="shared" si="19"/>
        <v>0</v>
      </c>
      <c r="H428" s="2">
        <f t="shared" si="20"/>
        <v>0</v>
      </c>
    </row>
    <row r="429" spans="2:8">
      <c r="B429" t="s">
        <v>259</v>
      </c>
      <c r="C429" t="s">
        <v>562</v>
      </c>
      <c r="D429" s="9" t="str">
        <f t="shared" si="21"/>
        <v>13-01</v>
      </c>
      <c r="E429" s="1">
        <f>_xlfn.IFNA(VLOOKUP(Aragon!B429,'Kilter Holds'!$P$36:$AA$208,9,0),0)</f>
        <v>0</v>
      </c>
      <c r="G429" s="2">
        <f t="shared" si="19"/>
        <v>0</v>
      </c>
      <c r="H429" s="2">
        <f t="shared" si="20"/>
        <v>0</v>
      </c>
    </row>
    <row r="430" spans="2:8">
      <c r="B430" t="s">
        <v>259</v>
      </c>
      <c r="C430" t="s">
        <v>562</v>
      </c>
      <c r="D430" s="10" t="str">
        <f t="shared" si="21"/>
        <v>07-13</v>
      </c>
      <c r="E430" s="1">
        <f>_xlfn.IFNA(VLOOKUP(Aragon!B430,'Kilter Holds'!$P$36:$AA$208,10,0),0)</f>
        <v>0</v>
      </c>
      <c r="G430" s="2">
        <f t="shared" si="19"/>
        <v>0</v>
      </c>
      <c r="H430" s="2">
        <f t="shared" si="20"/>
        <v>0</v>
      </c>
    </row>
    <row r="431" spans="2:8">
      <c r="B431" t="s">
        <v>259</v>
      </c>
      <c r="C431" t="s">
        <v>562</v>
      </c>
      <c r="D431" s="11" t="str">
        <f t="shared" si="21"/>
        <v>11-26</v>
      </c>
      <c r="E431" s="1">
        <f>_xlfn.IFNA(VLOOKUP(Aragon!B431,'Kilter Holds'!$P$36:$AA$208,11,0),0)</f>
        <v>0</v>
      </c>
      <c r="G431" s="2">
        <f t="shared" si="19"/>
        <v>0</v>
      </c>
      <c r="H431" s="2">
        <f t="shared" si="20"/>
        <v>0</v>
      </c>
    </row>
    <row r="432" spans="2:8">
      <c r="B432" t="s">
        <v>259</v>
      </c>
      <c r="C432" t="s">
        <v>562</v>
      </c>
      <c r="D432" s="13" t="str">
        <f t="shared" si="21"/>
        <v>18-01</v>
      </c>
      <c r="E432" s="1">
        <f>_xlfn.IFNA(VLOOKUP(Aragon!B432,'Kilter Holds'!$P$36:$AA$208,12,0),0)</f>
        <v>0</v>
      </c>
      <c r="G432" s="2">
        <f t="shared" si="19"/>
        <v>0</v>
      </c>
      <c r="H432" s="2">
        <f t="shared" si="20"/>
        <v>0</v>
      </c>
    </row>
    <row r="433" spans="2:8">
      <c r="B433" t="s">
        <v>259</v>
      </c>
      <c r="C433" t="s">
        <v>562</v>
      </c>
      <c r="D433" s="12" t="str">
        <f t="shared" si="21"/>
        <v>Color Code</v>
      </c>
      <c r="E433" s="1">
        <f>_xlfn.IFNA(VLOOKUP(Aragon!B433,'Kilter Holds'!$P$36:$AA$208,13,0),0)</f>
        <v>0</v>
      </c>
      <c r="G433" s="2">
        <f t="shared" si="19"/>
        <v>0</v>
      </c>
      <c r="H433" s="2">
        <f t="shared" si="20"/>
        <v>0</v>
      </c>
    </row>
    <row r="434" spans="2:8">
      <c r="B434" t="s">
        <v>260</v>
      </c>
      <c r="C434" t="s">
        <v>563</v>
      </c>
      <c r="D434" s="5" t="str">
        <f t="shared" si="21"/>
        <v>11-12</v>
      </c>
      <c r="E434" s="1">
        <f>_xlfn.IFNA(VLOOKUP(Aragon!B434,'Kilter Holds'!$P$36:$AA$208,5,0),0)</f>
        <v>0</v>
      </c>
      <c r="G434" s="2">
        <f t="shared" si="19"/>
        <v>0</v>
      </c>
      <c r="H434" s="2">
        <f t="shared" si="20"/>
        <v>0</v>
      </c>
    </row>
    <row r="435" spans="2:8">
      <c r="B435" t="s">
        <v>260</v>
      </c>
      <c r="C435" t="s">
        <v>563</v>
      </c>
      <c r="D435" s="6" t="str">
        <f t="shared" si="21"/>
        <v>14-01</v>
      </c>
      <c r="E435" s="1">
        <f>_xlfn.IFNA(VLOOKUP(Aragon!B435,'Kilter Holds'!$P$36:$AA$208,6,0),0)</f>
        <v>0</v>
      </c>
      <c r="G435" s="2">
        <f t="shared" si="19"/>
        <v>0</v>
      </c>
      <c r="H435" s="2">
        <f t="shared" si="20"/>
        <v>0</v>
      </c>
    </row>
    <row r="436" spans="2:8">
      <c r="B436" t="s">
        <v>260</v>
      </c>
      <c r="C436" t="s">
        <v>563</v>
      </c>
      <c r="D436" s="7" t="str">
        <f t="shared" si="21"/>
        <v>15-12</v>
      </c>
      <c r="E436" s="1">
        <f>_xlfn.IFNA(VLOOKUP(Aragon!B436,'Kilter Holds'!$P$36:$AA$208,7,0),0)</f>
        <v>0</v>
      </c>
      <c r="G436" s="2">
        <f t="shared" si="19"/>
        <v>0</v>
      </c>
      <c r="H436" s="2">
        <f t="shared" si="20"/>
        <v>0</v>
      </c>
    </row>
    <row r="437" spans="2:8">
      <c r="B437" t="s">
        <v>260</v>
      </c>
      <c r="C437" t="s">
        <v>563</v>
      </c>
      <c r="D437" s="8" t="str">
        <f t="shared" si="21"/>
        <v>16-16</v>
      </c>
      <c r="E437" s="1">
        <f>_xlfn.IFNA(VLOOKUP(Aragon!B437,'Kilter Holds'!$P$36:$AA$208,8,0),0)</f>
        <v>0</v>
      </c>
      <c r="G437" s="2">
        <f t="shared" si="19"/>
        <v>0</v>
      </c>
      <c r="H437" s="2">
        <f t="shared" si="20"/>
        <v>0</v>
      </c>
    </row>
    <row r="438" spans="2:8">
      <c r="B438" t="s">
        <v>260</v>
      </c>
      <c r="C438" t="s">
        <v>563</v>
      </c>
      <c r="D438" s="9" t="str">
        <f t="shared" si="21"/>
        <v>13-01</v>
      </c>
      <c r="E438" s="1">
        <f>_xlfn.IFNA(VLOOKUP(Aragon!B438,'Kilter Holds'!$P$36:$AA$208,9,0),0)</f>
        <v>0</v>
      </c>
      <c r="G438" s="2">
        <f t="shared" si="19"/>
        <v>0</v>
      </c>
      <c r="H438" s="2">
        <f t="shared" si="20"/>
        <v>0</v>
      </c>
    </row>
    <row r="439" spans="2:8">
      <c r="B439" t="s">
        <v>260</v>
      </c>
      <c r="C439" t="s">
        <v>563</v>
      </c>
      <c r="D439" s="10" t="str">
        <f t="shared" si="21"/>
        <v>07-13</v>
      </c>
      <c r="E439" s="1">
        <f>_xlfn.IFNA(VLOOKUP(Aragon!B439,'Kilter Holds'!$P$36:$AA$208,10,0),0)</f>
        <v>0</v>
      </c>
      <c r="G439" s="2">
        <f t="shared" si="19"/>
        <v>0</v>
      </c>
      <c r="H439" s="2">
        <f t="shared" si="20"/>
        <v>0</v>
      </c>
    </row>
    <row r="440" spans="2:8">
      <c r="B440" t="s">
        <v>260</v>
      </c>
      <c r="C440" t="s">
        <v>563</v>
      </c>
      <c r="D440" s="11" t="str">
        <f t="shared" si="21"/>
        <v>11-26</v>
      </c>
      <c r="E440" s="1">
        <f>_xlfn.IFNA(VLOOKUP(Aragon!B440,'Kilter Holds'!$P$36:$AA$208,11,0),0)</f>
        <v>0</v>
      </c>
      <c r="G440" s="2">
        <f t="shared" si="19"/>
        <v>0</v>
      </c>
      <c r="H440" s="2">
        <f t="shared" si="20"/>
        <v>0</v>
      </c>
    </row>
    <row r="441" spans="2:8">
      <c r="B441" t="s">
        <v>260</v>
      </c>
      <c r="C441" t="s">
        <v>563</v>
      </c>
      <c r="D441" s="13" t="str">
        <f t="shared" si="21"/>
        <v>18-01</v>
      </c>
      <c r="E441" s="1">
        <f>_xlfn.IFNA(VLOOKUP(Aragon!B441,'Kilter Holds'!$P$36:$AA$208,12,0),0)</f>
        <v>0</v>
      </c>
      <c r="G441" s="2">
        <f t="shared" si="19"/>
        <v>0</v>
      </c>
      <c r="H441" s="2">
        <f t="shared" si="20"/>
        <v>0</v>
      </c>
    </row>
    <row r="442" spans="2:8">
      <c r="B442" t="s">
        <v>260</v>
      </c>
      <c r="C442" t="s">
        <v>563</v>
      </c>
      <c r="D442" s="12" t="str">
        <f t="shared" si="21"/>
        <v>Color Code</v>
      </c>
      <c r="E442" s="1">
        <f>_xlfn.IFNA(VLOOKUP(Aragon!B442,'Kilter Holds'!$P$36:$AA$208,13,0),0)</f>
        <v>0</v>
      </c>
      <c r="G442" s="2">
        <f t="shared" ref="G442:G505" si="22">E442*F442</f>
        <v>0</v>
      </c>
      <c r="H442" s="2">
        <f t="shared" si="20"/>
        <v>0</v>
      </c>
    </row>
    <row r="443" spans="2:8">
      <c r="B443" t="s">
        <v>861</v>
      </c>
      <c r="C443" t="s">
        <v>871</v>
      </c>
      <c r="D443" s="5" t="str">
        <f t="shared" si="21"/>
        <v>11-12</v>
      </c>
      <c r="E443" s="1">
        <f>_xlfn.IFNA(VLOOKUP(Aragon!B443,'Kilter Holds'!$P$36:$AA$208,5,0),0)</f>
        <v>0</v>
      </c>
      <c r="G443" s="2">
        <f t="shared" si="22"/>
        <v>0</v>
      </c>
      <c r="H443" s="2">
        <f t="shared" si="20"/>
        <v>0</v>
      </c>
    </row>
    <row r="444" spans="2:8">
      <c r="B444" t="s">
        <v>861</v>
      </c>
      <c r="C444" t="s">
        <v>871</v>
      </c>
      <c r="D444" s="6" t="str">
        <f t="shared" si="21"/>
        <v>14-01</v>
      </c>
      <c r="E444" s="1">
        <f>_xlfn.IFNA(VLOOKUP(Aragon!B444,'Kilter Holds'!$P$36:$AA$208,6,0),0)</f>
        <v>0</v>
      </c>
      <c r="G444" s="2">
        <f t="shared" si="22"/>
        <v>0</v>
      </c>
      <c r="H444" s="2">
        <f t="shared" si="20"/>
        <v>0</v>
      </c>
    </row>
    <row r="445" spans="2:8">
      <c r="B445" t="s">
        <v>861</v>
      </c>
      <c r="C445" t="s">
        <v>871</v>
      </c>
      <c r="D445" s="7" t="str">
        <f t="shared" si="21"/>
        <v>15-12</v>
      </c>
      <c r="E445" s="1">
        <f>_xlfn.IFNA(VLOOKUP(Aragon!B445,'Kilter Holds'!$P$36:$AA$208,7,0),0)</f>
        <v>0</v>
      </c>
      <c r="G445" s="2">
        <f t="shared" si="22"/>
        <v>0</v>
      </c>
      <c r="H445" s="2">
        <f t="shared" si="20"/>
        <v>0</v>
      </c>
    </row>
    <row r="446" spans="2:8">
      <c r="B446" t="s">
        <v>861</v>
      </c>
      <c r="C446" t="s">
        <v>871</v>
      </c>
      <c r="D446" s="8" t="str">
        <f t="shared" si="21"/>
        <v>16-16</v>
      </c>
      <c r="E446" s="1">
        <f>_xlfn.IFNA(VLOOKUP(Aragon!B446,'Kilter Holds'!$P$36:$AA$208,8,0),0)</f>
        <v>0</v>
      </c>
      <c r="G446" s="2">
        <f t="shared" si="22"/>
        <v>0</v>
      </c>
      <c r="H446" s="2">
        <f t="shared" si="20"/>
        <v>0</v>
      </c>
    </row>
    <row r="447" spans="2:8">
      <c r="B447" t="s">
        <v>861</v>
      </c>
      <c r="C447" t="s">
        <v>871</v>
      </c>
      <c r="D447" s="9" t="str">
        <f t="shared" si="21"/>
        <v>13-01</v>
      </c>
      <c r="E447" s="1">
        <f>_xlfn.IFNA(VLOOKUP(Aragon!B447,'Kilter Holds'!$P$36:$AA$208,9,0),0)</f>
        <v>0</v>
      </c>
      <c r="G447" s="2">
        <f t="shared" si="22"/>
        <v>0</v>
      </c>
      <c r="H447" s="2">
        <f t="shared" si="20"/>
        <v>0</v>
      </c>
    </row>
    <row r="448" spans="2:8">
      <c r="B448" t="s">
        <v>861</v>
      </c>
      <c r="C448" t="s">
        <v>871</v>
      </c>
      <c r="D448" s="10" t="str">
        <f t="shared" si="21"/>
        <v>07-13</v>
      </c>
      <c r="E448" s="1">
        <f>_xlfn.IFNA(VLOOKUP(Aragon!B448,'Kilter Holds'!$P$36:$AA$208,10,0),0)</f>
        <v>0</v>
      </c>
      <c r="G448" s="2">
        <f t="shared" si="22"/>
        <v>0</v>
      </c>
      <c r="H448" s="2">
        <f t="shared" si="20"/>
        <v>0</v>
      </c>
    </row>
    <row r="449" spans="2:8">
      <c r="B449" t="s">
        <v>861</v>
      </c>
      <c r="C449" t="s">
        <v>871</v>
      </c>
      <c r="D449" s="11" t="str">
        <f t="shared" si="21"/>
        <v>11-26</v>
      </c>
      <c r="E449" s="1">
        <f>_xlfn.IFNA(VLOOKUP(Aragon!B449,'Kilter Holds'!$P$36:$AA$208,11,0),0)</f>
        <v>0</v>
      </c>
      <c r="G449" s="2">
        <f t="shared" si="22"/>
        <v>0</v>
      </c>
      <c r="H449" s="2">
        <f t="shared" si="20"/>
        <v>0</v>
      </c>
    </row>
    <row r="450" spans="2:8">
      <c r="B450" t="s">
        <v>861</v>
      </c>
      <c r="C450" t="s">
        <v>871</v>
      </c>
      <c r="D450" s="13" t="str">
        <f t="shared" si="21"/>
        <v>18-01</v>
      </c>
      <c r="E450" s="1">
        <f>_xlfn.IFNA(VLOOKUP(Aragon!B450,'Kilter Holds'!$P$36:$AA$208,12,0),0)</f>
        <v>0</v>
      </c>
      <c r="G450" s="2">
        <f t="shared" si="22"/>
        <v>0</v>
      </c>
      <c r="H450" s="2">
        <f t="shared" si="20"/>
        <v>0</v>
      </c>
    </row>
    <row r="451" spans="2:8">
      <c r="B451" t="s">
        <v>861</v>
      </c>
      <c r="C451" t="s">
        <v>871</v>
      </c>
      <c r="D451" s="12" t="str">
        <f t="shared" si="21"/>
        <v>Color Code</v>
      </c>
      <c r="E451" s="1">
        <f>_xlfn.IFNA(VLOOKUP(Aragon!B451,'Kilter Holds'!$P$36:$AA$208,13,0),0)</f>
        <v>0</v>
      </c>
      <c r="G451" s="2">
        <f t="shared" si="22"/>
        <v>0</v>
      </c>
      <c r="H451" s="2">
        <f t="shared" si="20"/>
        <v>0</v>
      </c>
    </row>
    <row r="452" spans="2:8">
      <c r="B452" t="s">
        <v>273</v>
      </c>
      <c r="C452" t="s">
        <v>564</v>
      </c>
      <c r="D452" s="5" t="str">
        <f t="shared" si="21"/>
        <v>11-12</v>
      </c>
      <c r="E452" s="1">
        <f>_xlfn.IFNA(VLOOKUP(Aragon!B452,'Kilter Holds'!$P$36:$AA$208,5,0),0)</f>
        <v>0</v>
      </c>
      <c r="G452" s="2">
        <f t="shared" si="22"/>
        <v>0</v>
      </c>
      <c r="H452" s="2">
        <f t="shared" si="20"/>
        <v>0</v>
      </c>
    </row>
    <row r="453" spans="2:8">
      <c r="B453" t="s">
        <v>273</v>
      </c>
      <c r="C453" t="s">
        <v>564</v>
      </c>
      <c r="D453" s="6" t="str">
        <f t="shared" si="21"/>
        <v>14-01</v>
      </c>
      <c r="E453" s="1">
        <f>_xlfn.IFNA(VLOOKUP(Aragon!B453,'Kilter Holds'!$P$36:$AA$208,6,0),0)</f>
        <v>0</v>
      </c>
      <c r="G453" s="2">
        <f t="shared" si="22"/>
        <v>0</v>
      </c>
      <c r="H453" s="2">
        <f t="shared" si="20"/>
        <v>0</v>
      </c>
    </row>
    <row r="454" spans="2:8">
      <c r="B454" t="s">
        <v>273</v>
      </c>
      <c r="C454" t="s">
        <v>564</v>
      </c>
      <c r="D454" s="7" t="str">
        <f t="shared" si="21"/>
        <v>15-12</v>
      </c>
      <c r="E454" s="1">
        <f>_xlfn.IFNA(VLOOKUP(Aragon!B454,'Kilter Holds'!$P$36:$AA$208,7,0),0)</f>
        <v>0</v>
      </c>
      <c r="G454" s="2">
        <f t="shared" si="22"/>
        <v>0</v>
      </c>
      <c r="H454" s="2">
        <f t="shared" si="20"/>
        <v>0</v>
      </c>
    </row>
    <row r="455" spans="2:8">
      <c r="B455" t="s">
        <v>273</v>
      </c>
      <c r="C455" t="s">
        <v>564</v>
      </c>
      <c r="D455" s="8" t="str">
        <f t="shared" si="21"/>
        <v>16-16</v>
      </c>
      <c r="E455" s="1">
        <f>_xlfn.IFNA(VLOOKUP(Aragon!B455,'Kilter Holds'!$P$36:$AA$208,8,0),0)</f>
        <v>0</v>
      </c>
      <c r="G455" s="2">
        <f t="shared" si="22"/>
        <v>0</v>
      </c>
      <c r="H455" s="2">
        <f t="shared" si="20"/>
        <v>0</v>
      </c>
    </row>
    <row r="456" spans="2:8">
      <c r="B456" t="s">
        <v>273</v>
      </c>
      <c r="C456" t="s">
        <v>564</v>
      </c>
      <c r="D456" s="9" t="str">
        <f t="shared" si="21"/>
        <v>13-01</v>
      </c>
      <c r="E456" s="1">
        <f>_xlfn.IFNA(VLOOKUP(Aragon!B456,'Kilter Holds'!$P$36:$AA$208,9,0),0)</f>
        <v>0</v>
      </c>
      <c r="G456" s="2">
        <f t="shared" si="22"/>
        <v>0</v>
      </c>
      <c r="H456" s="2">
        <f t="shared" si="20"/>
        <v>0</v>
      </c>
    </row>
    <row r="457" spans="2:8">
      <c r="B457" t="s">
        <v>273</v>
      </c>
      <c r="C457" t="s">
        <v>564</v>
      </c>
      <c r="D457" s="10" t="str">
        <f t="shared" si="21"/>
        <v>07-13</v>
      </c>
      <c r="E457" s="1">
        <f>_xlfn.IFNA(VLOOKUP(Aragon!B457,'Kilter Holds'!$P$36:$AA$208,10,0),0)</f>
        <v>0</v>
      </c>
      <c r="G457" s="2">
        <f t="shared" si="22"/>
        <v>0</v>
      </c>
      <c r="H457" s="2">
        <f t="shared" si="20"/>
        <v>0</v>
      </c>
    </row>
    <row r="458" spans="2:8">
      <c r="B458" t="s">
        <v>273</v>
      </c>
      <c r="C458" t="s">
        <v>564</v>
      </c>
      <c r="D458" s="11" t="str">
        <f t="shared" si="21"/>
        <v>11-26</v>
      </c>
      <c r="E458" s="1">
        <f>_xlfn.IFNA(VLOOKUP(Aragon!B458,'Kilter Holds'!$P$36:$AA$208,11,0),0)</f>
        <v>0</v>
      </c>
      <c r="G458" s="2">
        <f t="shared" si="22"/>
        <v>0</v>
      </c>
      <c r="H458" s="2">
        <f t="shared" si="20"/>
        <v>0</v>
      </c>
    </row>
    <row r="459" spans="2:8">
      <c r="B459" t="s">
        <v>273</v>
      </c>
      <c r="C459" t="s">
        <v>564</v>
      </c>
      <c r="D459" s="13" t="str">
        <f t="shared" si="21"/>
        <v>18-01</v>
      </c>
      <c r="E459" s="1">
        <f>_xlfn.IFNA(VLOOKUP(Aragon!B459,'Kilter Holds'!$P$36:$AA$208,12,0),0)</f>
        <v>0</v>
      </c>
      <c r="G459" s="2">
        <f t="shared" si="22"/>
        <v>0</v>
      </c>
      <c r="H459" s="2">
        <f t="shared" si="20"/>
        <v>0</v>
      </c>
    </row>
    <row r="460" spans="2:8">
      <c r="B460" t="s">
        <v>273</v>
      </c>
      <c r="C460" t="s">
        <v>564</v>
      </c>
      <c r="D460" s="12" t="str">
        <f t="shared" si="21"/>
        <v>Color Code</v>
      </c>
      <c r="E460" s="1">
        <f>_xlfn.IFNA(VLOOKUP(Aragon!B460,'Kilter Holds'!$P$36:$AA$208,13,0),0)</f>
        <v>0</v>
      </c>
      <c r="G460" s="2">
        <f t="shared" si="22"/>
        <v>0</v>
      </c>
      <c r="H460" s="2">
        <f t="shared" ref="H460:H523" si="23">IF($S$11="Y",G460*0.05,0)</f>
        <v>0</v>
      </c>
    </row>
    <row r="461" spans="2:8">
      <c r="B461" t="s">
        <v>274</v>
      </c>
      <c r="C461" t="s">
        <v>565</v>
      </c>
      <c r="D461" s="5" t="str">
        <f t="shared" ref="D461:D524" si="24">D452</f>
        <v>11-12</v>
      </c>
      <c r="E461" s="1">
        <f>_xlfn.IFNA(VLOOKUP(Aragon!B461,'Kilter Holds'!$P$36:$AA$208,5,0),0)</f>
        <v>0</v>
      </c>
      <c r="G461" s="2">
        <f t="shared" si="22"/>
        <v>0</v>
      </c>
      <c r="H461" s="2">
        <f t="shared" si="23"/>
        <v>0</v>
      </c>
    </row>
    <row r="462" spans="2:8">
      <c r="B462" t="s">
        <v>274</v>
      </c>
      <c r="C462" t="s">
        <v>565</v>
      </c>
      <c r="D462" s="6" t="str">
        <f t="shared" si="24"/>
        <v>14-01</v>
      </c>
      <c r="E462" s="1">
        <f>_xlfn.IFNA(VLOOKUP(Aragon!B462,'Kilter Holds'!$P$36:$AA$208,6,0),0)</f>
        <v>0</v>
      </c>
      <c r="G462" s="2">
        <f t="shared" si="22"/>
        <v>0</v>
      </c>
      <c r="H462" s="2">
        <f t="shared" si="23"/>
        <v>0</v>
      </c>
    </row>
    <row r="463" spans="2:8">
      <c r="B463" t="s">
        <v>274</v>
      </c>
      <c r="C463" t="s">
        <v>565</v>
      </c>
      <c r="D463" s="7" t="str">
        <f t="shared" si="24"/>
        <v>15-12</v>
      </c>
      <c r="E463" s="1">
        <f>_xlfn.IFNA(VLOOKUP(Aragon!B463,'Kilter Holds'!$P$36:$AA$208,7,0),0)</f>
        <v>0</v>
      </c>
      <c r="G463" s="2">
        <f t="shared" si="22"/>
        <v>0</v>
      </c>
      <c r="H463" s="2">
        <f t="shared" si="23"/>
        <v>0</v>
      </c>
    </row>
    <row r="464" spans="2:8">
      <c r="B464" t="s">
        <v>274</v>
      </c>
      <c r="C464" t="s">
        <v>565</v>
      </c>
      <c r="D464" s="8" t="str">
        <f t="shared" si="24"/>
        <v>16-16</v>
      </c>
      <c r="E464" s="1">
        <f>_xlfn.IFNA(VLOOKUP(Aragon!B464,'Kilter Holds'!$P$36:$AA$208,8,0),0)</f>
        <v>0</v>
      </c>
      <c r="G464" s="2">
        <f t="shared" si="22"/>
        <v>0</v>
      </c>
      <c r="H464" s="2">
        <f t="shared" si="23"/>
        <v>0</v>
      </c>
    </row>
    <row r="465" spans="2:8">
      <c r="B465" t="s">
        <v>274</v>
      </c>
      <c r="C465" t="s">
        <v>565</v>
      </c>
      <c r="D465" s="9" t="str">
        <f t="shared" si="24"/>
        <v>13-01</v>
      </c>
      <c r="E465" s="1">
        <f>_xlfn.IFNA(VLOOKUP(Aragon!B465,'Kilter Holds'!$P$36:$AA$208,9,0),0)</f>
        <v>0</v>
      </c>
      <c r="G465" s="2">
        <f t="shared" si="22"/>
        <v>0</v>
      </c>
      <c r="H465" s="2">
        <f t="shared" si="23"/>
        <v>0</v>
      </c>
    </row>
    <row r="466" spans="2:8">
      <c r="B466" t="s">
        <v>274</v>
      </c>
      <c r="C466" t="s">
        <v>565</v>
      </c>
      <c r="D466" s="10" t="str">
        <f t="shared" si="24"/>
        <v>07-13</v>
      </c>
      <c r="E466" s="1">
        <f>_xlfn.IFNA(VLOOKUP(Aragon!B466,'Kilter Holds'!$P$36:$AA$208,10,0),0)</f>
        <v>0</v>
      </c>
      <c r="G466" s="2">
        <f t="shared" si="22"/>
        <v>0</v>
      </c>
      <c r="H466" s="2">
        <f t="shared" si="23"/>
        <v>0</v>
      </c>
    </row>
    <row r="467" spans="2:8">
      <c r="B467" t="s">
        <v>274</v>
      </c>
      <c r="C467" t="s">
        <v>565</v>
      </c>
      <c r="D467" s="11" t="str">
        <f t="shared" si="24"/>
        <v>11-26</v>
      </c>
      <c r="E467" s="1">
        <f>_xlfn.IFNA(VLOOKUP(Aragon!B467,'Kilter Holds'!$P$36:$AA$208,11,0),0)</f>
        <v>0</v>
      </c>
      <c r="G467" s="2">
        <f t="shared" si="22"/>
        <v>0</v>
      </c>
      <c r="H467" s="2">
        <f t="shared" si="23"/>
        <v>0</v>
      </c>
    </row>
    <row r="468" spans="2:8">
      <c r="B468" t="s">
        <v>274</v>
      </c>
      <c r="C468" t="s">
        <v>565</v>
      </c>
      <c r="D468" s="13" t="str">
        <f t="shared" si="24"/>
        <v>18-01</v>
      </c>
      <c r="E468" s="1">
        <f>_xlfn.IFNA(VLOOKUP(Aragon!B468,'Kilter Holds'!$P$36:$AA$208,12,0),0)</f>
        <v>0</v>
      </c>
      <c r="G468" s="2">
        <f t="shared" si="22"/>
        <v>0</v>
      </c>
      <c r="H468" s="2">
        <f t="shared" si="23"/>
        <v>0</v>
      </c>
    </row>
    <row r="469" spans="2:8">
      <c r="B469" t="s">
        <v>274</v>
      </c>
      <c r="C469" t="s">
        <v>565</v>
      </c>
      <c r="D469" s="12" t="str">
        <f t="shared" si="24"/>
        <v>Color Code</v>
      </c>
      <c r="E469" s="1">
        <f>_xlfn.IFNA(VLOOKUP(Aragon!B469,'Kilter Holds'!$P$36:$AA$208,13,0),0)</f>
        <v>0</v>
      </c>
      <c r="G469" s="2">
        <f t="shared" si="22"/>
        <v>0</v>
      </c>
      <c r="H469" s="2">
        <f t="shared" si="23"/>
        <v>0</v>
      </c>
    </row>
    <row r="470" spans="2:8">
      <c r="B470" t="s">
        <v>275</v>
      </c>
      <c r="C470" t="s">
        <v>566</v>
      </c>
      <c r="D470" s="5" t="str">
        <f t="shared" si="24"/>
        <v>11-12</v>
      </c>
      <c r="E470" s="1">
        <f>_xlfn.IFNA(VLOOKUP(Aragon!B470,'Kilter Holds'!$P$36:$AA$208,5,0),0)</f>
        <v>0</v>
      </c>
      <c r="G470" s="2">
        <f t="shared" si="22"/>
        <v>0</v>
      </c>
      <c r="H470" s="2">
        <f t="shared" si="23"/>
        <v>0</v>
      </c>
    </row>
    <row r="471" spans="2:8">
      <c r="B471" t="s">
        <v>275</v>
      </c>
      <c r="C471" t="s">
        <v>566</v>
      </c>
      <c r="D471" s="6" t="str">
        <f t="shared" si="24"/>
        <v>14-01</v>
      </c>
      <c r="E471" s="1">
        <f>_xlfn.IFNA(VLOOKUP(Aragon!B471,'Kilter Holds'!$P$36:$AA$208,6,0),0)</f>
        <v>0</v>
      </c>
      <c r="G471" s="2">
        <f t="shared" si="22"/>
        <v>0</v>
      </c>
      <c r="H471" s="2">
        <f t="shared" si="23"/>
        <v>0</v>
      </c>
    </row>
    <row r="472" spans="2:8">
      <c r="B472" t="s">
        <v>275</v>
      </c>
      <c r="C472" t="s">
        <v>566</v>
      </c>
      <c r="D472" s="7" t="str">
        <f t="shared" si="24"/>
        <v>15-12</v>
      </c>
      <c r="E472" s="1">
        <f>_xlfn.IFNA(VLOOKUP(Aragon!B472,'Kilter Holds'!$P$36:$AA$208,7,0),0)</f>
        <v>0</v>
      </c>
      <c r="G472" s="2">
        <f t="shared" si="22"/>
        <v>0</v>
      </c>
      <c r="H472" s="2">
        <f t="shared" si="23"/>
        <v>0</v>
      </c>
    </row>
    <row r="473" spans="2:8">
      <c r="B473" t="s">
        <v>275</v>
      </c>
      <c r="C473" t="s">
        <v>566</v>
      </c>
      <c r="D473" s="8" t="str">
        <f t="shared" si="24"/>
        <v>16-16</v>
      </c>
      <c r="E473" s="1">
        <f>_xlfn.IFNA(VLOOKUP(Aragon!B473,'Kilter Holds'!$P$36:$AA$208,8,0),0)</f>
        <v>0</v>
      </c>
      <c r="G473" s="2">
        <f t="shared" si="22"/>
        <v>0</v>
      </c>
      <c r="H473" s="2">
        <f t="shared" si="23"/>
        <v>0</v>
      </c>
    </row>
    <row r="474" spans="2:8">
      <c r="B474" t="s">
        <v>275</v>
      </c>
      <c r="C474" t="s">
        <v>566</v>
      </c>
      <c r="D474" s="9" t="str">
        <f t="shared" si="24"/>
        <v>13-01</v>
      </c>
      <c r="E474" s="1">
        <f>_xlfn.IFNA(VLOOKUP(Aragon!B474,'Kilter Holds'!$P$36:$AA$208,9,0),0)</f>
        <v>0</v>
      </c>
      <c r="G474" s="2">
        <f t="shared" si="22"/>
        <v>0</v>
      </c>
      <c r="H474" s="2">
        <f t="shared" si="23"/>
        <v>0</v>
      </c>
    </row>
    <row r="475" spans="2:8">
      <c r="B475" t="s">
        <v>275</v>
      </c>
      <c r="C475" t="s">
        <v>566</v>
      </c>
      <c r="D475" s="10" t="str">
        <f t="shared" si="24"/>
        <v>07-13</v>
      </c>
      <c r="E475" s="1">
        <f>_xlfn.IFNA(VLOOKUP(Aragon!B475,'Kilter Holds'!$P$36:$AA$208,10,0),0)</f>
        <v>0</v>
      </c>
      <c r="G475" s="2">
        <f t="shared" si="22"/>
        <v>0</v>
      </c>
      <c r="H475" s="2">
        <f t="shared" si="23"/>
        <v>0</v>
      </c>
    </row>
    <row r="476" spans="2:8">
      <c r="B476" t="s">
        <v>275</v>
      </c>
      <c r="C476" t="s">
        <v>566</v>
      </c>
      <c r="D476" s="11" t="str">
        <f t="shared" si="24"/>
        <v>11-26</v>
      </c>
      <c r="E476" s="1">
        <f>_xlfn.IFNA(VLOOKUP(Aragon!B476,'Kilter Holds'!$P$36:$AA$208,11,0),0)</f>
        <v>0</v>
      </c>
      <c r="G476" s="2">
        <f t="shared" si="22"/>
        <v>0</v>
      </c>
      <c r="H476" s="2">
        <f t="shared" si="23"/>
        <v>0</v>
      </c>
    </row>
    <row r="477" spans="2:8">
      <c r="B477" t="s">
        <v>275</v>
      </c>
      <c r="C477" t="s">
        <v>566</v>
      </c>
      <c r="D477" s="13" t="str">
        <f t="shared" si="24"/>
        <v>18-01</v>
      </c>
      <c r="E477" s="1">
        <f>_xlfn.IFNA(VLOOKUP(Aragon!B477,'Kilter Holds'!$P$36:$AA$208,12,0),0)</f>
        <v>0</v>
      </c>
      <c r="G477" s="2">
        <f t="shared" si="22"/>
        <v>0</v>
      </c>
      <c r="H477" s="2">
        <f t="shared" si="23"/>
        <v>0</v>
      </c>
    </row>
    <row r="478" spans="2:8">
      <c r="B478" t="s">
        <v>275</v>
      </c>
      <c r="C478" t="s">
        <v>566</v>
      </c>
      <c r="D478" s="12" t="str">
        <f t="shared" si="24"/>
        <v>Color Code</v>
      </c>
      <c r="E478" s="1">
        <f>_xlfn.IFNA(VLOOKUP(Aragon!B478,'Kilter Holds'!$P$36:$AA$208,13,0),0)</f>
        <v>0</v>
      </c>
      <c r="G478" s="2">
        <f t="shared" si="22"/>
        <v>0</v>
      </c>
      <c r="H478" s="2">
        <f t="shared" si="23"/>
        <v>0</v>
      </c>
    </row>
    <row r="479" spans="2:8">
      <c r="B479" t="s">
        <v>854</v>
      </c>
      <c r="C479" t="s">
        <v>872</v>
      </c>
      <c r="D479" s="5" t="str">
        <f t="shared" si="24"/>
        <v>11-12</v>
      </c>
      <c r="E479" s="1">
        <f>_xlfn.IFNA(VLOOKUP(Aragon!B479,'Kilter Holds'!$P$36:$AA$208,5,0),0)</f>
        <v>0</v>
      </c>
      <c r="G479" s="2">
        <f t="shared" si="22"/>
        <v>0</v>
      </c>
      <c r="H479" s="2">
        <f t="shared" si="23"/>
        <v>0</v>
      </c>
    </row>
    <row r="480" spans="2:8">
      <c r="B480" t="s">
        <v>854</v>
      </c>
      <c r="C480" t="s">
        <v>872</v>
      </c>
      <c r="D480" s="6" t="str">
        <f t="shared" si="24"/>
        <v>14-01</v>
      </c>
      <c r="E480" s="1">
        <f>_xlfn.IFNA(VLOOKUP(Aragon!B480,'Kilter Holds'!$P$36:$AA$208,6,0),0)</f>
        <v>0</v>
      </c>
      <c r="G480" s="2">
        <f t="shared" si="22"/>
        <v>0</v>
      </c>
      <c r="H480" s="2">
        <f t="shared" si="23"/>
        <v>0</v>
      </c>
    </row>
    <row r="481" spans="2:8">
      <c r="B481" t="s">
        <v>854</v>
      </c>
      <c r="C481" t="s">
        <v>872</v>
      </c>
      <c r="D481" s="7" t="str">
        <f t="shared" si="24"/>
        <v>15-12</v>
      </c>
      <c r="E481" s="1">
        <f>_xlfn.IFNA(VLOOKUP(Aragon!B481,'Kilter Holds'!$P$36:$AA$208,7,0),0)</f>
        <v>0</v>
      </c>
      <c r="G481" s="2">
        <f t="shared" si="22"/>
        <v>0</v>
      </c>
      <c r="H481" s="2">
        <f t="shared" si="23"/>
        <v>0</v>
      </c>
    </row>
    <row r="482" spans="2:8">
      <c r="B482" t="s">
        <v>854</v>
      </c>
      <c r="C482" t="s">
        <v>872</v>
      </c>
      <c r="D482" s="8" t="str">
        <f t="shared" si="24"/>
        <v>16-16</v>
      </c>
      <c r="E482" s="1">
        <f>_xlfn.IFNA(VLOOKUP(Aragon!B482,'Kilter Holds'!$P$36:$AA$208,8,0),0)</f>
        <v>0</v>
      </c>
      <c r="G482" s="2">
        <f t="shared" si="22"/>
        <v>0</v>
      </c>
      <c r="H482" s="2">
        <f t="shared" si="23"/>
        <v>0</v>
      </c>
    </row>
    <row r="483" spans="2:8">
      <c r="B483" t="s">
        <v>854</v>
      </c>
      <c r="C483" t="s">
        <v>872</v>
      </c>
      <c r="D483" s="9" t="str">
        <f t="shared" si="24"/>
        <v>13-01</v>
      </c>
      <c r="E483" s="1">
        <f>_xlfn.IFNA(VLOOKUP(Aragon!B483,'Kilter Holds'!$P$36:$AA$208,9,0),0)</f>
        <v>0</v>
      </c>
      <c r="G483" s="2">
        <f t="shared" si="22"/>
        <v>0</v>
      </c>
      <c r="H483" s="2">
        <f t="shared" si="23"/>
        <v>0</v>
      </c>
    </row>
    <row r="484" spans="2:8">
      <c r="B484" t="s">
        <v>854</v>
      </c>
      <c r="C484" t="s">
        <v>872</v>
      </c>
      <c r="D484" s="10" t="str">
        <f t="shared" si="24"/>
        <v>07-13</v>
      </c>
      <c r="E484" s="1">
        <f>_xlfn.IFNA(VLOOKUP(Aragon!B484,'Kilter Holds'!$P$36:$AA$208,10,0),0)</f>
        <v>0</v>
      </c>
      <c r="G484" s="2">
        <f t="shared" si="22"/>
        <v>0</v>
      </c>
      <c r="H484" s="2">
        <f t="shared" si="23"/>
        <v>0</v>
      </c>
    </row>
    <row r="485" spans="2:8">
      <c r="B485" t="s">
        <v>854</v>
      </c>
      <c r="C485" t="s">
        <v>872</v>
      </c>
      <c r="D485" s="11" t="str">
        <f t="shared" si="24"/>
        <v>11-26</v>
      </c>
      <c r="E485" s="1">
        <f>_xlfn.IFNA(VLOOKUP(Aragon!B485,'Kilter Holds'!$P$36:$AA$208,11,0),0)</f>
        <v>0</v>
      </c>
      <c r="G485" s="2">
        <f t="shared" si="22"/>
        <v>0</v>
      </c>
      <c r="H485" s="2">
        <f t="shared" si="23"/>
        <v>0</v>
      </c>
    </row>
    <row r="486" spans="2:8">
      <c r="B486" t="s">
        <v>854</v>
      </c>
      <c r="C486" t="s">
        <v>872</v>
      </c>
      <c r="D486" s="13" t="str">
        <f t="shared" si="24"/>
        <v>18-01</v>
      </c>
      <c r="E486" s="1">
        <f>_xlfn.IFNA(VLOOKUP(Aragon!B486,'Kilter Holds'!$P$36:$AA$208,12,0),0)</f>
        <v>0</v>
      </c>
      <c r="G486" s="2">
        <f t="shared" si="22"/>
        <v>0</v>
      </c>
      <c r="H486" s="2">
        <f t="shared" si="23"/>
        <v>0</v>
      </c>
    </row>
    <row r="487" spans="2:8">
      <c r="B487" t="s">
        <v>854</v>
      </c>
      <c r="C487" t="s">
        <v>872</v>
      </c>
      <c r="D487" s="12" t="str">
        <f t="shared" si="24"/>
        <v>Color Code</v>
      </c>
      <c r="E487" s="1">
        <f>_xlfn.IFNA(VLOOKUP(Aragon!B487,'Kilter Holds'!$P$36:$AA$208,13,0),0)</f>
        <v>0</v>
      </c>
      <c r="G487" s="2">
        <f t="shared" si="22"/>
        <v>0</v>
      </c>
      <c r="H487" s="2">
        <f t="shared" si="23"/>
        <v>0</v>
      </c>
    </row>
    <row r="488" spans="2:8">
      <c r="B488" t="s">
        <v>134</v>
      </c>
      <c r="C488" t="s">
        <v>567</v>
      </c>
      <c r="D488" s="5" t="str">
        <f t="shared" si="24"/>
        <v>11-12</v>
      </c>
      <c r="E488" s="1">
        <f>_xlfn.IFNA(VLOOKUP(Aragon!B488,'Kilter Holds'!$P$36:$AA$208,5,0),0)</f>
        <v>0</v>
      </c>
      <c r="G488" s="2">
        <f t="shared" si="22"/>
        <v>0</v>
      </c>
      <c r="H488" s="2">
        <f t="shared" si="23"/>
        <v>0</v>
      </c>
    </row>
    <row r="489" spans="2:8">
      <c r="B489" t="s">
        <v>134</v>
      </c>
      <c r="C489" t="s">
        <v>567</v>
      </c>
      <c r="D489" s="6" t="str">
        <f t="shared" si="24"/>
        <v>14-01</v>
      </c>
      <c r="E489" s="1">
        <f>_xlfn.IFNA(VLOOKUP(Aragon!B489,'Kilter Holds'!$P$36:$AA$208,6,0),0)</f>
        <v>0</v>
      </c>
      <c r="G489" s="2">
        <f t="shared" si="22"/>
        <v>0</v>
      </c>
      <c r="H489" s="2">
        <f t="shared" si="23"/>
        <v>0</v>
      </c>
    </row>
    <row r="490" spans="2:8">
      <c r="B490" t="s">
        <v>134</v>
      </c>
      <c r="C490" t="s">
        <v>567</v>
      </c>
      <c r="D490" s="7" t="str">
        <f t="shared" si="24"/>
        <v>15-12</v>
      </c>
      <c r="E490" s="1">
        <f>_xlfn.IFNA(VLOOKUP(Aragon!B490,'Kilter Holds'!$P$36:$AA$208,7,0),0)</f>
        <v>0</v>
      </c>
      <c r="G490" s="2">
        <f t="shared" si="22"/>
        <v>0</v>
      </c>
      <c r="H490" s="2">
        <f t="shared" si="23"/>
        <v>0</v>
      </c>
    </row>
    <row r="491" spans="2:8">
      <c r="B491" t="s">
        <v>134</v>
      </c>
      <c r="C491" t="s">
        <v>567</v>
      </c>
      <c r="D491" s="8" t="str">
        <f t="shared" si="24"/>
        <v>16-16</v>
      </c>
      <c r="E491" s="1">
        <f>_xlfn.IFNA(VLOOKUP(Aragon!B491,'Kilter Holds'!$P$36:$AA$208,8,0),0)</f>
        <v>0</v>
      </c>
      <c r="G491" s="2">
        <f t="shared" si="22"/>
        <v>0</v>
      </c>
      <c r="H491" s="2">
        <f t="shared" si="23"/>
        <v>0</v>
      </c>
    </row>
    <row r="492" spans="2:8">
      <c r="B492" t="s">
        <v>134</v>
      </c>
      <c r="C492" t="s">
        <v>567</v>
      </c>
      <c r="D492" s="9" t="str">
        <f t="shared" si="24"/>
        <v>13-01</v>
      </c>
      <c r="E492" s="1">
        <f>_xlfn.IFNA(VLOOKUP(Aragon!B492,'Kilter Holds'!$P$36:$AA$208,9,0),0)</f>
        <v>0</v>
      </c>
      <c r="G492" s="2">
        <f t="shared" si="22"/>
        <v>0</v>
      </c>
      <c r="H492" s="2">
        <f t="shared" si="23"/>
        <v>0</v>
      </c>
    </row>
    <row r="493" spans="2:8">
      <c r="B493" t="s">
        <v>134</v>
      </c>
      <c r="C493" t="s">
        <v>567</v>
      </c>
      <c r="D493" s="10" t="str">
        <f t="shared" si="24"/>
        <v>07-13</v>
      </c>
      <c r="E493" s="1">
        <f>_xlfn.IFNA(VLOOKUP(Aragon!B493,'Kilter Holds'!$P$36:$AA$208,10,0),0)</f>
        <v>0</v>
      </c>
      <c r="G493" s="2">
        <f t="shared" si="22"/>
        <v>0</v>
      </c>
      <c r="H493" s="2">
        <f t="shared" si="23"/>
        <v>0</v>
      </c>
    </row>
    <row r="494" spans="2:8">
      <c r="B494" t="s">
        <v>134</v>
      </c>
      <c r="C494" t="s">
        <v>567</v>
      </c>
      <c r="D494" s="11" t="str">
        <f t="shared" si="24"/>
        <v>11-26</v>
      </c>
      <c r="E494" s="1">
        <f>_xlfn.IFNA(VLOOKUP(Aragon!B494,'Kilter Holds'!$P$36:$AA$208,11,0),0)</f>
        <v>0</v>
      </c>
      <c r="G494" s="2">
        <f t="shared" si="22"/>
        <v>0</v>
      </c>
      <c r="H494" s="2">
        <f t="shared" si="23"/>
        <v>0</v>
      </c>
    </row>
    <row r="495" spans="2:8">
      <c r="B495" t="s">
        <v>134</v>
      </c>
      <c r="C495" t="s">
        <v>567</v>
      </c>
      <c r="D495" s="13" t="str">
        <f t="shared" si="24"/>
        <v>18-01</v>
      </c>
      <c r="E495" s="1">
        <f>_xlfn.IFNA(VLOOKUP(Aragon!B495,'Kilter Holds'!$P$36:$AA$208,12,0),0)</f>
        <v>0</v>
      </c>
      <c r="G495" s="2">
        <f t="shared" si="22"/>
        <v>0</v>
      </c>
      <c r="H495" s="2">
        <f t="shared" si="23"/>
        <v>0</v>
      </c>
    </row>
    <row r="496" spans="2:8">
      <c r="B496" t="s">
        <v>134</v>
      </c>
      <c r="C496" t="s">
        <v>567</v>
      </c>
      <c r="D496" s="12" t="str">
        <f t="shared" si="24"/>
        <v>Color Code</v>
      </c>
      <c r="E496" s="1">
        <f>_xlfn.IFNA(VLOOKUP(Aragon!B496,'Kilter Holds'!$P$36:$AA$208,13,0),0)</f>
        <v>0</v>
      </c>
      <c r="G496" s="2">
        <f t="shared" si="22"/>
        <v>0</v>
      </c>
      <c r="H496" s="2">
        <f t="shared" si="23"/>
        <v>0</v>
      </c>
    </row>
    <row r="497" spans="2:8">
      <c r="B497" t="s">
        <v>135</v>
      </c>
      <c r="C497" t="s">
        <v>568</v>
      </c>
      <c r="D497" s="5" t="str">
        <f t="shared" si="24"/>
        <v>11-12</v>
      </c>
      <c r="E497" s="1">
        <f>_xlfn.IFNA(VLOOKUP(Aragon!B497,'Kilter Holds'!$P$36:$AA$208,5,0),0)</f>
        <v>0</v>
      </c>
      <c r="G497" s="2">
        <f t="shared" si="22"/>
        <v>0</v>
      </c>
      <c r="H497" s="2">
        <f t="shared" si="23"/>
        <v>0</v>
      </c>
    </row>
    <row r="498" spans="2:8">
      <c r="B498" t="s">
        <v>135</v>
      </c>
      <c r="C498" t="s">
        <v>568</v>
      </c>
      <c r="D498" s="6" t="str">
        <f t="shared" si="24"/>
        <v>14-01</v>
      </c>
      <c r="E498" s="1">
        <f>_xlfn.IFNA(VLOOKUP(Aragon!B498,'Kilter Holds'!$P$36:$AA$208,6,0),0)</f>
        <v>0</v>
      </c>
      <c r="G498" s="2">
        <f t="shared" si="22"/>
        <v>0</v>
      </c>
      <c r="H498" s="2">
        <f t="shared" si="23"/>
        <v>0</v>
      </c>
    </row>
    <row r="499" spans="2:8">
      <c r="B499" t="s">
        <v>135</v>
      </c>
      <c r="C499" t="s">
        <v>568</v>
      </c>
      <c r="D499" s="7" t="str">
        <f t="shared" si="24"/>
        <v>15-12</v>
      </c>
      <c r="E499" s="1">
        <f>_xlfn.IFNA(VLOOKUP(Aragon!B499,'Kilter Holds'!$P$36:$AA$208,7,0),0)</f>
        <v>0</v>
      </c>
      <c r="G499" s="2">
        <f t="shared" si="22"/>
        <v>0</v>
      </c>
      <c r="H499" s="2">
        <f t="shared" si="23"/>
        <v>0</v>
      </c>
    </row>
    <row r="500" spans="2:8">
      <c r="B500" t="s">
        <v>135</v>
      </c>
      <c r="C500" t="s">
        <v>568</v>
      </c>
      <c r="D500" s="8" t="str">
        <f t="shared" si="24"/>
        <v>16-16</v>
      </c>
      <c r="E500" s="1">
        <f>_xlfn.IFNA(VLOOKUP(Aragon!B500,'Kilter Holds'!$P$36:$AA$208,8,0),0)</f>
        <v>0</v>
      </c>
      <c r="G500" s="2">
        <f t="shared" si="22"/>
        <v>0</v>
      </c>
      <c r="H500" s="2">
        <f t="shared" si="23"/>
        <v>0</v>
      </c>
    </row>
    <row r="501" spans="2:8">
      <c r="B501" t="s">
        <v>135</v>
      </c>
      <c r="C501" t="s">
        <v>568</v>
      </c>
      <c r="D501" s="9" t="str">
        <f t="shared" si="24"/>
        <v>13-01</v>
      </c>
      <c r="E501" s="1">
        <f>_xlfn.IFNA(VLOOKUP(Aragon!B501,'Kilter Holds'!$P$36:$AA$208,9,0),0)</f>
        <v>0</v>
      </c>
      <c r="G501" s="2">
        <f t="shared" si="22"/>
        <v>0</v>
      </c>
      <c r="H501" s="2">
        <f t="shared" si="23"/>
        <v>0</v>
      </c>
    </row>
    <row r="502" spans="2:8">
      <c r="B502" t="s">
        <v>135</v>
      </c>
      <c r="C502" t="s">
        <v>568</v>
      </c>
      <c r="D502" s="10" t="str">
        <f t="shared" si="24"/>
        <v>07-13</v>
      </c>
      <c r="E502" s="1">
        <f>_xlfn.IFNA(VLOOKUP(Aragon!B502,'Kilter Holds'!$P$36:$AA$208,10,0),0)</f>
        <v>0</v>
      </c>
      <c r="G502" s="2">
        <f t="shared" si="22"/>
        <v>0</v>
      </c>
      <c r="H502" s="2">
        <f t="shared" si="23"/>
        <v>0</v>
      </c>
    </row>
    <row r="503" spans="2:8">
      <c r="B503" t="s">
        <v>135</v>
      </c>
      <c r="C503" t="s">
        <v>568</v>
      </c>
      <c r="D503" s="11" t="str">
        <f t="shared" si="24"/>
        <v>11-26</v>
      </c>
      <c r="E503" s="1">
        <f>_xlfn.IFNA(VLOOKUP(Aragon!B503,'Kilter Holds'!$P$36:$AA$208,11,0),0)</f>
        <v>0</v>
      </c>
      <c r="G503" s="2">
        <f t="shared" si="22"/>
        <v>0</v>
      </c>
      <c r="H503" s="2">
        <f t="shared" si="23"/>
        <v>0</v>
      </c>
    </row>
    <row r="504" spans="2:8">
      <c r="B504" t="s">
        <v>135</v>
      </c>
      <c r="C504" t="s">
        <v>568</v>
      </c>
      <c r="D504" s="13" t="str">
        <f t="shared" si="24"/>
        <v>18-01</v>
      </c>
      <c r="E504" s="1">
        <f>_xlfn.IFNA(VLOOKUP(Aragon!B504,'Kilter Holds'!$P$36:$AA$208,12,0),0)</f>
        <v>0</v>
      </c>
      <c r="G504" s="2">
        <f t="shared" si="22"/>
        <v>0</v>
      </c>
      <c r="H504" s="2">
        <f t="shared" si="23"/>
        <v>0</v>
      </c>
    </row>
    <row r="505" spans="2:8">
      <c r="B505" t="s">
        <v>135</v>
      </c>
      <c r="C505" t="s">
        <v>568</v>
      </c>
      <c r="D505" s="12" t="str">
        <f t="shared" si="24"/>
        <v>Color Code</v>
      </c>
      <c r="E505" s="1">
        <f>_xlfn.IFNA(VLOOKUP(Aragon!B505,'Kilter Holds'!$P$36:$AA$208,13,0),0)</f>
        <v>0</v>
      </c>
      <c r="G505" s="2">
        <f t="shared" si="22"/>
        <v>0</v>
      </c>
      <c r="H505" s="2">
        <f t="shared" si="23"/>
        <v>0</v>
      </c>
    </row>
    <row r="506" spans="2:8">
      <c r="B506" t="s">
        <v>136</v>
      </c>
      <c r="C506" t="s">
        <v>569</v>
      </c>
      <c r="D506" s="5" t="str">
        <f t="shared" si="24"/>
        <v>11-12</v>
      </c>
      <c r="E506" s="1">
        <f>_xlfn.IFNA(VLOOKUP(Aragon!B506,'Kilter Holds'!$P$36:$AA$208,5,0),0)</f>
        <v>0</v>
      </c>
      <c r="G506" s="2">
        <f t="shared" ref="G506:G569" si="25">E506*F506</f>
        <v>0</v>
      </c>
      <c r="H506" s="2">
        <f t="shared" si="23"/>
        <v>0</v>
      </c>
    </row>
    <row r="507" spans="2:8">
      <c r="B507" t="s">
        <v>136</v>
      </c>
      <c r="C507" t="s">
        <v>569</v>
      </c>
      <c r="D507" s="6" t="str">
        <f t="shared" si="24"/>
        <v>14-01</v>
      </c>
      <c r="E507" s="1">
        <f>_xlfn.IFNA(VLOOKUP(Aragon!B507,'Kilter Holds'!$P$36:$AA$208,6,0),0)</f>
        <v>0</v>
      </c>
      <c r="G507" s="2">
        <f t="shared" si="25"/>
        <v>0</v>
      </c>
      <c r="H507" s="2">
        <f t="shared" si="23"/>
        <v>0</v>
      </c>
    </row>
    <row r="508" spans="2:8">
      <c r="B508" t="s">
        <v>136</v>
      </c>
      <c r="C508" t="s">
        <v>569</v>
      </c>
      <c r="D508" s="7" t="str">
        <f t="shared" si="24"/>
        <v>15-12</v>
      </c>
      <c r="E508" s="1">
        <f>_xlfn.IFNA(VLOOKUP(Aragon!B508,'Kilter Holds'!$P$36:$AA$208,7,0),0)</f>
        <v>0</v>
      </c>
      <c r="G508" s="2">
        <f t="shared" si="25"/>
        <v>0</v>
      </c>
      <c r="H508" s="2">
        <f t="shared" si="23"/>
        <v>0</v>
      </c>
    </row>
    <row r="509" spans="2:8">
      <c r="B509" t="s">
        <v>136</v>
      </c>
      <c r="C509" t="s">
        <v>569</v>
      </c>
      <c r="D509" s="8" t="str">
        <f t="shared" si="24"/>
        <v>16-16</v>
      </c>
      <c r="E509" s="1">
        <f>_xlfn.IFNA(VLOOKUP(Aragon!B509,'Kilter Holds'!$P$36:$AA$208,8,0),0)</f>
        <v>0</v>
      </c>
      <c r="G509" s="2">
        <f t="shared" si="25"/>
        <v>0</v>
      </c>
      <c r="H509" s="2">
        <f t="shared" si="23"/>
        <v>0</v>
      </c>
    </row>
    <row r="510" spans="2:8">
      <c r="B510" t="s">
        <v>136</v>
      </c>
      <c r="C510" t="s">
        <v>569</v>
      </c>
      <c r="D510" s="9" t="str">
        <f t="shared" si="24"/>
        <v>13-01</v>
      </c>
      <c r="E510" s="1">
        <f>_xlfn.IFNA(VLOOKUP(Aragon!B510,'Kilter Holds'!$P$36:$AA$208,9,0),0)</f>
        <v>0</v>
      </c>
      <c r="G510" s="2">
        <f t="shared" si="25"/>
        <v>0</v>
      </c>
      <c r="H510" s="2">
        <f t="shared" si="23"/>
        <v>0</v>
      </c>
    </row>
    <row r="511" spans="2:8">
      <c r="B511" t="s">
        <v>136</v>
      </c>
      <c r="C511" t="s">
        <v>569</v>
      </c>
      <c r="D511" s="10" t="str">
        <f t="shared" si="24"/>
        <v>07-13</v>
      </c>
      <c r="E511" s="1">
        <f>_xlfn.IFNA(VLOOKUP(Aragon!B511,'Kilter Holds'!$P$36:$AA$208,10,0),0)</f>
        <v>0</v>
      </c>
      <c r="G511" s="2">
        <f t="shared" si="25"/>
        <v>0</v>
      </c>
      <c r="H511" s="2">
        <f t="shared" si="23"/>
        <v>0</v>
      </c>
    </row>
    <row r="512" spans="2:8">
      <c r="B512" t="s">
        <v>136</v>
      </c>
      <c r="C512" t="s">
        <v>569</v>
      </c>
      <c r="D512" s="11" t="str">
        <f t="shared" si="24"/>
        <v>11-26</v>
      </c>
      <c r="E512" s="1">
        <f>_xlfn.IFNA(VLOOKUP(Aragon!B512,'Kilter Holds'!$P$36:$AA$208,11,0),0)</f>
        <v>0</v>
      </c>
      <c r="G512" s="2">
        <f t="shared" si="25"/>
        <v>0</v>
      </c>
      <c r="H512" s="2">
        <f t="shared" si="23"/>
        <v>0</v>
      </c>
    </row>
    <row r="513" spans="2:8">
      <c r="B513" t="s">
        <v>136</v>
      </c>
      <c r="C513" t="s">
        <v>569</v>
      </c>
      <c r="D513" s="13" t="str">
        <f t="shared" si="24"/>
        <v>18-01</v>
      </c>
      <c r="E513" s="1">
        <f>_xlfn.IFNA(VLOOKUP(Aragon!B513,'Kilter Holds'!$P$36:$AA$208,12,0),0)</f>
        <v>0</v>
      </c>
      <c r="G513" s="2">
        <f t="shared" si="25"/>
        <v>0</v>
      </c>
      <c r="H513" s="2">
        <f t="shared" si="23"/>
        <v>0</v>
      </c>
    </row>
    <row r="514" spans="2:8">
      <c r="B514" t="s">
        <v>136</v>
      </c>
      <c r="C514" t="s">
        <v>569</v>
      </c>
      <c r="D514" s="12" t="str">
        <f t="shared" si="24"/>
        <v>Color Code</v>
      </c>
      <c r="E514" s="1">
        <f>_xlfn.IFNA(VLOOKUP(Aragon!B514,'Kilter Holds'!$P$36:$AA$208,13,0),0)</f>
        <v>0</v>
      </c>
      <c r="G514" s="2">
        <f t="shared" si="25"/>
        <v>0</v>
      </c>
      <c r="H514" s="2">
        <f t="shared" si="23"/>
        <v>0</v>
      </c>
    </row>
    <row r="515" spans="2:8">
      <c r="B515" t="s">
        <v>298</v>
      </c>
      <c r="C515" t="s">
        <v>570</v>
      </c>
      <c r="D515" s="5" t="str">
        <f t="shared" si="24"/>
        <v>11-12</v>
      </c>
      <c r="E515" s="1">
        <f>_xlfn.IFNA(VLOOKUP(Aragon!B515,'Kilter Holds'!$P$36:$AA$208,5,0),0)</f>
        <v>0</v>
      </c>
      <c r="G515" s="2">
        <f t="shared" si="25"/>
        <v>0</v>
      </c>
      <c r="H515" s="2">
        <f t="shared" si="23"/>
        <v>0</v>
      </c>
    </row>
    <row r="516" spans="2:8">
      <c r="B516" t="s">
        <v>298</v>
      </c>
      <c r="C516" t="s">
        <v>570</v>
      </c>
      <c r="D516" s="6" t="str">
        <f t="shared" si="24"/>
        <v>14-01</v>
      </c>
      <c r="E516" s="1">
        <f>_xlfn.IFNA(VLOOKUP(Aragon!B516,'Kilter Holds'!$P$36:$AA$208,6,0),0)</f>
        <v>0</v>
      </c>
      <c r="G516" s="2">
        <f t="shared" si="25"/>
        <v>0</v>
      </c>
      <c r="H516" s="2">
        <f t="shared" si="23"/>
        <v>0</v>
      </c>
    </row>
    <row r="517" spans="2:8">
      <c r="B517" t="s">
        <v>298</v>
      </c>
      <c r="C517" t="s">
        <v>570</v>
      </c>
      <c r="D517" s="7" t="str">
        <f t="shared" si="24"/>
        <v>15-12</v>
      </c>
      <c r="E517" s="1">
        <f>_xlfn.IFNA(VLOOKUP(Aragon!B517,'Kilter Holds'!$P$36:$AA$208,7,0),0)</f>
        <v>0</v>
      </c>
      <c r="G517" s="2">
        <f t="shared" si="25"/>
        <v>0</v>
      </c>
      <c r="H517" s="2">
        <f t="shared" si="23"/>
        <v>0</v>
      </c>
    </row>
    <row r="518" spans="2:8">
      <c r="B518" t="s">
        <v>298</v>
      </c>
      <c r="C518" t="s">
        <v>570</v>
      </c>
      <c r="D518" s="8" t="str">
        <f t="shared" si="24"/>
        <v>16-16</v>
      </c>
      <c r="E518" s="1">
        <f>_xlfn.IFNA(VLOOKUP(Aragon!B518,'Kilter Holds'!$P$36:$AA$208,8,0),0)</f>
        <v>0</v>
      </c>
      <c r="G518" s="2">
        <f t="shared" si="25"/>
        <v>0</v>
      </c>
      <c r="H518" s="2">
        <f t="shared" si="23"/>
        <v>0</v>
      </c>
    </row>
    <row r="519" spans="2:8">
      <c r="B519" t="s">
        <v>298</v>
      </c>
      <c r="C519" t="s">
        <v>570</v>
      </c>
      <c r="D519" s="9" t="str">
        <f t="shared" si="24"/>
        <v>13-01</v>
      </c>
      <c r="E519" s="1">
        <f>_xlfn.IFNA(VLOOKUP(Aragon!B519,'Kilter Holds'!$P$36:$AA$208,9,0),0)</f>
        <v>0</v>
      </c>
      <c r="G519" s="2">
        <f t="shared" si="25"/>
        <v>0</v>
      </c>
      <c r="H519" s="2">
        <f t="shared" si="23"/>
        <v>0</v>
      </c>
    </row>
    <row r="520" spans="2:8">
      <c r="B520" t="s">
        <v>298</v>
      </c>
      <c r="C520" t="s">
        <v>570</v>
      </c>
      <c r="D520" s="10" t="str">
        <f t="shared" si="24"/>
        <v>07-13</v>
      </c>
      <c r="E520" s="1">
        <f>_xlfn.IFNA(VLOOKUP(Aragon!B520,'Kilter Holds'!$P$36:$AA$208,10,0),0)</f>
        <v>0</v>
      </c>
      <c r="G520" s="2">
        <f t="shared" si="25"/>
        <v>0</v>
      </c>
      <c r="H520" s="2">
        <f t="shared" si="23"/>
        <v>0</v>
      </c>
    </row>
    <row r="521" spans="2:8">
      <c r="B521" t="s">
        <v>298</v>
      </c>
      <c r="C521" t="s">
        <v>570</v>
      </c>
      <c r="D521" s="11" t="str">
        <f t="shared" si="24"/>
        <v>11-26</v>
      </c>
      <c r="E521" s="1">
        <f>_xlfn.IFNA(VLOOKUP(Aragon!B521,'Kilter Holds'!$P$36:$AA$208,11,0),0)</f>
        <v>0</v>
      </c>
      <c r="G521" s="2">
        <f t="shared" si="25"/>
        <v>0</v>
      </c>
      <c r="H521" s="2">
        <f t="shared" si="23"/>
        <v>0</v>
      </c>
    </row>
    <row r="522" spans="2:8">
      <c r="B522" t="s">
        <v>298</v>
      </c>
      <c r="C522" t="s">
        <v>570</v>
      </c>
      <c r="D522" s="13" t="str">
        <f t="shared" si="24"/>
        <v>18-01</v>
      </c>
      <c r="E522" s="1">
        <f>_xlfn.IFNA(VLOOKUP(Aragon!B522,'Kilter Holds'!$P$36:$AA$208,12,0),0)</f>
        <v>0</v>
      </c>
      <c r="G522" s="2">
        <f t="shared" si="25"/>
        <v>0</v>
      </c>
      <c r="H522" s="2">
        <f t="shared" si="23"/>
        <v>0</v>
      </c>
    </row>
    <row r="523" spans="2:8">
      <c r="B523" t="s">
        <v>298</v>
      </c>
      <c r="C523" t="s">
        <v>570</v>
      </c>
      <c r="D523" s="12" t="str">
        <f t="shared" si="24"/>
        <v>Color Code</v>
      </c>
      <c r="E523" s="1">
        <f>_xlfn.IFNA(VLOOKUP(Aragon!B523,'Kilter Holds'!$P$36:$AA$208,13,0),0)</f>
        <v>0</v>
      </c>
      <c r="G523" s="2">
        <f t="shared" si="25"/>
        <v>0</v>
      </c>
      <c r="H523" s="2">
        <f t="shared" si="23"/>
        <v>0</v>
      </c>
    </row>
    <row r="524" spans="2:8">
      <c r="B524" t="s">
        <v>288</v>
      </c>
      <c r="C524" t="s">
        <v>571</v>
      </c>
      <c r="D524" s="5" t="str">
        <f t="shared" si="24"/>
        <v>11-12</v>
      </c>
      <c r="E524" s="1">
        <f>_xlfn.IFNA(VLOOKUP(Aragon!B524,'Kilter Holds'!$P$36:$AA$208,5,0),0)</f>
        <v>0</v>
      </c>
      <c r="G524" s="2">
        <f t="shared" si="25"/>
        <v>0</v>
      </c>
      <c r="H524" s="2">
        <f t="shared" ref="H524:H587" si="26">IF($S$11="Y",G524*0.05,0)</f>
        <v>0</v>
      </c>
    </row>
    <row r="525" spans="2:8">
      <c r="B525" t="s">
        <v>288</v>
      </c>
      <c r="C525" t="s">
        <v>571</v>
      </c>
      <c r="D525" s="6" t="str">
        <f t="shared" ref="D525:D588" si="27">D516</f>
        <v>14-01</v>
      </c>
      <c r="E525" s="1">
        <f>_xlfn.IFNA(VLOOKUP(Aragon!B525,'Kilter Holds'!$P$36:$AA$208,6,0),0)</f>
        <v>0</v>
      </c>
      <c r="G525" s="2">
        <f t="shared" si="25"/>
        <v>0</v>
      </c>
      <c r="H525" s="2">
        <f t="shared" si="26"/>
        <v>0</v>
      </c>
    </row>
    <row r="526" spans="2:8">
      <c r="B526" t="s">
        <v>288</v>
      </c>
      <c r="C526" t="s">
        <v>571</v>
      </c>
      <c r="D526" s="7" t="str">
        <f t="shared" si="27"/>
        <v>15-12</v>
      </c>
      <c r="E526" s="1">
        <f>_xlfn.IFNA(VLOOKUP(Aragon!B526,'Kilter Holds'!$P$36:$AA$208,7,0),0)</f>
        <v>0</v>
      </c>
      <c r="G526" s="2">
        <f t="shared" si="25"/>
        <v>0</v>
      </c>
      <c r="H526" s="2">
        <f t="shared" si="26"/>
        <v>0</v>
      </c>
    </row>
    <row r="527" spans="2:8">
      <c r="B527" t="s">
        <v>288</v>
      </c>
      <c r="C527" t="s">
        <v>571</v>
      </c>
      <c r="D527" s="8" t="str">
        <f t="shared" si="27"/>
        <v>16-16</v>
      </c>
      <c r="E527" s="1">
        <f>_xlfn.IFNA(VLOOKUP(Aragon!B527,'Kilter Holds'!$P$36:$AA$208,8,0),0)</f>
        <v>0</v>
      </c>
      <c r="G527" s="2">
        <f t="shared" si="25"/>
        <v>0</v>
      </c>
      <c r="H527" s="2">
        <f t="shared" si="26"/>
        <v>0</v>
      </c>
    </row>
    <row r="528" spans="2:8">
      <c r="B528" t="s">
        <v>288</v>
      </c>
      <c r="C528" t="s">
        <v>571</v>
      </c>
      <c r="D528" s="9" t="str">
        <f t="shared" si="27"/>
        <v>13-01</v>
      </c>
      <c r="E528" s="1">
        <f>_xlfn.IFNA(VLOOKUP(Aragon!B528,'Kilter Holds'!$P$36:$AA$208,9,0),0)</f>
        <v>0</v>
      </c>
      <c r="G528" s="2">
        <f t="shared" si="25"/>
        <v>0</v>
      </c>
      <c r="H528" s="2">
        <f t="shared" si="26"/>
        <v>0</v>
      </c>
    </row>
    <row r="529" spans="2:8">
      <c r="B529" t="s">
        <v>288</v>
      </c>
      <c r="C529" t="s">
        <v>571</v>
      </c>
      <c r="D529" s="10" t="str">
        <f t="shared" si="27"/>
        <v>07-13</v>
      </c>
      <c r="E529" s="1">
        <f>_xlfn.IFNA(VLOOKUP(Aragon!B529,'Kilter Holds'!$P$36:$AA$208,10,0),0)</f>
        <v>0</v>
      </c>
      <c r="G529" s="2">
        <f t="shared" si="25"/>
        <v>0</v>
      </c>
      <c r="H529" s="2">
        <f t="shared" si="26"/>
        <v>0</v>
      </c>
    </row>
    <row r="530" spans="2:8">
      <c r="B530" t="s">
        <v>288</v>
      </c>
      <c r="C530" t="s">
        <v>571</v>
      </c>
      <c r="D530" s="11" t="str">
        <f t="shared" si="27"/>
        <v>11-26</v>
      </c>
      <c r="E530" s="1">
        <f>_xlfn.IFNA(VLOOKUP(Aragon!B530,'Kilter Holds'!$P$36:$AA$208,11,0),0)</f>
        <v>0</v>
      </c>
      <c r="G530" s="2">
        <f t="shared" si="25"/>
        <v>0</v>
      </c>
      <c r="H530" s="2">
        <f t="shared" si="26"/>
        <v>0</v>
      </c>
    </row>
    <row r="531" spans="2:8">
      <c r="B531" t="s">
        <v>288</v>
      </c>
      <c r="C531" t="s">
        <v>571</v>
      </c>
      <c r="D531" s="13" t="str">
        <f t="shared" si="27"/>
        <v>18-01</v>
      </c>
      <c r="E531" s="1">
        <f>_xlfn.IFNA(VLOOKUP(Aragon!B531,'Kilter Holds'!$P$36:$AA$208,12,0),0)</f>
        <v>0</v>
      </c>
      <c r="G531" s="2">
        <f t="shared" si="25"/>
        <v>0</v>
      </c>
      <c r="H531" s="2">
        <f t="shared" si="26"/>
        <v>0</v>
      </c>
    </row>
    <row r="532" spans="2:8">
      <c r="B532" t="s">
        <v>288</v>
      </c>
      <c r="C532" t="s">
        <v>571</v>
      </c>
      <c r="D532" s="12" t="str">
        <f t="shared" si="27"/>
        <v>Color Code</v>
      </c>
      <c r="E532" s="1">
        <f>_xlfn.IFNA(VLOOKUP(Aragon!B532,'Kilter Holds'!$P$36:$AA$208,13,0),0)</f>
        <v>0</v>
      </c>
      <c r="G532" s="2">
        <f t="shared" si="25"/>
        <v>0</v>
      </c>
      <c r="H532" s="2">
        <f t="shared" si="26"/>
        <v>0</v>
      </c>
    </row>
    <row r="533" spans="2:8">
      <c r="B533" t="s">
        <v>173</v>
      </c>
      <c r="C533" t="s">
        <v>572</v>
      </c>
      <c r="D533" s="5" t="str">
        <f t="shared" si="27"/>
        <v>11-12</v>
      </c>
      <c r="E533" s="1">
        <f>_xlfn.IFNA(VLOOKUP(Aragon!B533,'Kilter Holds'!$P$36:$AA$208,5,0),0)</f>
        <v>0</v>
      </c>
      <c r="G533" s="2">
        <f t="shared" si="25"/>
        <v>0</v>
      </c>
      <c r="H533" s="2">
        <f t="shared" si="26"/>
        <v>0</v>
      </c>
    </row>
    <row r="534" spans="2:8">
      <c r="B534" t="s">
        <v>173</v>
      </c>
      <c r="C534" t="s">
        <v>572</v>
      </c>
      <c r="D534" s="6" t="str">
        <f t="shared" si="27"/>
        <v>14-01</v>
      </c>
      <c r="E534" s="1">
        <f>_xlfn.IFNA(VLOOKUP(Aragon!B534,'Kilter Holds'!$P$36:$AA$208,6,0),0)</f>
        <v>0</v>
      </c>
      <c r="G534" s="2">
        <f t="shared" si="25"/>
        <v>0</v>
      </c>
      <c r="H534" s="2">
        <f t="shared" si="26"/>
        <v>0</v>
      </c>
    </row>
    <row r="535" spans="2:8">
      <c r="B535" t="s">
        <v>173</v>
      </c>
      <c r="C535" t="s">
        <v>572</v>
      </c>
      <c r="D535" s="7" t="str">
        <f t="shared" si="27"/>
        <v>15-12</v>
      </c>
      <c r="E535" s="1">
        <f>_xlfn.IFNA(VLOOKUP(Aragon!B535,'Kilter Holds'!$P$36:$AA$208,7,0),0)</f>
        <v>0</v>
      </c>
      <c r="G535" s="2">
        <f t="shared" si="25"/>
        <v>0</v>
      </c>
      <c r="H535" s="2">
        <f t="shared" si="26"/>
        <v>0</v>
      </c>
    </row>
    <row r="536" spans="2:8">
      <c r="B536" t="s">
        <v>173</v>
      </c>
      <c r="C536" t="s">
        <v>572</v>
      </c>
      <c r="D536" s="8" t="str">
        <f t="shared" si="27"/>
        <v>16-16</v>
      </c>
      <c r="E536" s="1">
        <f>_xlfn.IFNA(VLOOKUP(Aragon!B536,'Kilter Holds'!$P$36:$AA$208,8,0),0)</f>
        <v>0</v>
      </c>
      <c r="G536" s="2">
        <f t="shared" si="25"/>
        <v>0</v>
      </c>
      <c r="H536" s="2">
        <f t="shared" si="26"/>
        <v>0</v>
      </c>
    </row>
    <row r="537" spans="2:8">
      <c r="B537" t="s">
        <v>173</v>
      </c>
      <c r="C537" t="s">
        <v>572</v>
      </c>
      <c r="D537" s="9" t="str">
        <f t="shared" si="27"/>
        <v>13-01</v>
      </c>
      <c r="E537" s="1">
        <f>_xlfn.IFNA(VLOOKUP(Aragon!B537,'Kilter Holds'!$P$36:$AA$208,9,0),0)</f>
        <v>0</v>
      </c>
      <c r="G537" s="2">
        <f t="shared" si="25"/>
        <v>0</v>
      </c>
      <c r="H537" s="2">
        <f t="shared" si="26"/>
        <v>0</v>
      </c>
    </row>
    <row r="538" spans="2:8">
      <c r="B538" t="s">
        <v>173</v>
      </c>
      <c r="C538" t="s">
        <v>572</v>
      </c>
      <c r="D538" s="10" t="str">
        <f t="shared" si="27"/>
        <v>07-13</v>
      </c>
      <c r="E538" s="1">
        <f>_xlfn.IFNA(VLOOKUP(Aragon!B538,'Kilter Holds'!$P$36:$AA$208,10,0),0)</f>
        <v>0</v>
      </c>
      <c r="G538" s="2">
        <f t="shared" si="25"/>
        <v>0</v>
      </c>
      <c r="H538" s="2">
        <f t="shared" si="26"/>
        <v>0</v>
      </c>
    </row>
    <row r="539" spans="2:8">
      <c r="B539" t="s">
        <v>173</v>
      </c>
      <c r="C539" t="s">
        <v>572</v>
      </c>
      <c r="D539" s="11" t="str">
        <f t="shared" si="27"/>
        <v>11-26</v>
      </c>
      <c r="E539" s="1">
        <f>_xlfn.IFNA(VLOOKUP(Aragon!B539,'Kilter Holds'!$P$36:$AA$208,11,0),0)</f>
        <v>0</v>
      </c>
      <c r="G539" s="2">
        <f t="shared" si="25"/>
        <v>0</v>
      </c>
      <c r="H539" s="2">
        <f t="shared" si="26"/>
        <v>0</v>
      </c>
    </row>
    <row r="540" spans="2:8">
      <c r="B540" t="s">
        <v>173</v>
      </c>
      <c r="C540" t="s">
        <v>572</v>
      </c>
      <c r="D540" s="13" t="str">
        <f t="shared" si="27"/>
        <v>18-01</v>
      </c>
      <c r="E540" s="1">
        <f>_xlfn.IFNA(VLOOKUP(Aragon!B540,'Kilter Holds'!$P$36:$AA$208,12,0),0)</f>
        <v>0</v>
      </c>
      <c r="G540" s="2">
        <f t="shared" si="25"/>
        <v>0</v>
      </c>
      <c r="H540" s="2">
        <f t="shared" si="26"/>
        <v>0</v>
      </c>
    </row>
    <row r="541" spans="2:8">
      <c r="B541" t="s">
        <v>173</v>
      </c>
      <c r="C541" t="s">
        <v>572</v>
      </c>
      <c r="D541" s="12" t="str">
        <f t="shared" si="27"/>
        <v>Color Code</v>
      </c>
      <c r="E541" s="1">
        <f>_xlfn.IFNA(VLOOKUP(Aragon!B541,'Kilter Holds'!$P$36:$AA$208,13,0),0)</f>
        <v>0</v>
      </c>
      <c r="G541" s="2">
        <f t="shared" si="25"/>
        <v>0</v>
      </c>
      <c r="H541" s="2">
        <f t="shared" si="26"/>
        <v>0</v>
      </c>
    </row>
    <row r="542" spans="2:8">
      <c r="B542" t="s">
        <v>858</v>
      </c>
      <c r="C542" t="s">
        <v>873</v>
      </c>
      <c r="D542" s="5" t="str">
        <f t="shared" si="27"/>
        <v>11-12</v>
      </c>
      <c r="E542" s="1">
        <f>_xlfn.IFNA(VLOOKUP(Aragon!B542,'Kilter Holds'!$P$36:$AA$208,5,0),0)</f>
        <v>0</v>
      </c>
      <c r="G542" s="2">
        <f t="shared" si="25"/>
        <v>0</v>
      </c>
      <c r="H542" s="2">
        <f t="shared" si="26"/>
        <v>0</v>
      </c>
    </row>
    <row r="543" spans="2:8">
      <c r="B543" t="s">
        <v>858</v>
      </c>
      <c r="C543" t="s">
        <v>873</v>
      </c>
      <c r="D543" s="6" t="str">
        <f t="shared" si="27"/>
        <v>14-01</v>
      </c>
      <c r="E543" s="1">
        <f>_xlfn.IFNA(VLOOKUP(Aragon!B543,'Kilter Holds'!$P$36:$AA$208,6,0),0)</f>
        <v>0</v>
      </c>
      <c r="G543" s="2">
        <f t="shared" si="25"/>
        <v>0</v>
      </c>
      <c r="H543" s="2">
        <f t="shared" si="26"/>
        <v>0</v>
      </c>
    </row>
    <row r="544" spans="2:8">
      <c r="B544" t="s">
        <v>858</v>
      </c>
      <c r="C544" t="s">
        <v>873</v>
      </c>
      <c r="D544" s="7" t="str">
        <f t="shared" si="27"/>
        <v>15-12</v>
      </c>
      <c r="E544" s="1">
        <f>_xlfn.IFNA(VLOOKUP(Aragon!B544,'Kilter Holds'!$P$36:$AA$208,7,0),0)</f>
        <v>0</v>
      </c>
      <c r="G544" s="2">
        <f t="shared" si="25"/>
        <v>0</v>
      </c>
      <c r="H544" s="2">
        <f t="shared" si="26"/>
        <v>0</v>
      </c>
    </row>
    <row r="545" spans="2:8">
      <c r="B545" t="s">
        <v>858</v>
      </c>
      <c r="C545" t="s">
        <v>873</v>
      </c>
      <c r="D545" s="8" t="str">
        <f t="shared" si="27"/>
        <v>16-16</v>
      </c>
      <c r="E545" s="1">
        <f>_xlfn.IFNA(VLOOKUP(Aragon!B545,'Kilter Holds'!$P$36:$AA$208,8,0),0)</f>
        <v>0</v>
      </c>
      <c r="G545" s="2">
        <f t="shared" si="25"/>
        <v>0</v>
      </c>
      <c r="H545" s="2">
        <f t="shared" si="26"/>
        <v>0</v>
      </c>
    </row>
    <row r="546" spans="2:8">
      <c r="B546" t="s">
        <v>858</v>
      </c>
      <c r="C546" t="s">
        <v>873</v>
      </c>
      <c r="D546" s="9" t="str">
        <f t="shared" si="27"/>
        <v>13-01</v>
      </c>
      <c r="E546" s="1">
        <f>_xlfn.IFNA(VLOOKUP(Aragon!B546,'Kilter Holds'!$P$36:$AA$208,9,0),0)</f>
        <v>0</v>
      </c>
      <c r="G546" s="2">
        <f t="shared" si="25"/>
        <v>0</v>
      </c>
      <c r="H546" s="2">
        <f t="shared" si="26"/>
        <v>0</v>
      </c>
    </row>
    <row r="547" spans="2:8">
      <c r="B547" t="s">
        <v>858</v>
      </c>
      <c r="C547" t="s">
        <v>873</v>
      </c>
      <c r="D547" s="10" t="str">
        <f t="shared" si="27"/>
        <v>07-13</v>
      </c>
      <c r="E547" s="1">
        <f>_xlfn.IFNA(VLOOKUP(Aragon!B547,'Kilter Holds'!$P$36:$AA$208,10,0),0)</f>
        <v>0</v>
      </c>
      <c r="G547" s="2">
        <f t="shared" si="25"/>
        <v>0</v>
      </c>
      <c r="H547" s="2">
        <f t="shared" si="26"/>
        <v>0</v>
      </c>
    </row>
    <row r="548" spans="2:8">
      <c r="B548" t="s">
        <v>858</v>
      </c>
      <c r="C548" t="s">
        <v>873</v>
      </c>
      <c r="D548" s="11" t="str">
        <f t="shared" si="27"/>
        <v>11-26</v>
      </c>
      <c r="E548" s="1">
        <f>_xlfn.IFNA(VLOOKUP(Aragon!B548,'Kilter Holds'!$P$36:$AA$208,11,0),0)</f>
        <v>0</v>
      </c>
      <c r="G548" s="2">
        <f t="shared" si="25"/>
        <v>0</v>
      </c>
      <c r="H548" s="2">
        <f t="shared" si="26"/>
        <v>0</v>
      </c>
    </row>
    <row r="549" spans="2:8">
      <c r="B549" t="s">
        <v>858</v>
      </c>
      <c r="C549" t="s">
        <v>873</v>
      </c>
      <c r="D549" s="13" t="str">
        <f t="shared" si="27"/>
        <v>18-01</v>
      </c>
      <c r="E549" s="1">
        <f>_xlfn.IFNA(VLOOKUP(Aragon!B549,'Kilter Holds'!$P$36:$AA$208,12,0),0)</f>
        <v>0</v>
      </c>
      <c r="G549" s="2">
        <f t="shared" si="25"/>
        <v>0</v>
      </c>
      <c r="H549" s="2">
        <f t="shared" si="26"/>
        <v>0</v>
      </c>
    </row>
    <row r="550" spans="2:8">
      <c r="B550" t="s">
        <v>858</v>
      </c>
      <c r="C550" t="s">
        <v>873</v>
      </c>
      <c r="D550" s="12" t="str">
        <f t="shared" si="27"/>
        <v>Color Code</v>
      </c>
      <c r="E550" s="1">
        <f>_xlfn.IFNA(VLOOKUP(Aragon!B550,'Kilter Holds'!$P$36:$AA$208,13,0),0)</f>
        <v>0</v>
      </c>
      <c r="G550" s="2">
        <f t="shared" si="25"/>
        <v>0</v>
      </c>
      <c r="H550" s="2">
        <f t="shared" si="26"/>
        <v>0</v>
      </c>
    </row>
    <row r="551" spans="2:8">
      <c r="B551" t="s">
        <v>149</v>
      </c>
      <c r="C551" t="s">
        <v>573</v>
      </c>
      <c r="D551" s="5" t="str">
        <f t="shared" si="27"/>
        <v>11-12</v>
      </c>
      <c r="E551" s="1">
        <f>_xlfn.IFNA(VLOOKUP(Aragon!B551,'Kilter Holds'!$P$36:$AA$208,5,0),0)</f>
        <v>0</v>
      </c>
      <c r="G551" s="2">
        <f t="shared" si="25"/>
        <v>0</v>
      </c>
      <c r="H551" s="2">
        <f t="shared" si="26"/>
        <v>0</v>
      </c>
    </row>
    <row r="552" spans="2:8">
      <c r="B552" t="s">
        <v>149</v>
      </c>
      <c r="C552" t="s">
        <v>573</v>
      </c>
      <c r="D552" s="6" t="str">
        <f t="shared" si="27"/>
        <v>14-01</v>
      </c>
      <c r="E552" s="1">
        <f>_xlfn.IFNA(VLOOKUP(Aragon!B552,'Kilter Holds'!$P$36:$AA$208,6,0),0)</f>
        <v>0</v>
      </c>
      <c r="G552" s="2">
        <f t="shared" si="25"/>
        <v>0</v>
      </c>
      <c r="H552" s="2">
        <f t="shared" si="26"/>
        <v>0</v>
      </c>
    </row>
    <row r="553" spans="2:8">
      <c r="B553" t="s">
        <v>149</v>
      </c>
      <c r="C553" t="s">
        <v>573</v>
      </c>
      <c r="D553" s="7" t="str">
        <f t="shared" si="27"/>
        <v>15-12</v>
      </c>
      <c r="E553" s="1">
        <f>_xlfn.IFNA(VLOOKUP(Aragon!B553,'Kilter Holds'!$P$36:$AA$208,7,0),0)</f>
        <v>0</v>
      </c>
      <c r="G553" s="2">
        <f t="shared" si="25"/>
        <v>0</v>
      </c>
      <c r="H553" s="2">
        <f t="shared" si="26"/>
        <v>0</v>
      </c>
    </row>
    <row r="554" spans="2:8">
      <c r="B554" t="s">
        <v>149</v>
      </c>
      <c r="C554" t="s">
        <v>573</v>
      </c>
      <c r="D554" s="8" t="str">
        <f t="shared" si="27"/>
        <v>16-16</v>
      </c>
      <c r="E554" s="1">
        <f>_xlfn.IFNA(VLOOKUP(Aragon!B554,'Kilter Holds'!$P$36:$AA$208,8,0),0)</f>
        <v>0</v>
      </c>
      <c r="G554" s="2">
        <f t="shared" si="25"/>
        <v>0</v>
      </c>
      <c r="H554" s="2">
        <f t="shared" si="26"/>
        <v>0</v>
      </c>
    </row>
    <row r="555" spans="2:8">
      <c r="B555" t="s">
        <v>149</v>
      </c>
      <c r="C555" t="s">
        <v>573</v>
      </c>
      <c r="D555" s="9" t="str">
        <f t="shared" si="27"/>
        <v>13-01</v>
      </c>
      <c r="E555" s="1">
        <f>_xlfn.IFNA(VLOOKUP(Aragon!B555,'Kilter Holds'!$P$36:$AA$208,9,0),0)</f>
        <v>0</v>
      </c>
      <c r="G555" s="2">
        <f t="shared" si="25"/>
        <v>0</v>
      </c>
      <c r="H555" s="2">
        <f t="shared" si="26"/>
        <v>0</v>
      </c>
    </row>
    <row r="556" spans="2:8">
      <c r="B556" t="s">
        <v>149</v>
      </c>
      <c r="C556" t="s">
        <v>573</v>
      </c>
      <c r="D556" s="10" t="str">
        <f t="shared" si="27"/>
        <v>07-13</v>
      </c>
      <c r="E556" s="1">
        <f>_xlfn.IFNA(VLOOKUP(Aragon!B556,'Kilter Holds'!$P$36:$AA$208,10,0),0)</f>
        <v>0</v>
      </c>
      <c r="G556" s="2">
        <f t="shared" si="25"/>
        <v>0</v>
      </c>
      <c r="H556" s="2">
        <f t="shared" si="26"/>
        <v>0</v>
      </c>
    </row>
    <row r="557" spans="2:8">
      <c r="B557" t="s">
        <v>149</v>
      </c>
      <c r="C557" t="s">
        <v>573</v>
      </c>
      <c r="D557" s="11" t="str">
        <f t="shared" si="27"/>
        <v>11-26</v>
      </c>
      <c r="E557" s="1">
        <f>_xlfn.IFNA(VLOOKUP(Aragon!B557,'Kilter Holds'!$P$36:$AA$208,11,0),0)</f>
        <v>0</v>
      </c>
      <c r="G557" s="2">
        <f t="shared" si="25"/>
        <v>0</v>
      </c>
      <c r="H557" s="2">
        <f t="shared" si="26"/>
        <v>0</v>
      </c>
    </row>
    <row r="558" spans="2:8">
      <c r="B558" t="s">
        <v>149</v>
      </c>
      <c r="C558" t="s">
        <v>573</v>
      </c>
      <c r="D558" s="13" t="str">
        <f t="shared" si="27"/>
        <v>18-01</v>
      </c>
      <c r="E558" s="1">
        <f>_xlfn.IFNA(VLOOKUP(Aragon!B558,'Kilter Holds'!$P$36:$AA$208,12,0),0)</f>
        <v>0</v>
      </c>
      <c r="G558" s="2">
        <f t="shared" si="25"/>
        <v>0</v>
      </c>
      <c r="H558" s="2">
        <f t="shared" si="26"/>
        <v>0</v>
      </c>
    </row>
    <row r="559" spans="2:8">
      <c r="B559" t="s">
        <v>149</v>
      </c>
      <c r="C559" t="s">
        <v>573</v>
      </c>
      <c r="D559" s="12" t="str">
        <f t="shared" si="27"/>
        <v>Color Code</v>
      </c>
      <c r="E559" s="1">
        <f>_xlfn.IFNA(VLOOKUP(Aragon!B559,'Kilter Holds'!$P$36:$AA$208,13,0),0)</f>
        <v>0</v>
      </c>
      <c r="G559" s="2">
        <f t="shared" si="25"/>
        <v>0</v>
      </c>
      <c r="H559" s="2">
        <f t="shared" si="26"/>
        <v>0</v>
      </c>
    </row>
    <row r="560" spans="2:8">
      <c r="B560" t="s">
        <v>150</v>
      </c>
      <c r="C560" t="s">
        <v>574</v>
      </c>
      <c r="D560" s="5" t="str">
        <f t="shared" si="27"/>
        <v>11-12</v>
      </c>
      <c r="E560" s="1">
        <f>_xlfn.IFNA(VLOOKUP(Aragon!B560,'Kilter Holds'!$P$36:$AA$208,5,0),0)</f>
        <v>0</v>
      </c>
      <c r="G560" s="2">
        <f t="shared" si="25"/>
        <v>0</v>
      </c>
      <c r="H560" s="2">
        <f t="shared" si="26"/>
        <v>0</v>
      </c>
    </row>
    <row r="561" spans="2:8">
      <c r="B561" t="s">
        <v>150</v>
      </c>
      <c r="C561" t="s">
        <v>574</v>
      </c>
      <c r="D561" s="6" t="str">
        <f t="shared" si="27"/>
        <v>14-01</v>
      </c>
      <c r="E561" s="1">
        <f>_xlfn.IFNA(VLOOKUP(Aragon!B561,'Kilter Holds'!$P$36:$AA$208,6,0),0)</f>
        <v>0</v>
      </c>
      <c r="G561" s="2">
        <f t="shared" si="25"/>
        <v>0</v>
      </c>
      <c r="H561" s="2">
        <f t="shared" si="26"/>
        <v>0</v>
      </c>
    </row>
    <row r="562" spans="2:8">
      <c r="B562" t="s">
        <v>150</v>
      </c>
      <c r="C562" t="s">
        <v>574</v>
      </c>
      <c r="D562" s="7" t="str">
        <f t="shared" si="27"/>
        <v>15-12</v>
      </c>
      <c r="E562" s="1">
        <f>_xlfn.IFNA(VLOOKUP(Aragon!B562,'Kilter Holds'!$P$36:$AA$208,7,0),0)</f>
        <v>0</v>
      </c>
      <c r="G562" s="2">
        <f t="shared" si="25"/>
        <v>0</v>
      </c>
      <c r="H562" s="2">
        <f t="shared" si="26"/>
        <v>0</v>
      </c>
    </row>
    <row r="563" spans="2:8">
      <c r="B563" t="s">
        <v>150</v>
      </c>
      <c r="C563" t="s">
        <v>574</v>
      </c>
      <c r="D563" s="8" t="str">
        <f t="shared" si="27"/>
        <v>16-16</v>
      </c>
      <c r="E563" s="1">
        <f>_xlfn.IFNA(VLOOKUP(Aragon!B563,'Kilter Holds'!$P$36:$AA$208,8,0),0)</f>
        <v>0</v>
      </c>
      <c r="G563" s="2">
        <f t="shared" si="25"/>
        <v>0</v>
      </c>
      <c r="H563" s="2">
        <f t="shared" si="26"/>
        <v>0</v>
      </c>
    </row>
    <row r="564" spans="2:8">
      <c r="B564" t="s">
        <v>150</v>
      </c>
      <c r="C564" t="s">
        <v>574</v>
      </c>
      <c r="D564" s="9" t="str">
        <f t="shared" si="27"/>
        <v>13-01</v>
      </c>
      <c r="E564" s="1">
        <f>_xlfn.IFNA(VLOOKUP(Aragon!B564,'Kilter Holds'!$P$36:$AA$208,9,0),0)</f>
        <v>0</v>
      </c>
      <c r="G564" s="2">
        <f t="shared" si="25"/>
        <v>0</v>
      </c>
      <c r="H564" s="2">
        <f t="shared" si="26"/>
        <v>0</v>
      </c>
    </row>
    <row r="565" spans="2:8">
      <c r="B565" t="s">
        <v>150</v>
      </c>
      <c r="C565" t="s">
        <v>574</v>
      </c>
      <c r="D565" s="10" t="str">
        <f t="shared" si="27"/>
        <v>07-13</v>
      </c>
      <c r="E565" s="1">
        <f>_xlfn.IFNA(VLOOKUP(Aragon!B565,'Kilter Holds'!$P$36:$AA$208,10,0),0)</f>
        <v>0</v>
      </c>
      <c r="G565" s="2">
        <f t="shared" si="25"/>
        <v>0</v>
      </c>
      <c r="H565" s="2">
        <f t="shared" si="26"/>
        <v>0</v>
      </c>
    </row>
    <row r="566" spans="2:8">
      <c r="B566" t="s">
        <v>150</v>
      </c>
      <c r="C566" t="s">
        <v>574</v>
      </c>
      <c r="D566" s="11" t="str">
        <f t="shared" si="27"/>
        <v>11-26</v>
      </c>
      <c r="E566" s="1">
        <f>_xlfn.IFNA(VLOOKUP(Aragon!B566,'Kilter Holds'!$P$36:$AA$208,11,0),0)</f>
        <v>0</v>
      </c>
      <c r="G566" s="2">
        <f t="shared" si="25"/>
        <v>0</v>
      </c>
      <c r="H566" s="2">
        <f t="shared" si="26"/>
        <v>0</v>
      </c>
    </row>
    <row r="567" spans="2:8">
      <c r="B567" t="s">
        <v>150</v>
      </c>
      <c r="C567" t="s">
        <v>574</v>
      </c>
      <c r="D567" s="13" t="str">
        <f t="shared" si="27"/>
        <v>18-01</v>
      </c>
      <c r="E567" s="1">
        <f>_xlfn.IFNA(VLOOKUP(Aragon!B567,'Kilter Holds'!$P$36:$AA$208,12,0),0)</f>
        <v>0</v>
      </c>
      <c r="G567" s="2">
        <f t="shared" si="25"/>
        <v>0</v>
      </c>
      <c r="H567" s="2">
        <f t="shared" si="26"/>
        <v>0</v>
      </c>
    </row>
    <row r="568" spans="2:8">
      <c r="B568" t="s">
        <v>150</v>
      </c>
      <c r="C568" t="s">
        <v>574</v>
      </c>
      <c r="D568" s="12" t="str">
        <f t="shared" si="27"/>
        <v>Color Code</v>
      </c>
      <c r="E568" s="1">
        <f>_xlfn.IFNA(VLOOKUP(Aragon!B568,'Kilter Holds'!$P$36:$AA$208,13,0),0)</f>
        <v>0</v>
      </c>
      <c r="G568" s="2">
        <f t="shared" si="25"/>
        <v>0</v>
      </c>
      <c r="H568" s="2">
        <f t="shared" si="26"/>
        <v>0</v>
      </c>
    </row>
    <row r="569" spans="2:8">
      <c r="B569" t="s">
        <v>151</v>
      </c>
      <c r="C569" t="s">
        <v>575</v>
      </c>
      <c r="D569" s="5" t="str">
        <f t="shared" si="27"/>
        <v>11-12</v>
      </c>
      <c r="E569" s="1">
        <f>_xlfn.IFNA(VLOOKUP(Aragon!B569,'Kilter Holds'!$P$36:$AA$208,5,0),0)</f>
        <v>0</v>
      </c>
      <c r="G569" s="2">
        <f t="shared" si="25"/>
        <v>0</v>
      </c>
      <c r="H569" s="2">
        <f t="shared" si="26"/>
        <v>0</v>
      </c>
    </row>
    <row r="570" spans="2:8">
      <c r="B570" t="s">
        <v>151</v>
      </c>
      <c r="C570" t="s">
        <v>575</v>
      </c>
      <c r="D570" s="6" t="str">
        <f t="shared" si="27"/>
        <v>14-01</v>
      </c>
      <c r="E570" s="1">
        <f>_xlfn.IFNA(VLOOKUP(Aragon!B570,'Kilter Holds'!$P$36:$AA$208,6,0),0)</f>
        <v>0</v>
      </c>
      <c r="G570" s="2">
        <f t="shared" ref="G570:G633" si="28">E570*F570</f>
        <v>0</v>
      </c>
      <c r="H570" s="2">
        <f t="shared" si="26"/>
        <v>0</v>
      </c>
    </row>
    <row r="571" spans="2:8">
      <c r="B571" t="s">
        <v>151</v>
      </c>
      <c r="C571" t="s">
        <v>575</v>
      </c>
      <c r="D571" s="7" t="str">
        <f t="shared" si="27"/>
        <v>15-12</v>
      </c>
      <c r="E571" s="1">
        <f>_xlfn.IFNA(VLOOKUP(Aragon!B571,'Kilter Holds'!$P$36:$AA$208,7,0),0)</f>
        <v>0</v>
      </c>
      <c r="G571" s="2">
        <f t="shared" si="28"/>
        <v>0</v>
      </c>
      <c r="H571" s="2">
        <f t="shared" si="26"/>
        <v>0</v>
      </c>
    </row>
    <row r="572" spans="2:8">
      <c r="B572" t="s">
        <v>151</v>
      </c>
      <c r="C572" t="s">
        <v>575</v>
      </c>
      <c r="D572" s="8" t="str">
        <f t="shared" si="27"/>
        <v>16-16</v>
      </c>
      <c r="E572" s="1">
        <f>_xlfn.IFNA(VLOOKUP(Aragon!B572,'Kilter Holds'!$P$36:$AA$208,8,0),0)</f>
        <v>0</v>
      </c>
      <c r="G572" s="2">
        <f t="shared" si="28"/>
        <v>0</v>
      </c>
      <c r="H572" s="2">
        <f t="shared" si="26"/>
        <v>0</v>
      </c>
    </row>
    <row r="573" spans="2:8">
      <c r="B573" t="s">
        <v>151</v>
      </c>
      <c r="C573" t="s">
        <v>575</v>
      </c>
      <c r="D573" s="9" t="str">
        <f t="shared" si="27"/>
        <v>13-01</v>
      </c>
      <c r="E573" s="1">
        <f>_xlfn.IFNA(VLOOKUP(Aragon!B573,'Kilter Holds'!$P$36:$AA$208,9,0),0)</f>
        <v>0</v>
      </c>
      <c r="G573" s="2">
        <f t="shared" si="28"/>
        <v>0</v>
      </c>
      <c r="H573" s="2">
        <f t="shared" si="26"/>
        <v>0</v>
      </c>
    </row>
    <row r="574" spans="2:8">
      <c r="B574" t="s">
        <v>151</v>
      </c>
      <c r="C574" t="s">
        <v>575</v>
      </c>
      <c r="D574" s="10" t="str">
        <f t="shared" si="27"/>
        <v>07-13</v>
      </c>
      <c r="E574" s="1">
        <f>_xlfn.IFNA(VLOOKUP(Aragon!B574,'Kilter Holds'!$P$36:$AA$208,10,0),0)</f>
        <v>0</v>
      </c>
      <c r="G574" s="2">
        <f t="shared" si="28"/>
        <v>0</v>
      </c>
      <c r="H574" s="2">
        <f t="shared" si="26"/>
        <v>0</v>
      </c>
    </row>
    <row r="575" spans="2:8">
      <c r="B575" t="s">
        <v>151</v>
      </c>
      <c r="C575" t="s">
        <v>575</v>
      </c>
      <c r="D575" s="11" t="str">
        <f t="shared" si="27"/>
        <v>11-26</v>
      </c>
      <c r="E575" s="1">
        <f>_xlfn.IFNA(VLOOKUP(Aragon!B575,'Kilter Holds'!$P$36:$AA$208,11,0),0)</f>
        <v>0</v>
      </c>
      <c r="G575" s="2">
        <f t="shared" si="28"/>
        <v>0</v>
      </c>
      <c r="H575" s="2">
        <f t="shared" si="26"/>
        <v>0</v>
      </c>
    </row>
    <row r="576" spans="2:8">
      <c r="B576" t="s">
        <v>151</v>
      </c>
      <c r="C576" t="s">
        <v>575</v>
      </c>
      <c r="D576" s="13" t="str">
        <f t="shared" si="27"/>
        <v>18-01</v>
      </c>
      <c r="E576" s="1">
        <f>_xlfn.IFNA(VLOOKUP(Aragon!B576,'Kilter Holds'!$P$36:$AA$208,12,0),0)</f>
        <v>0</v>
      </c>
      <c r="G576" s="2">
        <f t="shared" si="28"/>
        <v>0</v>
      </c>
      <c r="H576" s="2">
        <f t="shared" si="26"/>
        <v>0</v>
      </c>
    </row>
    <row r="577" spans="2:8">
      <c r="B577" t="s">
        <v>151</v>
      </c>
      <c r="C577" t="s">
        <v>575</v>
      </c>
      <c r="D577" s="12" t="str">
        <f t="shared" si="27"/>
        <v>Color Code</v>
      </c>
      <c r="E577" s="1">
        <f>_xlfn.IFNA(VLOOKUP(Aragon!B577,'Kilter Holds'!$P$36:$AA$208,13,0),0)</f>
        <v>0</v>
      </c>
      <c r="G577" s="2">
        <f t="shared" si="28"/>
        <v>0</v>
      </c>
      <c r="H577" s="2">
        <f t="shared" si="26"/>
        <v>0</v>
      </c>
    </row>
    <row r="578" spans="2:8">
      <c r="B578" t="s">
        <v>160</v>
      </c>
      <c r="C578" t="s">
        <v>576</v>
      </c>
      <c r="D578" s="5" t="str">
        <f t="shared" si="27"/>
        <v>11-12</v>
      </c>
      <c r="E578" s="1">
        <f>_xlfn.IFNA(VLOOKUP(Aragon!B578,'Kilter Holds'!$P$36:$AA$208,5,0),0)</f>
        <v>0</v>
      </c>
      <c r="G578" s="2">
        <f t="shared" si="28"/>
        <v>0</v>
      </c>
      <c r="H578" s="2">
        <f t="shared" si="26"/>
        <v>0</v>
      </c>
    </row>
    <row r="579" spans="2:8">
      <c r="B579" t="s">
        <v>160</v>
      </c>
      <c r="C579" t="s">
        <v>576</v>
      </c>
      <c r="D579" s="6" t="str">
        <f t="shared" si="27"/>
        <v>14-01</v>
      </c>
      <c r="E579" s="1">
        <f>_xlfn.IFNA(VLOOKUP(Aragon!B579,'Kilter Holds'!$P$36:$AA$208,6,0),0)</f>
        <v>0</v>
      </c>
      <c r="G579" s="2">
        <f t="shared" si="28"/>
        <v>0</v>
      </c>
      <c r="H579" s="2">
        <f t="shared" si="26"/>
        <v>0</v>
      </c>
    </row>
    <row r="580" spans="2:8">
      <c r="B580" t="s">
        <v>160</v>
      </c>
      <c r="C580" t="s">
        <v>576</v>
      </c>
      <c r="D580" s="7" t="str">
        <f t="shared" si="27"/>
        <v>15-12</v>
      </c>
      <c r="E580" s="1">
        <f>_xlfn.IFNA(VLOOKUP(Aragon!B580,'Kilter Holds'!$P$36:$AA$208,7,0),0)</f>
        <v>0</v>
      </c>
      <c r="G580" s="2">
        <f t="shared" si="28"/>
        <v>0</v>
      </c>
      <c r="H580" s="2">
        <f t="shared" si="26"/>
        <v>0</v>
      </c>
    </row>
    <row r="581" spans="2:8">
      <c r="B581" t="s">
        <v>160</v>
      </c>
      <c r="C581" t="s">
        <v>576</v>
      </c>
      <c r="D581" s="8" t="str">
        <f t="shared" si="27"/>
        <v>16-16</v>
      </c>
      <c r="E581" s="1">
        <f>_xlfn.IFNA(VLOOKUP(Aragon!B581,'Kilter Holds'!$P$36:$AA$208,8,0),0)</f>
        <v>0</v>
      </c>
      <c r="G581" s="2">
        <f t="shared" si="28"/>
        <v>0</v>
      </c>
      <c r="H581" s="2">
        <f t="shared" si="26"/>
        <v>0</v>
      </c>
    </row>
    <row r="582" spans="2:8">
      <c r="B582" t="s">
        <v>160</v>
      </c>
      <c r="C582" t="s">
        <v>576</v>
      </c>
      <c r="D582" s="9" t="str">
        <f t="shared" si="27"/>
        <v>13-01</v>
      </c>
      <c r="E582" s="1">
        <f>_xlfn.IFNA(VLOOKUP(Aragon!B582,'Kilter Holds'!$P$36:$AA$208,9,0),0)</f>
        <v>0</v>
      </c>
      <c r="G582" s="2">
        <f t="shared" si="28"/>
        <v>0</v>
      </c>
      <c r="H582" s="2">
        <f t="shared" si="26"/>
        <v>0</v>
      </c>
    </row>
    <row r="583" spans="2:8">
      <c r="B583" t="s">
        <v>160</v>
      </c>
      <c r="C583" t="s">
        <v>576</v>
      </c>
      <c r="D583" s="10" t="str">
        <f t="shared" si="27"/>
        <v>07-13</v>
      </c>
      <c r="E583" s="1">
        <f>_xlfn.IFNA(VLOOKUP(Aragon!B583,'Kilter Holds'!$P$36:$AA$208,10,0),0)</f>
        <v>0</v>
      </c>
      <c r="G583" s="2">
        <f t="shared" si="28"/>
        <v>0</v>
      </c>
      <c r="H583" s="2">
        <f t="shared" si="26"/>
        <v>0</v>
      </c>
    </row>
    <row r="584" spans="2:8">
      <c r="B584" t="s">
        <v>160</v>
      </c>
      <c r="C584" t="s">
        <v>576</v>
      </c>
      <c r="D584" s="11" t="str">
        <f t="shared" si="27"/>
        <v>11-26</v>
      </c>
      <c r="E584" s="1">
        <f>_xlfn.IFNA(VLOOKUP(Aragon!B584,'Kilter Holds'!$P$36:$AA$208,11,0),0)</f>
        <v>0</v>
      </c>
      <c r="G584" s="2">
        <f t="shared" si="28"/>
        <v>0</v>
      </c>
      <c r="H584" s="2">
        <f t="shared" si="26"/>
        <v>0</v>
      </c>
    </row>
    <row r="585" spans="2:8">
      <c r="B585" t="s">
        <v>160</v>
      </c>
      <c r="C585" t="s">
        <v>576</v>
      </c>
      <c r="D585" s="13" t="str">
        <f t="shared" si="27"/>
        <v>18-01</v>
      </c>
      <c r="E585" s="1">
        <f>_xlfn.IFNA(VLOOKUP(Aragon!B585,'Kilter Holds'!$P$36:$AA$208,12,0),0)</f>
        <v>0</v>
      </c>
      <c r="G585" s="2">
        <f t="shared" si="28"/>
        <v>0</v>
      </c>
      <c r="H585" s="2">
        <f t="shared" si="26"/>
        <v>0</v>
      </c>
    </row>
    <row r="586" spans="2:8">
      <c r="B586" t="s">
        <v>160</v>
      </c>
      <c r="C586" t="s">
        <v>576</v>
      </c>
      <c r="D586" s="12" t="str">
        <f t="shared" si="27"/>
        <v>Color Code</v>
      </c>
      <c r="E586" s="1">
        <f>_xlfn.IFNA(VLOOKUP(Aragon!B586,'Kilter Holds'!$P$36:$AA$208,13,0),0)</f>
        <v>0</v>
      </c>
      <c r="G586" s="2">
        <f t="shared" si="28"/>
        <v>0</v>
      </c>
      <c r="H586" s="2">
        <f t="shared" si="26"/>
        <v>0</v>
      </c>
    </row>
    <row r="587" spans="2:8">
      <c r="B587" t="s">
        <v>299</v>
      </c>
      <c r="C587" t="s">
        <v>577</v>
      </c>
      <c r="D587" s="5" t="str">
        <f t="shared" si="27"/>
        <v>11-12</v>
      </c>
      <c r="E587" s="1">
        <f>_xlfn.IFNA(VLOOKUP(Aragon!B587,'Kilter Holds'!$P$36:$AA$208,5,0),0)</f>
        <v>0</v>
      </c>
      <c r="G587" s="2">
        <f t="shared" si="28"/>
        <v>0</v>
      </c>
      <c r="H587" s="2">
        <f t="shared" si="26"/>
        <v>0</v>
      </c>
    </row>
    <row r="588" spans="2:8">
      <c r="B588" t="s">
        <v>299</v>
      </c>
      <c r="C588" t="s">
        <v>577</v>
      </c>
      <c r="D588" s="6" t="str">
        <f t="shared" si="27"/>
        <v>14-01</v>
      </c>
      <c r="E588" s="1">
        <f>_xlfn.IFNA(VLOOKUP(Aragon!B588,'Kilter Holds'!$P$36:$AA$208,6,0),0)</f>
        <v>0</v>
      </c>
      <c r="G588" s="2">
        <f t="shared" si="28"/>
        <v>0</v>
      </c>
      <c r="H588" s="2">
        <f t="shared" ref="H588:H651" si="29">IF($S$11="Y",G588*0.05,0)</f>
        <v>0</v>
      </c>
    </row>
    <row r="589" spans="2:8">
      <c r="B589" t="s">
        <v>299</v>
      </c>
      <c r="C589" t="s">
        <v>577</v>
      </c>
      <c r="D589" s="7" t="str">
        <f t="shared" ref="D589:D652" si="30">D580</f>
        <v>15-12</v>
      </c>
      <c r="E589" s="1">
        <f>_xlfn.IFNA(VLOOKUP(Aragon!B589,'Kilter Holds'!$P$36:$AA$208,7,0),0)</f>
        <v>0</v>
      </c>
      <c r="G589" s="2">
        <f t="shared" si="28"/>
        <v>0</v>
      </c>
      <c r="H589" s="2">
        <f t="shared" si="29"/>
        <v>0</v>
      </c>
    </row>
    <row r="590" spans="2:8">
      <c r="B590" t="s">
        <v>299</v>
      </c>
      <c r="C590" t="s">
        <v>577</v>
      </c>
      <c r="D590" s="8" t="str">
        <f t="shared" si="30"/>
        <v>16-16</v>
      </c>
      <c r="E590" s="1">
        <f>_xlfn.IFNA(VLOOKUP(Aragon!B590,'Kilter Holds'!$P$36:$AA$208,8,0),0)</f>
        <v>0</v>
      </c>
      <c r="G590" s="2">
        <f t="shared" si="28"/>
        <v>0</v>
      </c>
      <c r="H590" s="2">
        <f t="shared" si="29"/>
        <v>0</v>
      </c>
    </row>
    <row r="591" spans="2:8">
      <c r="B591" t="s">
        <v>299</v>
      </c>
      <c r="C591" t="s">
        <v>577</v>
      </c>
      <c r="D591" s="9" t="str">
        <f t="shared" si="30"/>
        <v>13-01</v>
      </c>
      <c r="E591" s="1">
        <f>_xlfn.IFNA(VLOOKUP(Aragon!B591,'Kilter Holds'!$P$36:$AA$208,9,0),0)</f>
        <v>0</v>
      </c>
      <c r="G591" s="2">
        <f t="shared" si="28"/>
        <v>0</v>
      </c>
      <c r="H591" s="2">
        <f t="shared" si="29"/>
        <v>0</v>
      </c>
    </row>
    <row r="592" spans="2:8">
      <c r="B592" t="s">
        <v>299</v>
      </c>
      <c r="C592" t="s">
        <v>577</v>
      </c>
      <c r="D592" s="10" t="str">
        <f t="shared" si="30"/>
        <v>07-13</v>
      </c>
      <c r="E592" s="1">
        <f>_xlfn.IFNA(VLOOKUP(Aragon!B592,'Kilter Holds'!$P$36:$AA$208,10,0),0)</f>
        <v>0</v>
      </c>
      <c r="G592" s="2">
        <f t="shared" si="28"/>
        <v>0</v>
      </c>
      <c r="H592" s="2">
        <f t="shared" si="29"/>
        <v>0</v>
      </c>
    </row>
    <row r="593" spans="2:8">
      <c r="B593" t="s">
        <v>299</v>
      </c>
      <c r="C593" t="s">
        <v>577</v>
      </c>
      <c r="D593" s="11" t="str">
        <f t="shared" si="30"/>
        <v>11-26</v>
      </c>
      <c r="E593" s="1">
        <f>_xlfn.IFNA(VLOOKUP(Aragon!B593,'Kilter Holds'!$P$36:$AA$208,11,0),0)</f>
        <v>0</v>
      </c>
      <c r="G593" s="2">
        <f t="shared" si="28"/>
        <v>0</v>
      </c>
      <c r="H593" s="2">
        <f t="shared" si="29"/>
        <v>0</v>
      </c>
    </row>
    <row r="594" spans="2:8">
      <c r="B594" t="s">
        <v>299</v>
      </c>
      <c r="C594" t="s">
        <v>577</v>
      </c>
      <c r="D594" s="13" t="str">
        <f t="shared" si="30"/>
        <v>18-01</v>
      </c>
      <c r="E594" s="1">
        <f>_xlfn.IFNA(VLOOKUP(Aragon!B594,'Kilter Holds'!$P$36:$AA$208,12,0),0)</f>
        <v>0</v>
      </c>
      <c r="G594" s="2">
        <f t="shared" si="28"/>
        <v>0</v>
      </c>
      <c r="H594" s="2">
        <f t="shared" si="29"/>
        <v>0</v>
      </c>
    </row>
    <row r="595" spans="2:8">
      <c r="B595" t="s">
        <v>299</v>
      </c>
      <c r="C595" t="s">
        <v>577</v>
      </c>
      <c r="D595" s="12" t="str">
        <f t="shared" si="30"/>
        <v>Color Code</v>
      </c>
      <c r="E595" s="1">
        <f>_xlfn.IFNA(VLOOKUP(Aragon!B595,'Kilter Holds'!$P$36:$AA$208,13,0),0)</f>
        <v>0</v>
      </c>
      <c r="G595" s="2">
        <f t="shared" si="28"/>
        <v>0</v>
      </c>
      <c r="H595" s="2">
        <f t="shared" si="29"/>
        <v>0</v>
      </c>
    </row>
    <row r="596" spans="2:8">
      <c r="B596" t="s">
        <v>300</v>
      </c>
      <c r="C596" t="s">
        <v>578</v>
      </c>
      <c r="D596" s="5" t="str">
        <f t="shared" si="30"/>
        <v>11-12</v>
      </c>
      <c r="E596" s="1">
        <f>_xlfn.IFNA(VLOOKUP(Aragon!B596,'Kilter Holds'!$P$36:$AA$208,5,0),0)</f>
        <v>0</v>
      </c>
      <c r="G596" s="2">
        <f t="shared" si="28"/>
        <v>0</v>
      </c>
      <c r="H596" s="2">
        <f t="shared" si="29"/>
        <v>0</v>
      </c>
    </row>
    <row r="597" spans="2:8">
      <c r="B597" t="s">
        <v>300</v>
      </c>
      <c r="C597" t="s">
        <v>578</v>
      </c>
      <c r="D597" s="6" t="str">
        <f t="shared" si="30"/>
        <v>14-01</v>
      </c>
      <c r="E597" s="1">
        <f>_xlfn.IFNA(VLOOKUP(Aragon!B597,'Kilter Holds'!$P$36:$AA$208,6,0),0)</f>
        <v>0</v>
      </c>
      <c r="G597" s="2">
        <f t="shared" si="28"/>
        <v>0</v>
      </c>
      <c r="H597" s="2">
        <f t="shared" si="29"/>
        <v>0</v>
      </c>
    </row>
    <row r="598" spans="2:8">
      <c r="B598" t="s">
        <v>300</v>
      </c>
      <c r="C598" t="s">
        <v>578</v>
      </c>
      <c r="D598" s="7" t="str">
        <f t="shared" si="30"/>
        <v>15-12</v>
      </c>
      <c r="E598" s="1">
        <f>_xlfn.IFNA(VLOOKUP(Aragon!B598,'Kilter Holds'!$P$36:$AA$208,7,0),0)</f>
        <v>0</v>
      </c>
      <c r="G598" s="2">
        <f t="shared" si="28"/>
        <v>0</v>
      </c>
      <c r="H598" s="2">
        <f t="shared" si="29"/>
        <v>0</v>
      </c>
    </row>
    <row r="599" spans="2:8">
      <c r="B599" t="s">
        <v>300</v>
      </c>
      <c r="C599" t="s">
        <v>578</v>
      </c>
      <c r="D599" s="8" t="str">
        <f t="shared" si="30"/>
        <v>16-16</v>
      </c>
      <c r="E599" s="1">
        <f>_xlfn.IFNA(VLOOKUP(Aragon!B599,'Kilter Holds'!$P$36:$AA$208,8,0),0)</f>
        <v>0</v>
      </c>
      <c r="G599" s="2">
        <f t="shared" si="28"/>
        <v>0</v>
      </c>
      <c r="H599" s="2">
        <f t="shared" si="29"/>
        <v>0</v>
      </c>
    </row>
    <row r="600" spans="2:8">
      <c r="B600" t="s">
        <v>300</v>
      </c>
      <c r="C600" t="s">
        <v>578</v>
      </c>
      <c r="D600" s="9" t="str">
        <f t="shared" si="30"/>
        <v>13-01</v>
      </c>
      <c r="E600" s="1">
        <f>_xlfn.IFNA(VLOOKUP(Aragon!B600,'Kilter Holds'!$P$36:$AA$208,9,0),0)</f>
        <v>0</v>
      </c>
      <c r="G600" s="2">
        <f t="shared" si="28"/>
        <v>0</v>
      </c>
      <c r="H600" s="2">
        <f t="shared" si="29"/>
        <v>0</v>
      </c>
    </row>
    <row r="601" spans="2:8">
      <c r="B601" t="s">
        <v>300</v>
      </c>
      <c r="C601" t="s">
        <v>578</v>
      </c>
      <c r="D601" s="10" t="str">
        <f t="shared" si="30"/>
        <v>07-13</v>
      </c>
      <c r="E601" s="1">
        <f>_xlfn.IFNA(VLOOKUP(Aragon!B601,'Kilter Holds'!$P$36:$AA$208,10,0),0)</f>
        <v>0</v>
      </c>
      <c r="G601" s="2">
        <f t="shared" si="28"/>
        <v>0</v>
      </c>
      <c r="H601" s="2">
        <f t="shared" si="29"/>
        <v>0</v>
      </c>
    </row>
    <row r="602" spans="2:8">
      <c r="B602" t="s">
        <v>300</v>
      </c>
      <c r="C602" t="s">
        <v>578</v>
      </c>
      <c r="D602" s="11" t="str">
        <f t="shared" si="30"/>
        <v>11-26</v>
      </c>
      <c r="E602" s="1">
        <f>_xlfn.IFNA(VLOOKUP(Aragon!B602,'Kilter Holds'!$P$36:$AA$208,11,0),0)</f>
        <v>0</v>
      </c>
      <c r="G602" s="2">
        <f t="shared" si="28"/>
        <v>0</v>
      </c>
      <c r="H602" s="2">
        <f t="shared" si="29"/>
        <v>0</v>
      </c>
    </row>
    <row r="603" spans="2:8">
      <c r="B603" t="s">
        <v>300</v>
      </c>
      <c r="C603" t="s">
        <v>578</v>
      </c>
      <c r="D603" s="13" t="str">
        <f t="shared" si="30"/>
        <v>18-01</v>
      </c>
      <c r="E603" s="1">
        <f>_xlfn.IFNA(VLOOKUP(Aragon!B603,'Kilter Holds'!$P$36:$AA$208,12,0),0)</f>
        <v>0</v>
      </c>
      <c r="G603" s="2">
        <f t="shared" si="28"/>
        <v>0</v>
      </c>
      <c r="H603" s="2">
        <f t="shared" si="29"/>
        <v>0</v>
      </c>
    </row>
    <row r="604" spans="2:8">
      <c r="B604" t="s">
        <v>300</v>
      </c>
      <c r="C604" t="s">
        <v>578</v>
      </c>
      <c r="D604" s="12" t="str">
        <f t="shared" si="30"/>
        <v>Color Code</v>
      </c>
      <c r="E604" s="1">
        <f>_xlfn.IFNA(VLOOKUP(Aragon!B604,'Kilter Holds'!$P$36:$AA$208,13,0),0)</f>
        <v>0</v>
      </c>
      <c r="G604" s="2">
        <f t="shared" si="28"/>
        <v>0</v>
      </c>
      <c r="H604" s="2">
        <f t="shared" si="29"/>
        <v>0</v>
      </c>
    </row>
    <row r="605" spans="2:8">
      <c r="B605" t="s">
        <v>301</v>
      </c>
      <c r="C605" t="s">
        <v>579</v>
      </c>
      <c r="D605" s="5" t="str">
        <f t="shared" si="30"/>
        <v>11-12</v>
      </c>
      <c r="E605" s="1">
        <f>_xlfn.IFNA(VLOOKUP(Aragon!B605,'Kilter Holds'!$P$36:$AA$208,5,0),0)</f>
        <v>0</v>
      </c>
      <c r="G605" s="2">
        <f t="shared" si="28"/>
        <v>0</v>
      </c>
      <c r="H605" s="2">
        <f t="shared" si="29"/>
        <v>0</v>
      </c>
    </row>
    <row r="606" spans="2:8">
      <c r="B606" t="s">
        <v>301</v>
      </c>
      <c r="C606" t="s">
        <v>579</v>
      </c>
      <c r="D606" s="6" t="str">
        <f t="shared" si="30"/>
        <v>14-01</v>
      </c>
      <c r="E606" s="1">
        <f>_xlfn.IFNA(VLOOKUP(Aragon!B606,'Kilter Holds'!$P$36:$AA$208,6,0),0)</f>
        <v>0</v>
      </c>
      <c r="G606" s="2">
        <f t="shared" si="28"/>
        <v>0</v>
      </c>
      <c r="H606" s="2">
        <f t="shared" si="29"/>
        <v>0</v>
      </c>
    </row>
    <row r="607" spans="2:8">
      <c r="B607" t="s">
        <v>301</v>
      </c>
      <c r="C607" t="s">
        <v>579</v>
      </c>
      <c r="D607" s="7" t="str">
        <f t="shared" si="30"/>
        <v>15-12</v>
      </c>
      <c r="E607" s="1">
        <f>_xlfn.IFNA(VLOOKUP(Aragon!B607,'Kilter Holds'!$P$36:$AA$208,7,0),0)</f>
        <v>0</v>
      </c>
      <c r="G607" s="2">
        <f t="shared" si="28"/>
        <v>0</v>
      </c>
      <c r="H607" s="2">
        <f t="shared" si="29"/>
        <v>0</v>
      </c>
    </row>
    <row r="608" spans="2:8">
      <c r="B608" t="s">
        <v>301</v>
      </c>
      <c r="C608" t="s">
        <v>579</v>
      </c>
      <c r="D608" s="8" t="str">
        <f t="shared" si="30"/>
        <v>16-16</v>
      </c>
      <c r="E608" s="1">
        <f>_xlfn.IFNA(VLOOKUP(Aragon!B608,'Kilter Holds'!$P$36:$AA$208,8,0),0)</f>
        <v>0</v>
      </c>
      <c r="G608" s="2">
        <f t="shared" si="28"/>
        <v>0</v>
      </c>
      <c r="H608" s="2">
        <f t="shared" si="29"/>
        <v>0</v>
      </c>
    </row>
    <row r="609" spans="2:8">
      <c r="B609" t="s">
        <v>301</v>
      </c>
      <c r="C609" t="s">
        <v>579</v>
      </c>
      <c r="D609" s="9" t="str">
        <f t="shared" si="30"/>
        <v>13-01</v>
      </c>
      <c r="E609" s="1">
        <f>_xlfn.IFNA(VLOOKUP(Aragon!B609,'Kilter Holds'!$P$36:$AA$208,9,0),0)</f>
        <v>0</v>
      </c>
      <c r="G609" s="2">
        <f t="shared" si="28"/>
        <v>0</v>
      </c>
      <c r="H609" s="2">
        <f t="shared" si="29"/>
        <v>0</v>
      </c>
    </row>
    <row r="610" spans="2:8">
      <c r="B610" t="s">
        <v>301</v>
      </c>
      <c r="C610" t="s">
        <v>579</v>
      </c>
      <c r="D610" s="10" t="str">
        <f t="shared" si="30"/>
        <v>07-13</v>
      </c>
      <c r="E610" s="1">
        <f>_xlfn.IFNA(VLOOKUP(Aragon!B610,'Kilter Holds'!$P$36:$AA$208,10,0),0)</f>
        <v>0</v>
      </c>
      <c r="G610" s="2">
        <f t="shared" si="28"/>
        <v>0</v>
      </c>
      <c r="H610" s="2">
        <f t="shared" si="29"/>
        <v>0</v>
      </c>
    </row>
    <row r="611" spans="2:8">
      <c r="B611" t="s">
        <v>301</v>
      </c>
      <c r="C611" t="s">
        <v>579</v>
      </c>
      <c r="D611" s="11" t="str">
        <f t="shared" si="30"/>
        <v>11-26</v>
      </c>
      <c r="E611" s="1">
        <f>_xlfn.IFNA(VLOOKUP(Aragon!B611,'Kilter Holds'!$P$36:$AA$208,11,0),0)</f>
        <v>0</v>
      </c>
      <c r="G611" s="2">
        <f t="shared" si="28"/>
        <v>0</v>
      </c>
      <c r="H611" s="2">
        <f t="shared" si="29"/>
        <v>0</v>
      </c>
    </row>
    <row r="612" spans="2:8">
      <c r="B612" t="s">
        <v>301</v>
      </c>
      <c r="C612" t="s">
        <v>579</v>
      </c>
      <c r="D612" s="13" t="str">
        <f t="shared" si="30"/>
        <v>18-01</v>
      </c>
      <c r="E612" s="1">
        <f>_xlfn.IFNA(VLOOKUP(Aragon!B612,'Kilter Holds'!$P$36:$AA$208,12,0),0)</f>
        <v>0</v>
      </c>
      <c r="G612" s="2">
        <f t="shared" si="28"/>
        <v>0</v>
      </c>
      <c r="H612" s="2">
        <f t="shared" si="29"/>
        <v>0</v>
      </c>
    </row>
    <row r="613" spans="2:8">
      <c r="B613" t="s">
        <v>301</v>
      </c>
      <c r="C613" t="s">
        <v>579</v>
      </c>
      <c r="D613" s="12" t="str">
        <f t="shared" si="30"/>
        <v>Color Code</v>
      </c>
      <c r="E613" s="1">
        <f>_xlfn.IFNA(VLOOKUP(Aragon!B613,'Kilter Holds'!$P$36:$AA$208,13,0),0)</f>
        <v>0</v>
      </c>
      <c r="G613" s="2">
        <f t="shared" si="28"/>
        <v>0</v>
      </c>
      <c r="H613" s="2">
        <f t="shared" si="29"/>
        <v>0</v>
      </c>
    </row>
    <row r="614" spans="2:8">
      <c r="B614" t="s">
        <v>289</v>
      </c>
      <c r="C614" t="s">
        <v>580</v>
      </c>
      <c r="D614" s="5" t="str">
        <f t="shared" si="30"/>
        <v>11-12</v>
      </c>
      <c r="E614" s="1">
        <f>_xlfn.IFNA(VLOOKUP(Aragon!B614,'Kilter Holds'!$P$36:$AA$208,5,0),0)</f>
        <v>0</v>
      </c>
      <c r="G614" s="2">
        <f t="shared" si="28"/>
        <v>0</v>
      </c>
      <c r="H614" s="2">
        <f t="shared" si="29"/>
        <v>0</v>
      </c>
    </row>
    <row r="615" spans="2:8">
      <c r="B615" t="s">
        <v>289</v>
      </c>
      <c r="C615" t="s">
        <v>580</v>
      </c>
      <c r="D615" s="6" t="str">
        <f t="shared" si="30"/>
        <v>14-01</v>
      </c>
      <c r="E615" s="1">
        <f>_xlfn.IFNA(VLOOKUP(Aragon!B615,'Kilter Holds'!$P$36:$AA$208,6,0),0)</f>
        <v>0</v>
      </c>
      <c r="G615" s="2">
        <f t="shared" si="28"/>
        <v>0</v>
      </c>
      <c r="H615" s="2">
        <f t="shared" si="29"/>
        <v>0</v>
      </c>
    </row>
    <row r="616" spans="2:8">
      <c r="B616" t="s">
        <v>289</v>
      </c>
      <c r="C616" t="s">
        <v>580</v>
      </c>
      <c r="D616" s="7" t="str">
        <f t="shared" si="30"/>
        <v>15-12</v>
      </c>
      <c r="E616" s="1">
        <f>_xlfn.IFNA(VLOOKUP(Aragon!B616,'Kilter Holds'!$P$36:$AA$208,7,0),0)</f>
        <v>0</v>
      </c>
      <c r="G616" s="2">
        <f t="shared" si="28"/>
        <v>0</v>
      </c>
      <c r="H616" s="2">
        <f t="shared" si="29"/>
        <v>0</v>
      </c>
    </row>
    <row r="617" spans="2:8">
      <c r="B617" t="s">
        <v>289</v>
      </c>
      <c r="C617" t="s">
        <v>580</v>
      </c>
      <c r="D617" s="8" t="str">
        <f t="shared" si="30"/>
        <v>16-16</v>
      </c>
      <c r="E617" s="1">
        <f>_xlfn.IFNA(VLOOKUP(Aragon!B617,'Kilter Holds'!$P$36:$AA$208,8,0),0)</f>
        <v>0</v>
      </c>
      <c r="G617" s="2">
        <f t="shared" si="28"/>
        <v>0</v>
      </c>
      <c r="H617" s="2">
        <f t="shared" si="29"/>
        <v>0</v>
      </c>
    </row>
    <row r="618" spans="2:8">
      <c r="B618" t="s">
        <v>289</v>
      </c>
      <c r="C618" t="s">
        <v>580</v>
      </c>
      <c r="D618" s="9" t="str">
        <f t="shared" si="30"/>
        <v>13-01</v>
      </c>
      <c r="E618" s="1">
        <f>_xlfn.IFNA(VLOOKUP(Aragon!B618,'Kilter Holds'!$P$36:$AA$208,9,0),0)</f>
        <v>0</v>
      </c>
      <c r="G618" s="2">
        <f t="shared" si="28"/>
        <v>0</v>
      </c>
      <c r="H618" s="2">
        <f t="shared" si="29"/>
        <v>0</v>
      </c>
    </row>
    <row r="619" spans="2:8">
      <c r="B619" t="s">
        <v>289</v>
      </c>
      <c r="C619" t="s">
        <v>580</v>
      </c>
      <c r="D619" s="10" t="str">
        <f t="shared" si="30"/>
        <v>07-13</v>
      </c>
      <c r="E619" s="1">
        <f>_xlfn.IFNA(VLOOKUP(Aragon!B619,'Kilter Holds'!$P$36:$AA$208,10,0),0)</f>
        <v>0</v>
      </c>
      <c r="G619" s="2">
        <f t="shared" si="28"/>
        <v>0</v>
      </c>
      <c r="H619" s="2">
        <f t="shared" si="29"/>
        <v>0</v>
      </c>
    </row>
    <row r="620" spans="2:8">
      <c r="B620" t="s">
        <v>289</v>
      </c>
      <c r="C620" t="s">
        <v>580</v>
      </c>
      <c r="D620" s="11" t="str">
        <f t="shared" si="30"/>
        <v>11-26</v>
      </c>
      <c r="E620" s="1">
        <f>_xlfn.IFNA(VLOOKUP(Aragon!B620,'Kilter Holds'!$P$36:$AA$208,11,0),0)</f>
        <v>0</v>
      </c>
      <c r="G620" s="2">
        <f t="shared" si="28"/>
        <v>0</v>
      </c>
      <c r="H620" s="2">
        <f t="shared" si="29"/>
        <v>0</v>
      </c>
    </row>
    <row r="621" spans="2:8">
      <c r="B621" t="s">
        <v>289</v>
      </c>
      <c r="C621" t="s">
        <v>580</v>
      </c>
      <c r="D621" s="13" t="str">
        <f t="shared" si="30"/>
        <v>18-01</v>
      </c>
      <c r="E621" s="1">
        <f>_xlfn.IFNA(VLOOKUP(Aragon!B621,'Kilter Holds'!$P$36:$AA$208,12,0),0)</f>
        <v>0</v>
      </c>
      <c r="G621" s="2">
        <f t="shared" si="28"/>
        <v>0</v>
      </c>
      <c r="H621" s="2">
        <f t="shared" si="29"/>
        <v>0</v>
      </c>
    </row>
    <row r="622" spans="2:8">
      <c r="B622" t="s">
        <v>289</v>
      </c>
      <c r="C622" t="s">
        <v>580</v>
      </c>
      <c r="D622" s="12" t="str">
        <f t="shared" si="30"/>
        <v>Color Code</v>
      </c>
      <c r="E622" s="1">
        <f>_xlfn.IFNA(VLOOKUP(Aragon!B622,'Kilter Holds'!$P$36:$AA$208,13,0),0)</f>
        <v>0</v>
      </c>
      <c r="G622" s="2">
        <f t="shared" si="28"/>
        <v>0</v>
      </c>
      <c r="H622" s="2">
        <f t="shared" si="29"/>
        <v>0</v>
      </c>
    </row>
    <row r="623" spans="2:8">
      <c r="B623" t="s">
        <v>174</v>
      </c>
      <c r="C623" t="s">
        <v>581</v>
      </c>
      <c r="D623" s="5" t="str">
        <f t="shared" si="30"/>
        <v>11-12</v>
      </c>
      <c r="E623" s="1">
        <f>_xlfn.IFNA(VLOOKUP(Aragon!B623,'Kilter Holds'!$P$36:$AA$208,5,0),0)</f>
        <v>0</v>
      </c>
      <c r="G623" s="2">
        <f t="shared" si="28"/>
        <v>0</v>
      </c>
      <c r="H623" s="2">
        <f t="shared" si="29"/>
        <v>0</v>
      </c>
    </row>
    <row r="624" spans="2:8">
      <c r="B624" t="s">
        <v>174</v>
      </c>
      <c r="C624" t="s">
        <v>581</v>
      </c>
      <c r="D624" s="6" t="str">
        <f t="shared" si="30"/>
        <v>14-01</v>
      </c>
      <c r="E624" s="1">
        <f>_xlfn.IFNA(VLOOKUP(Aragon!B624,'Kilter Holds'!$P$36:$AA$208,6,0),0)</f>
        <v>0</v>
      </c>
      <c r="G624" s="2">
        <f t="shared" si="28"/>
        <v>0</v>
      </c>
      <c r="H624" s="2">
        <f t="shared" si="29"/>
        <v>0</v>
      </c>
    </row>
    <row r="625" spans="2:8">
      <c r="B625" t="s">
        <v>174</v>
      </c>
      <c r="C625" t="s">
        <v>581</v>
      </c>
      <c r="D625" s="7" t="str">
        <f t="shared" si="30"/>
        <v>15-12</v>
      </c>
      <c r="E625" s="1">
        <f>_xlfn.IFNA(VLOOKUP(Aragon!B625,'Kilter Holds'!$P$36:$AA$208,7,0),0)</f>
        <v>0</v>
      </c>
      <c r="G625" s="2">
        <f t="shared" si="28"/>
        <v>0</v>
      </c>
      <c r="H625" s="2">
        <f t="shared" si="29"/>
        <v>0</v>
      </c>
    </row>
    <row r="626" spans="2:8">
      <c r="B626" t="s">
        <v>174</v>
      </c>
      <c r="C626" t="s">
        <v>581</v>
      </c>
      <c r="D626" s="8" t="str">
        <f t="shared" si="30"/>
        <v>16-16</v>
      </c>
      <c r="E626" s="1">
        <f>_xlfn.IFNA(VLOOKUP(Aragon!B626,'Kilter Holds'!$P$36:$AA$208,8,0),0)</f>
        <v>0</v>
      </c>
      <c r="G626" s="2">
        <f t="shared" si="28"/>
        <v>0</v>
      </c>
      <c r="H626" s="2">
        <f t="shared" si="29"/>
        <v>0</v>
      </c>
    </row>
    <row r="627" spans="2:8">
      <c r="B627" t="s">
        <v>174</v>
      </c>
      <c r="C627" t="s">
        <v>581</v>
      </c>
      <c r="D627" s="9" t="str">
        <f t="shared" si="30"/>
        <v>13-01</v>
      </c>
      <c r="E627" s="1">
        <f>_xlfn.IFNA(VLOOKUP(Aragon!B627,'Kilter Holds'!$P$36:$AA$208,9,0),0)</f>
        <v>0</v>
      </c>
      <c r="G627" s="2">
        <f t="shared" si="28"/>
        <v>0</v>
      </c>
      <c r="H627" s="2">
        <f t="shared" si="29"/>
        <v>0</v>
      </c>
    </row>
    <row r="628" spans="2:8">
      <c r="B628" t="s">
        <v>174</v>
      </c>
      <c r="C628" t="s">
        <v>581</v>
      </c>
      <c r="D628" s="10" t="str">
        <f t="shared" si="30"/>
        <v>07-13</v>
      </c>
      <c r="E628" s="1">
        <f>_xlfn.IFNA(VLOOKUP(Aragon!B628,'Kilter Holds'!$P$36:$AA$208,10,0),0)</f>
        <v>0</v>
      </c>
      <c r="G628" s="2">
        <f t="shared" si="28"/>
        <v>0</v>
      </c>
      <c r="H628" s="2">
        <f t="shared" si="29"/>
        <v>0</v>
      </c>
    </row>
    <row r="629" spans="2:8">
      <c r="B629" t="s">
        <v>174</v>
      </c>
      <c r="C629" t="s">
        <v>581</v>
      </c>
      <c r="D629" s="11" t="str">
        <f t="shared" si="30"/>
        <v>11-26</v>
      </c>
      <c r="E629" s="1">
        <f>_xlfn.IFNA(VLOOKUP(Aragon!B629,'Kilter Holds'!$P$36:$AA$208,11,0),0)</f>
        <v>0</v>
      </c>
      <c r="G629" s="2">
        <f t="shared" si="28"/>
        <v>0</v>
      </c>
      <c r="H629" s="2">
        <f t="shared" si="29"/>
        <v>0</v>
      </c>
    </row>
    <row r="630" spans="2:8">
      <c r="B630" t="s">
        <v>174</v>
      </c>
      <c r="C630" t="s">
        <v>581</v>
      </c>
      <c r="D630" s="13" t="str">
        <f t="shared" si="30"/>
        <v>18-01</v>
      </c>
      <c r="E630" s="1">
        <f>_xlfn.IFNA(VLOOKUP(Aragon!B630,'Kilter Holds'!$P$36:$AA$208,12,0),0)</f>
        <v>0</v>
      </c>
      <c r="G630" s="2">
        <f t="shared" si="28"/>
        <v>0</v>
      </c>
      <c r="H630" s="2">
        <f t="shared" si="29"/>
        <v>0</v>
      </c>
    </row>
    <row r="631" spans="2:8">
      <c r="B631" t="s">
        <v>174</v>
      </c>
      <c r="C631" t="s">
        <v>581</v>
      </c>
      <c r="D631" s="12" t="str">
        <f t="shared" si="30"/>
        <v>Color Code</v>
      </c>
      <c r="E631" s="1">
        <f>_xlfn.IFNA(VLOOKUP(Aragon!B631,'Kilter Holds'!$P$36:$AA$208,13,0),0)</f>
        <v>0</v>
      </c>
      <c r="G631" s="2">
        <f t="shared" si="28"/>
        <v>0</v>
      </c>
      <c r="H631" s="2">
        <f t="shared" si="29"/>
        <v>0</v>
      </c>
    </row>
    <row r="632" spans="2:8">
      <c r="B632" t="s">
        <v>161</v>
      </c>
      <c r="C632" t="s">
        <v>582</v>
      </c>
      <c r="D632" s="5" t="str">
        <f t="shared" si="30"/>
        <v>11-12</v>
      </c>
      <c r="E632" s="1">
        <f>_xlfn.IFNA(VLOOKUP(Aragon!B632,'Kilter Holds'!$P$36:$AA$208,5,0),0)</f>
        <v>0</v>
      </c>
      <c r="G632" s="2">
        <f t="shared" si="28"/>
        <v>0</v>
      </c>
      <c r="H632" s="2">
        <f t="shared" si="29"/>
        <v>0</v>
      </c>
    </row>
    <row r="633" spans="2:8">
      <c r="B633" t="s">
        <v>161</v>
      </c>
      <c r="C633" t="s">
        <v>582</v>
      </c>
      <c r="D633" s="6" t="str">
        <f t="shared" si="30"/>
        <v>14-01</v>
      </c>
      <c r="E633" s="1">
        <f>_xlfn.IFNA(VLOOKUP(Aragon!B633,'Kilter Holds'!$P$36:$AA$208,6,0),0)</f>
        <v>0</v>
      </c>
      <c r="G633" s="2">
        <f t="shared" si="28"/>
        <v>0</v>
      </c>
      <c r="H633" s="2">
        <f t="shared" si="29"/>
        <v>0</v>
      </c>
    </row>
    <row r="634" spans="2:8">
      <c r="B634" t="s">
        <v>161</v>
      </c>
      <c r="C634" t="s">
        <v>582</v>
      </c>
      <c r="D634" s="7" t="str">
        <f t="shared" si="30"/>
        <v>15-12</v>
      </c>
      <c r="E634" s="1">
        <f>_xlfn.IFNA(VLOOKUP(Aragon!B634,'Kilter Holds'!$P$36:$AA$208,7,0),0)</f>
        <v>0</v>
      </c>
      <c r="G634" s="2">
        <f t="shared" ref="G634:G697" si="31">E634*F634</f>
        <v>0</v>
      </c>
      <c r="H634" s="2">
        <f t="shared" si="29"/>
        <v>0</v>
      </c>
    </row>
    <row r="635" spans="2:8">
      <c r="B635" t="s">
        <v>161</v>
      </c>
      <c r="C635" t="s">
        <v>582</v>
      </c>
      <c r="D635" s="8" t="str">
        <f t="shared" si="30"/>
        <v>16-16</v>
      </c>
      <c r="E635" s="1">
        <f>_xlfn.IFNA(VLOOKUP(Aragon!B635,'Kilter Holds'!$P$36:$AA$208,8,0),0)</f>
        <v>0</v>
      </c>
      <c r="G635" s="2">
        <f t="shared" si="31"/>
        <v>0</v>
      </c>
      <c r="H635" s="2">
        <f t="shared" si="29"/>
        <v>0</v>
      </c>
    </row>
    <row r="636" spans="2:8">
      <c r="B636" t="s">
        <v>161</v>
      </c>
      <c r="C636" t="s">
        <v>582</v>
      </c>
      <c r="D636" s="9" t="str">
        <f t="shared" si="30"/>
        <v>13-01</v>
      </c>
      <c r="E636" s="1">
        <f>_xlfn.IFNA(VLOOKUP(Aragon!B636,'Kilter Holds'!$P$36:$AA$208,9,0),0)</f>
        <v>0</v>
      </c>
      <c r="G636" s="2">
        <f t="shared" si="31"/>
        <v>0</v>
      </c>
      <c r="H636" s="2">
        <f t="shared" si="29"/>
        <v>0</v>
      </c>
    </row>
    <row r="637" spans="2:8">
      <c r="B637" t="s">
        <v>161</v>
      </c>
      <c r="C637" t="s">
        <v>582</v>
      </c>
      <c r="D637" s="10" t="str">
        <f t="shared" si="30"/>
        <v>07-13</v>
      </c>
      <c r="E637" s="1">
        <f>_xlfn.IFNA(VLOOKUP(Aragon!B637,'Kilter Holds'!$P$36:$AA$208,10,0),0)</f>
        <v>0</v>
      </c>
      <c r="G637" s="2">
        <f t="shared" si="31"/>
        <v>0</v>
      </c>
      <c r="H637" s="2">
        <f t="shared" si="29"/>
        <v>0</v>
      </c>
    </row>
    <row r="638" spans="2:8">
      <c r="B638" t="s">
        <v>161</v>
      </c>
      <c r="C638" t="s">
        <v>582</v>
      </c>
      <c r="D638" s="11" t="str">
        <f t="shared" si="30"/>
        <v>11-26</v>
      </c>
      <c r="E638" s="1">
        <f>_xlfn.IFNA(VLOOKUP(Aragon!B638,'Kilter Holds'!$P$36:$AA$208,11,0),0)</f>
        <v>0</v>
      </c>
      <c r="G638" s="2">
        <f t="shared" si="31"/>
        <v>0</v>
      </c>
      <c r="H638" s="2">
        <f t="shared" si="29"/>
        <v>0</v>
      </c>
    </row>
    <row r="639" spans="2:8">
      <c r="B639" t="s">
        <v>161</v>
      </c>
      <c r="C639" t="s">
        <v>582</v>
      </c>
      <c r="D639" s="13" t="str">
        <f t="shared" si="30"/>
        <v>18-01</v>
      </c>
      <c r="E639" s="1">
        <f>_xlfn.IFNA(VLOOKUP(Aragon!B639,'Kilter Holds'!$P$36:$AA$208,12,0),0)</f>
        <v>0</v>
      </c>
      <c r="G639" s="2">
        <f t="shared" si="31"/>
        <v>0</v>
      </c>
      <c r="H639" s="2">
        <f t="shared" si="29"/>
        <v>0</v>
      </c>
    </row>
    <row r="640" spans="2:8">
      <c r="B640" t="s">
        <v>161</v>
      </c>
      <c r="C640" t="s">
        <v>582</v>
      </c>
      <c r="D640" s="12" t="str">
        <f t="shared" si="30"/>
        <v>Color Code</v>
      </c>
      <c r="E640" s="1">
        <f>_xlfn.IFNA(VLOOKUP(Aragon!B640,'Kilter Holds'!$P$36:$AA$208,13,0),0)</f>
        <v>0</v>
      </c>
      <c r="G640" s="2">
        <f t="shared" si="31"/>
        <v>0</v>
      </c>
      <c r="H640" s="2">
        <f t="shared" si="29"/>
        <v>0</v>
      </c>
    </row>
    <row r="641" spans="2:8">
      <c r="B641" t="s">
        <v>213</v>
      </c>
      <c r="C641" t="s">
        <v>583</v>
      </c>
      <c r="D641" s="5" t="str">
        <f t="shared" si="30"/>
        <v>11-12</v>
      </c>
      <c r="E641" s="1">
        <f>_xlfn.IFNA(VLOOKUP(Aragon!B641,'Kilter Holds'!$P$36:$AA$208,5,0),0)</f>
        <v>0</v>
      </c>
      <c r="G641" s="2">
        <f t="shared" si="31"/>
        <v>0</v>
      </c>
      <c r="H641" s="2">
        <f t="shared" si="29"/>
        <v>0</v>
      </c>
    </row>
    <row r="642" spans="2:8">
      <c r="B642" t="s">
        <v>213</v>
      </c>
      <c r="C642" t="s">
        <v>583</v>
      </c>
      <c r="D642" s="6" t="str">
        <f t="shared" si="30"/>
        <v>14-01</v>
      </c>
      <c r="E642" s="1">
        <f>_xlfn.IFNA(VLOOKUP(Aragon!B642,'Kilter Holds'!$P$36:$AA$208,6,0),0)</f>
        <v>0</v>
      </c>
      <c r="G642" s="2">
        <f t="shared" si="31"/>
        <v>0</v>
      </c>
      <c r="H642" s="2">
        <f t="shared" si="29"/>
        <v>0</v>
      </c>
    </row>
    <row r="643" spans="2:8">
      <c r="B643" t="s">
        <v>213</v>
      </c>
      <c r="C643" t="s">
        <v>583</v>
      </c>
      <c r="D643" s="7" t="str">
        <f t="shared" si="30"/>
        <v>15-12</v>
      </c>
      <c r="E643" s="1">
        <f>_xlfn.IFNA(VLOOKUP(Aragon!B643,'Kilter Holds'!$P$36:$AA$208,7,0),0)</f>
        <v>0</v>
      </c>
      <c r="G643" s="2">
        <f t="shared" si="31"/>
        <v>0</v>
      </c>
      <c r="H643" s="2">
        <f t="shared" si="29"/>
        <v>0</v>
      </c>
    </row>
    <row r="644" spans="2:8">
      <c r="B644" t="s">
        <v>213</v>
      </c>
      <c r="C644" t="s">
        <v>583</v>
      </c>
      <c r="D644" s="8" t="str">
        <f t="shared" si="30"/>
        <v>16-16</v>
      </c>
      <c r="E644" s="1">
        <f>_xlfn.IFNA(VLOOKUP(Aragon!B644,'Kilter Holds'!$P$36:$AA$208,8,0),0)</f>
        <v>0</v>
      </c>
      <c r="G644" s="2">
        <f t="shared" si="31"/>
        <v>0</v>
      </c>
      <c r="H644" s="2">
        <f t="shared" si="29"/>
        <v>0</v>
      </c>
    </row>
    <row r="645" spans="2:8">
      <c r="B645" t="s">
        <v>213</v>
      </c>
      <c r="C645" t="s">
        <v>583</v>
      </c>
      <c r="D645" s="9" t="str">
        <f t="shared" si="30"/>
        <v>13-01</v>
      </c>
      <c r="E645" s="1">
        <f>_xlfn.IFNA(VLOOKUP(Aragon!B645,'Kilter Holds'!$P$36:$AA$208,9,0),0)</f>
        <v>0</v>
      </c>
      <c r="G645" s="2">
        <f t="shared" si="31"/>
        <v>0</v>
      </c>
      <c r="H645" s="2">
        <f t="shared" si="29"/>
        <v>0</v>
      </c>
    </row>
    <row r="646" spans="2:8">
      <c r="B646" t="s">
        <v>213</v>
      </c>
      <c r="C646" t="s">
        <v>583</v>
      </c>
      <c r="D646" s="10" t="str">
        <f t="shared" si="30"/>
        <v>07-13</v>
      </c>
      <c r="E646" s="1">
        <f>_xlfn.IFNA(VLOOKUP(Aragon!B646,'Kilter Holds'!$P$36:$AA$208,10,0),0)</f>
        <v>0</v>
      </c>
      <c r="G646" s="2">
        <f t="shared" si="31"/>
        <v>0</v>
      </c>
      <c r="H646" s="2">
        <f t="shared" si="29"/>
        <v>0</v>
      </c>
    </row>
    <row r="647" spans="2:8">
      <c r="B647" t="s">
        <v>213</v>
      </c>
      <c r="C647" t="s">
        <v>583</v>
      </c>
      <c r="D647" s="11" t="str">
        <f t="shared" si="30"/>
        <v>11-26</v>
      </c>
      <c r="E647" s="1">
        <f>_xlfn.IFNA(VLOOKUP(Aragon!B647,'Kilter Holds'!$P$36:$AA$208,11,0),0)</f>
        <v>0</v>
      </c>
      <c r="G647" s="2">
        <f t="shared" si="31"/>
        <v>0</v>
      </c>
      <c r="H647" s="2">
        <f t="shared" si="29"/>
        <v>0</v>
      </c>
    </row>
    <row r="648" spans="2:8">
      <c r="B648" t="s">
        <v>213</v>
      </c>
      <c r="C648" t="s">
        <v>583</v>
      </c>
      <c r="D648" s="13" t="str">
        <f t="shared" si="30"/>
        <v>18-01</v>
      </c>
      <c r="E648" s="1">
        <f>_xlfn.IFNA(VLOOKUP(Aragon!B648,'Kilter Holds'!$P$36:$AA$208,12,0),0)</f>
        <v>0</v>
      </c>
      <c r="G648" s="2">
        <f t="shared" si="31"/>
        <v>0</v>
      </c>
      <c r="H648" s="2">
        <f t="shared" si="29"/>
        <v>0</v>
      </c>
    </row>
    <row r="649" spans="2:8">
      <c r="B649" t="s">
        <v>213</v>
      </c>
      <c r="C649" t="s">
        <v>583</v>
      </c>
      <c r="D649" s="12" t="str">
        <f t="shared" si="30"/>
        <v>Color Code</v>
      </c>
      <c r="E649" s="1">
        <f>_xlfn.IFNA(VLOOKUP(Aragon!B649,'Kilter Holds'!$P$36:$AA$208,13,0),0)</f>
        <v>0</v>
      </c>
      <c r="G649" s="2">
        <f t="shared" si="31"/>
        <v>0</v>
      </c>
      <c r="H649" s="2">
        <f t="shared" si="29"/>
        <v>0</v>
      </c>
    </row>
    <row r="650" spans="2:8">
      <c r="B650" t="s">
        <v>855</v>
      </c>
      <c r="C650" t="s">
        <v>874</v>
      </c>
      <c r="D650" s="5" t="str">
        <f t="shared" si="30"/>
        <v>11-12</v>
      </c>
      <c r="E650" s="1">
        <f>_xlfn.IFNA(VLOOKUP(Aragon!B650,'Kilter Holds'!$P$36:$AA$208,5,0),0)</f>
        <v>0</v>
      </c>
      <c r="G650" s="2">
        <f t="shared" si="31"/>
        <v>0</v>
      </c>
      <c r="H650" s="2">
        <f t="shared" si="29"/>
        <v>0</v>
      </c>
    </row>
    <row r="651" spans="2:8">
      <c r="B651" t="s">
        <v>855</v>
      </c>
      <c r="C651" t="s">
        <v>874</v>
      </c>
      <c r="D651" s="6" t="str">
        <f t="shared" si="30"/>
        <v>14-01</v>
      </c>
      <c r="E651" s="1">
        <f>_xlfn.IFNA(VLOOKUP(Aragon!B651,'Kilter Holds'!$P$36:$AA$208,6,0),0)</f>
        <v>0</v>
      </c>
      <c r="G651" s="2">
        <f t="shared" si="31"/>
        <v>0</v>
      </c>
      <c r="H651" s="2">
        <f t="shared" si="29"/>
        <v>0</v>
      </c>
    </row>
    <row r="652" spans="2:8">
      <c r="B652" t="s">
        <v>855</v>
      </c>
      <c r="C652" t="s">
        <v>874</v>
      </c>
      <c r="D652" s="7" t="str">
        <f t="shared" si="30"/>
        <v>15-12</v>
      </c>
      <c r="E652" s="1">
        <f>_xlfn.IFNA(VLOOKUP(Aragon!B652,'Kilter Holds'!$P$36:$AA$208,7,0),0)</f>
        <v>0</v>
      </c>
      <c r="G652" s="2">
        <f t="shared" si="31"/>
        <v>0</v>
      </c>
      <c r="H652" s="2">
        <f t="shared" ref="H652:H715" si="32">IF($S$11="Y",G652*0.05,0)</f>
        <v>0</v>
      </c>
    </row>
    <row r="653" spans="2:8">
      <c r="B653" t="s">
        <v>855</v>
      </c>
      <c r="C653" t="s">
        <v>874</v>
      </c>
      <c r="D653" s="8" t="str">
        <f t="shared" ref="D653:D716" si="33">D644</f>
        <v>16-16</v>
      </c>
      <c r="E653" s="1">
        <f>_xlfn.IFNA(VLOOKUP(Aragon!B653,'Kilter Holds'!$P$36:$AA$208,8,0),0)</f>
        <v>0</v>
      </c>
      <c r="G653" s="2">
        <f t="shared" si="31"/>
        <v>0</v>
      </c>
      <c r="H653" s="2">
        <f t="shared" si="32"/>
        <v>0</v>
      </c>
    </row>
    <row r="654" spans="2:8">
      <c r="B654" t="s">
        <v>855</v>
      </c>
      <c r="C654" t="s">
        <v>874</v>
      </c>
      <c r="D654" s="9" t="str">
        <f t="shared" si="33"/>
        <v>13-01</v>
      </c>
      <c r="E654" s="1">
        <f>_xlfn.IFNA(VLOOKUP(Aragon!B654,'Kilter Holds'!$P$36:$AA$208,9,0),0)</f>
        <v>0</v>
      </c>
      <c r="G654" s="2">
        <f t="shared" si="31"/>
        <v>0</v>
      </c>
      <c r="H654" s="2">
        <f t="shared" si="32"/>
        <v>0</v>
      </c>
    </row>
    <row r="655" spans="2:8">
      <c r="B655" t="s">
        <v>855</v>
      </c>
      <c r="C655" t="s">
        <v>874</v>
      </c>
      <c r="D655" s="10" t="str">
        <f t="shared" si="33"/>
        <v>07-13</v>
      </c>
      <c r="E655" s="1">
        <f>_xlfn.IFNA(VLOOKUP(Aragon!B655,'Kilter Holds'!$P$36:$AA$208,10,0),0)</f>
        <v>0</v>
      </c>
      <c r="G655" s="2">
        <f t="shared" si="31"/>
        <v>0</v>
      </c>
      <c r="H655" s="2">
        <f t="shared" si="32"/>
        <v>0</v>
      </c>
    </row>
    <row r="656" spans="2:8">
      <c r="B656" t="s">
        <v>855</v>
      </c>
      <c r="C656" t="s">
        <v>874</v>
      </c>
      <c r="D656" s="11" t="str">
        <f t="shared" si="33"/>
        <v>11-26</v>
      </c>
      <c r="E656" s="1">
        <f>_xlfn.IFNA(VLOOKUP(Aragon!B656,'Kilter Holds'!$P$36:$AA$208,11,0),0)</f>
        <v>0</v>
      </c>
      <c r="G656" s="2">
        <f t="shared" si="31"/>
        <v>0</v>
      </c>
      <c r="H656" s="2">
        <f t="shared" si="32"/>
        <v>0</v>
      </c>
    </row>
    <row r="657" spans="2:8">
      <c r="B657" t="s">
        <v>855</v>
      </c>
      <c r="C657" t="s">
        <v>874</v>
      </c>
      <c r="D657" s="13" t="str">
        <f t="shared" si="33"/>
        <v>18-01</v>
      </c>
      <c r="E657" s="1">
        <f>_xlfn.IFNA(VLOOKUP(Aragon!B657,'Kilter Holds'!$P$36:$AA$208,12,0),0)</f>
        <v>0</v>
      </c>
      <c r="G657" s="2">
        <f t="shared" si="31"/>
        <v>0</v>
      </c>
      <c r="H657" s="2">
        <f t="shared" si="32"/>
        <v>0</v>
      </c>
    </row>
    <row r="658" spans="2:8">
      <c r="B658" t="s">
        <v>855</v>
      </c>
      <c r="C658" t="s">
        <v>874</v>
      </c>
      <c r="D658" s="12" t="str">
        <f t="shared" si="33"/>
        <v>Color Code</v>
      </c>
      <c r="E658" s="1">
        <f>_xlfn.IFNA(VLOOKUP(Aragon!B658,'Kilter Holds'!$P$36:$AA$208,13,0),0)</f>
        <v>0</v>
      </c>
      <c r="G658" s="2">
        <f t="shared" si="31"/>
        <v>0</v>
      </c>
      <c r="H658" s="2">
        <f t="shared" si="32"/>
        <v>0</v>
      </c>
    </row>
    <row r="659" spans="2:8">
      <c r="B659" t="s">
        <v>140</v>
      </c>
      <c r="C659" t="s">
        <v>584</v>
      </c>
      <c r="D659" s="5" t="str">
        <f t="shared" si="33"/>
        <v>11-12</v>
      </c>
      <c r="E659" s="1">
        <f>_xlfn.IFNA(VLOOKUP(Aragon!B659,'Kilter Holds'!$P$36:$AA$208,5,0),0)</f>
        <v>0</v>
      </c>
      <c r="G659" s="2">
        <f t="shared" si="31"/>
        <v>0</v>
      </c>
      <c r="H659" s="2">
        <f t="shared" si="32"/>
        <v>0</v>
      </c>
    </row>
    <row r="660" spans="2:8">
      <c r="B660" t="s">
        <v>140</v>
      </c>
      <c r="C660" t="s">
        <v>584</v>
      </c>
      <c r="D660" s="6" t="str">
        <f t="shared" si="33"/>
        <v>14-01</v>
      </c>
      <c r="E660" s="1">
        <f>_xlfn.IFNA(VLOOKUP(Aragon!B660,'Kilter Holds'!$P$36:$AA$208,6,0),0)</f>
        <v>0</v>
      </c>
      <c r="G660" s="2">
        <f t="shared" si="31"/>
        <v>0</v>
      </c>
      <c r="H660" s="2">
        <f t="shared" si="32"/>
        <v>0</v>
      </c>
    </row>
    <row r="661" spans="2:8">
      <c r="B661" t="s">
        <v>140</v>
      </c>
      <c r="C661" t="s">
        <v>584</v>
      </c>
      <c r="D661" s="7" t="str">
        <f t="shared" si="33"/>
        <v>15-12</v>
      </c>
      <c r="E661" s="1">
        <f>_xlfn.IFNA(VLOOKUP(Aragon!B661,'Kilter Holds'!$P$36:$AA$208,7,0),0)</f>
        <v>0</v>
      </c>
      <c r="G661" s="2">
        <f t="shared" si="31"/>
        <v>0</v>
      </c>
      <c r="H661" s="2">
        <f t="shared" si="32"/>
        <v>0</v>
      </c>
    </row>
    <row r="662" spans="2:8">
      <c r="B662" t="s">
        <v>140</v>
      </c>
      <c r="C662" t="s">
        <v>584</v>
      </c>
      <c r="D662" s="8" t="str">
        <f t="shared" si="33"/>
        <v>16-16</v>
      </c>
      <c r="E662" s="1">
        <f>_xlfn.IFNA(VLOOKUP(Aragon!B662,'Kilter Holds'!$P$36:$AA$208,8,0),0)</f>
        <v>0</v>
      </c>
      <c r="G662" s="2">
        <f t="shared" si="31"/>
        <v>0</v>
      </c>
      <c r="H662" s="2">
        <f t="shared" si="32"/>
        <v>0</v>
      </c>
    </row>
    <row r="663" spans="2:8">
      <c r="B663" t="s">
        <v>140</v>
      </c>
      <c r="C663" t="s">
        <v>584</v>
      </c>
      <c r="D663" s="9" t="str">
        <f t="shared" si="33"/>
        <v>13-01</v>
      </c>
      <c r="E663" s="1">
        <f>_xlfn.IFNA(VLOOKUP(Aragon!B663,'Kilter Holds'!$P$36:$AA$208,9,0),0)</f>
        <v>0</v>
      </c>
      <c r="G663" s="2">
        <f t="shared" si="31"/>
        <v>0</v>
      </c>
      <c r="H663" s="2">
        <f t="shared" si="32"/>
        <v>0</v>
      </c>
    </row>
    <row r="664" spans="2:8">
      <c r="B664" t="s">
        <v>140</v>
      </c>
      <c r="C664" t="s">
        <v>584</v>
      </c>
      <c r="D664" s="10" t="str">
        <f t="shared" si="33"/>
        <v>07-13</v>
      </c>
      <c r="E664" s="1">
        <f>_xlfn.IFNA(VLOOKUP(Aragon!B664,'Kilter Holds'!$P$36:$AA$208,10,0),0)</f>
        <v>0</v>
      </c>
      <c r="G664" s="2">
        <f t="shared" si="31"/>
        <v>0</v>
      </c>
      <c r="H664" s="2">
        <f t="shared" si="32"/>
        <v>0</v>
      </c>
    </row>
    <row r="665" spans="2:8">
      <c r="B665" t="s">
        <v>140</v>
      </c>
      <c r="C665" t="s">
        <v>584</v>
      </c>
      <c r="D665" s="11" t="str">
        <f t="shared" si="33"/>
        <v>11-26</v>
      </c>
      <c r="E665" s="1">
        <f>_xlfn.IFNA(VLOOKUP(Aragon!B665,'Kilter Holds'!$P$36:$AA$208,11,0),0)</f>
        <v>0</v>
      </c>
      <c r="G665" s="2">
        <f t="shared" si="31"/>
        <v>0</v>
      </c>
      <c r="H665" s="2">
        <f t="shared" si="32"/>
        <v>0</v>
      </c>
    </row>
    <row r="666" spans="2:8">
      <c r="B666" t="s">
        <v>140</v>
      </c>
      <c r="C666" t="s">
        <v>584</v>
      </c>
      <c r="D666" s="13" t="str">
        <f t="shared" si="33"/>
        <v>18-01</v>
      </c>
      <c r="E666" s="1">
        <f>_xlfn.IFNA(VLOOKUP(Aragon!B666,'Kilter Holds'!$P$36:$AA$208,12,0),0)</f>
        <v>0</v>
      </c>
      <c r="G666" s="2">
        <f t="shared" si="31"/>
        <v>0</v>
      </c>
      <c r="H666" s="2">
        <f t="shared" si="32"/>
        <v>0</v>
      </c>
    </row>
    <row r="667" spans="2:8">
      <c r="B667" t="s">
        <v>140</v>
      </c>
      <c r="C667" t="s">
        <v>584</v>
      </c>
      <c r="D667" s="12" t="str">
        <f t="shared" si="33"/>
        <v>Color Code</v>
      </c>
      <c r="E667" s="1">
        <f>_xlfn.IFNA(VLOOKUP(Aragon!B667,'Kilter Holds'!$P$36:$AA$208,13,0),0)</f>
        <v>0</v>
      </c>
      <c r="G667" s="2">
        <f t="shared" si="31"/>
        <v>0</v>
      </c>
      <c r="H667" s="2">
        <f t="shared" si="32"/>
        <v>0</v>
      </c>
    </row>
    <row r="668" spans="2:8">
      <c r="B668" t="s">
        <v>141</v>
      </c>
      <c r="C668" t="s">
        <v>585</v>
      </c>
      <c r="D668" s="5" t="str">
        <f t="shared" si="33"/>
        <v>11-12</v>
      </c>
      <c r="E668" s="1">
        <f>_xlfn.IFNA(VLOOKUP(Aragon!B668,'Kilter Holds'!$P$36:$AA$208,5,0),0)</f>
        <v>0</v>
      </c>
      <c r="G668" s="2">
        <f t="shared" si="31"/>
        <v>0</v>
      </c>
      <c r="H668" s="2">
        <f t="shared" si="32"/>
        <v>0</v>
      </c>
    </row>
    <row r="669" spans="2:8">
      <c r="B669" t="s">
        <v>141</v>
      </c>
      <c r="C669" t="s">
        <v>585</v>
      </c>
      <c r="D669" s="6" t="str">
        <f t="shared" si="33"/>
        <v>14-01</v>
      </c>
      <c r="E669" s="1">
        <f>_xlfn.IFNA(VLOOKUP(Aragon!B669,'Kilter Holds'!$P$36:$AA$208,6,0),0)</f>
        <v>0</v>
      </c>
      <c r="G669" s="2">
        <f t="shared" si="31"/>
        <v>0</v>
      </c>
      <c r="H669" s="2">
        <f t="shared" si="32"/>
        <v>0</v>
      </c>
    </row>
    <row r="670" spans="2:8">
      <c r="B670" t="s">
        <v>141</v>
      </c>
      <c r="C670" t="s">
        <v>585</v>
      </c>
      <c r="D670" s="7" t="str">
        <f t="shared" si="33"/>
        <v>15-12</v>
      </c>
      <c r="E670" s="1">
        <f>_xlfn.IFNA(VLOOKUP(Aragon!B670,'Kilter Holds'!$P$36:$AA$208,7,0),0)</f>
        <v>0</v>
      </c>
      <c r="G670" s="2">
        <f t="shared" si="31"/>
        <v>0</v>
      </c>
      <c r="H670" s="2">
        <f t="shared" si="32"/>
        <v>0</v>
      </c>
    </row>
    <row r="671" spans="2:8">
      <c r="B671" t="s">
        <v>141</v>
      </c>
      <c r="C671" t="s">
        <v>585</v>
      </c>
      <c r="D671" s="8" t="str">
        <f t="shared" si="33"/>
        <v>16-16</v>
      </c>
      <c r="E671" s="1">
        <f>_xlfn.IFNA(VLOOKUP(Aragon!B671,'Kilter Holds'!$P$36:$AA$208,8,0),0)</f>
        <v>0</v>
      </c>
      <c r="G671" s="2">
        <f t="shared" si="31"/>
        <v>0</v>
      </c>
      <c r="H671" s="2">
        <f t="shared" si="32"/>
        <v>0</v>
      </c>
    </row>
    <row r="672" spans="2:8">
      <c r="B672" t="s">
        <v>141</v>
      </c>
      <c r="C672" t="s">
        <v>585</v>
      </c>
      <c r="D672" s="9" t="str">
        <f t="shared" si="33"/>
        <v>13-01</v>
      </c>
      <c r="E672" s="1">
        <f>_xlfn.IFNA(VLOOKUP(Aragon!B672,'Kilter Holds'!$P$36:$AA$208,9,0),0)</f>
        <v>0</v>
      </c>
      <c r="G672" s="2">
        <f t="shared" si="31"/>
        <v>0</v>
      </c>
      <c r="H672" s="2">
        <f t="shared" si="32"/>
        <v>0</v>
      </c>
    </row>
    <row r="673" spans="2:8">
      <c r="B673" t="s">
        <v>141</v>
      </c>
      <c r="C673" t="s">
        <v>585</v>
      </c>
      <c r="D673" s="10" t="str">
        <f t="shared" si="33"/>
        <v>07-13</v>
      </c>
      <c r="E673" s="1">
        <f>_xlfn.IFNA(VLOOKUP(Aragon!B673,'Kilter Holds'!$P$36:$AA$208,10,0),0)</f>
        <v>0</v>
      </c>
      <c r="G673" s="2">
        <f t="shared" si="31"/>
        <v>0</v>
      </c>
      <c r="H673" s="2">
        <f t="shared" si="32"/>
        <v>0</v>
      </c>
    </row>
    <row r="674" spans="2:8">
      <c r="B674" t="s">
        <v>141</v>
      </c>
      <c r="C674" t="s">
        <v>585</v>
      </c>
      <c r="D674" s="11" t="str">
        <f t="shared" si="33"/>
        <v>11-26</v>
      </c>
      <c r="E674" s="1">
        <f>_xlfn.IFNA(VLOOKUP(Aragon!B674,'Kilter Holds'!$P$36:$AA$208,11,0),0)</f>
        <v>0</v>
      </c>
      <c r="G674" s="2">
        <f t="shared" si="31"/>
        <v>0</v>
      </c>
      <c r="H674" s="2">
        <f t="shared" si="32"/>
        <v>0</v>
      </c>
    </row>
    <row r="675" spans="2:8">
      <c r="B675" t="s">
        <v>141</v>
      </c>
      <c r="C675" t="s">
        <v>585</v>
      </c>
      <c r="D675" s="13" t="str">
        <f t="shared" si="33"/>
        <v>18-01</v>
      </c>
      <c r="E675" s="1">
        <f>_xlfn.IFNA(VLOOKUP(Aragon!B675,'Kilter Holds'!$P$36:$AA$208,12,0),0)</f>
        <v>0</v>
      </c>
      <c r="G675" s="2">
        <f t="shared" si="31"/>
        <v>0</v>
      </c>
      <c r="H675" s="2">
        <f t="shared" si="32"/>
        <v>0</v>
      </c>
    </row>
    <row r="676" spans="2:8">
      <c r="B676" t="s">
        <v>141</v>
      </c>
      <c r="C676" t="s">
        <v>585</v>
      </c>
      <c r="D676" s="12" t="str">
        <f t="shared" si="33"/>
        <v>Color Code</v>
      </c>
      <c r="E676" s="1">
        <f>_xlfn.IFNA(VLOOKUP(Aragon!B676,'Kilter Holds'!$P$36:$AA$208,13,0),0)</f>
        <v>0</v>
      </c>
      <c r="G676" s="2">
        <f t="shared" si="31"/>
        <v>0</v>
      </c>
      <c r="H676" s="2">
        <f t="shared" si="32"/>
        <v>0</v>
      </c>
    </row>
    <row r="677" spans="2:8">
      <c r="B677" t="s">
        <v>142</v>
      </c>
      <c r="C677" t="s">
        <v>586</v>
      </c>
      <c r="D677" s="5" t="str">
        <f t="shared" si="33"/>
        <v>11-12</v>
      </c>
      <c r="E677" s="1">
        <f>_xlfn.IFNA(VLOOKUP(Aragon!B677,'Kilter Holds'!$P$36:$AA$208,5,0),0)</f>
        <v>0</v>
      </c>
      <c r="G677" s="2">
        <f t="shared" si="31"/>
        <v>0</v>
      </c>
      <c r="H677" s="2">
        <f t="shared" si="32"/>
        <v>0</v>
      </c>
    </row>
    <row r="678" spans="2:8">
      <c r="B678" t="s">
        <v>142</v>
      </c>
      <c r="C678" t="s">
        <v>586</v>
      </c>
      <c r="D678" s="6" t="str">
        <f t="shared" si="33"/>
        <v>14-01</v>
      </c>
      <c r="E678" s="1">
        <f>_xlfn.IFNA(VLOOKUP(Aragon!B678,'Kilter Holds'!$P$36:$AA$208,6,0),0)</f>
        <v>0</v>
      </c>
      <c r="G678" s="2">
        <f t="shared" si="31"/>
        <v>0</v>
      </c>
      <c r="H678" s="2">
        <f t="shared" si="32"/>
        <v>0</v>
      </c>
    </row>
    <row r="679" spans="2:8">
      <c r="B679" t="s">
        <v>142</v>
      </c>
      <c r="C679" t="s">
        <v>586</v>
      </c>
      <c r="D679" s="7" t="str">
        <f t="shared" si="33"/>
        <v>15-12</v>
      </c>
      <c r="E679" s="1">
        <f>_xlfn.IFNA(VLOOKUP(Aragon!B679,'Kilter Holds'!$P$36:$AA$208,7,0),0)</f>
        <v>0</v>
      </c>
      <c r="G679" s="2">
        <f t="shared" si="31"/>
        <v>0</v>
      </c>
      <c r="H679" s="2">
        <f t="shared" si="32"/>
        <v>0</v>
      </c>
    </row>
    <row r="680" spans="2:8">
      <c r="B680" t="s">
        <v>142</v>
      </c>
      <c r="C680" t="s">
        <v>586</v>
      </c>
      <c r="D680" s="8" t="str">
        <f t="shared" si="33"/>
        <v>16-16</v>
      </c>
      <c r="E680" s="1">
        <f>_xlfn.IFNA(VLOOKUP(Aragon!B680,'Kilter Holds'!$P$36:$AA$208,8,0),0)</f>
        <v>0</v>
      </c>
      <c r="G680" s="2">
        <f t="shared" si="31"/>
        <v>0</v>
      </c>
      <c r="H680" s="2">
        <f t="shared" si="32"/>
        <v>0</v>
      </c>
    </row>
    <row r="681" spans="2:8">
      <c r="B681" t="s">
        <v>142</v>
      </c>
      <c r="C681" t="s">
        <v>586</v>
      </c>
      <c r="D681" s="9" t="str">
        <f t="shared" si="33"/>
        <v>13-01</v>
      </c>
      <c r="E681" s="1">
        <f>_xlfn.IFNA(VLOOKUP(Aragon!B681,'Kilter Holds'!$P$36:$AA$208,9,0),0)</f>
        <v>0</v>
      </c>
      <c r="G681" s="2">
        <f t="shared" si="31"/>
        <v>0</v>
      </c>
      <c r="H681" s="2">
        <f t="shared" si="32"/>
        <v>0</v>
      </c>
    </row>
    <row r="682" spans="2:8">
      <c r="B682" t="s">
        <v>142</v>
      </c>
      <c r="C682" t="s">
        <v>586</v>
      </c>
      <c r="D682" s="10" t="str">
        <f t="shared" si="33"/>
        <v>07-13</v>
      </c>
      <c r="E682" s="1">
        <f>_xlfn.IFNA(VLOOKUP(Aragon!B682,'Kilter Holds'!$P$36:$AA$208,10,0),0)</f>
        <v>0</v>
      </c>
      <c r="G682" s="2">
        <f t="shared" si="31"/>
        <v>0</v>
      </c>
      <c r="H682" s="2">
        <f t="shared" si="32"/>
        <v>0</v>
      </c>
    </row>
    <row r="683" spans="2:8">
      <c r="B683" t="s">
        <v>142</v>
      </c>
      <c r="C683" t="s">
        <v>586</v>
      </c>
      <c r="D683" s="11" t="str">
        <f t="shared" si="33"/>
        <v>11-26</v>
      </c>
      <c r="E683" s="1">
        <f>_xlfn.IFNA(VLOOKUP(Aragon!B683,'Kilter Holds'!$P$36:$AA$208,11,0),0)</f>
        <v>0</v>
      </c>
      <c r="G683" s="2">
        <f t="shared" si="31"/>
        <v>0</v>
      </c>
      <c r="H683" s="2">
        <f t="shared" si="32"/>
        <v>0</v>
      </c>
    </row>
    <row r="684" spans="2:8">
      <c r="B684" t="s">
        <v>142</v>
      </c>
      <c r="C684" t="s">
        <v>586</v>
      </c>
      <c r="D684" s="13" t="str">
        <f t="shared" si="33"/>
        <v>18-01</v>
      </c>
      <c r="E684" s="1">
        <f>_xlfn.IFNA(VLOOKUP(Aragon!B684,'Kilter Holds'!$P$36:$AA$208,12,0),0)</f>
        <v>0</v>
      </c>
      <c r="G684" s="2">
        <f t="shared" si="31"/>
        <v>0</v>
      </c>
      <c r="H684" s="2">
        <f t="shared" si="32"/>
        <v>0</v>
      </c>
    </row>
    <row r="685" spans="2:8">
      <c r="B685" t="s">
        <v>142</v>
      </c>
      <c r="C685" t="s">
        <v>586</v>
      </c>
      <c r="D685" s="12" t="str">
        <f t="shared" si="33"/>
        <v>Color Code</v>
      </c>
      <c r="E685" s="1">
        <f>_xlfn.IFNA(VLOOKUP(Aragon!B685,'Kilter Holds'!$P$36:$AA$208,13,0),0)</f>
        <v>0</v>
      </c>
      <c r="G685" s="2">
        <f t="shared" si="31"/>
        <v>0</v>
      </c>
      <c r="H685" s="2">
        <f t="shared" si="32"/>
        <v>0</v>
      </c>
    </row>
    <row r="686" spans="2:8">
      <c r="B686" t="s">
        <v>856</v>
      </c>
      <c r="C686" t="s">
        <v>875</v>
      </c>
      <c r="D686" s="5" t="str">
        <f t="shared" si="33"/>
        <v>11-12</v>
      </c>
      <c r="E686" s="1">
        <f>_xlfn.IFNA(VLOOKUP(Aragon!B686,'Kilter Holds'!$P$36:$AA$208,5,0),0)</f>
        <v>0</v>
      </c>
      <c r="G686" s="2">
        <f t="shared" si="31"/>
        <v>0</v>
      </c>
      <c r="H686" s="2">
        <f t="shared" si="32"/>
        <v>0</v>
      </c>
    </row>
    <row r="687" spans="2:8">
      <c r="B687" t="s">
        <v>856</v>
      </c>
      <c r="C687" t="s">
        <v>875</v>
      </c>
      <c r="D687" s="6" t="str">
        <f t="shared" si="33"/>
        <v>14-01</v>
      </c>
      <c r="E687" s="1">
        <f>_xlfn.IFNA(VLOOKUP(Aragon!B687,'Kilter Holds'!$P$36:$AA$208,6,0),0)</f>
        <v>0</v>
      </c>
      <c r="G687" s="2">
        <f t="shared" si="31"/>
        <v>0</v>
      </c>
      <c r="H687" s="2">
        <f t="shared" si="32"/>
        <v>0</v>
      </c>
    </row>
    <row r="688" spans="2:8">
      <c r="B688" t="s">
        <v>856</v>
      </c>
      <c r="C688" t="s">
        <v>875</v>
      </c>
      <c r="D688" s="7" t="str">
        <f t="shared" si="33"/>
        <v>15-12</v>
      </c>
      <c r="E688" s="1">
        <f>_xlfn.IFNA(VLOOKUP(Aragon!B688,'Kilter Holds'!$P$36:$AA$208,7,0),0)</f>
        <v>0</v>
      </c>
      <c r="G688" s="2">
        <f t="shared" si="31"/>
        <v>0</v>
      </c>
      <c r="H688" s="2">
        <f t="shared" si="32"/>
        <v>0</v>
      </c>
    </row>
    <row r="689" spans="2:8">
      <c r="B689" t="s">
        <v>856</v>
      </c>
      <c r="C689" t="s">
        <v>875</v>
      </c>
      <c r="D689" s="8" t="str">
        <f t="shared" si="33"/>
        <v>16-16</v>
      </c>
      <c r="E689" s="1">
        <f>_xlfn.IFNA(VLOOKUP(Aragon!B689,'Kilter Holds'!$P$36:$AA$208,8,0),0)</f>
        <v>0</v>
      </c>
      <c r="G689" s="2">
        <f t="shared" si="31"/>
        <v>0</v>
      </c>
      <c r="H689" s="2">
        <f t="shared" si="32"/>
        <v>0</v>
      </c>
    </row>
    <row r="690" spans="2:8">
      <c r="B690" t="s">
        <v>856</v>
      </c>
      <c r="C690" t="s">
        <v>875</v>
      </c>
      <c r="D690" s="9" t="str">
        <f t="shared" si="33"/>
        <v>13-01</v>
      </c>
      <c r="E690" s="1">
        <f>_xlfn.IFNA(VLOOKUP(Aragon!B690,'Kilter Holds'!$P$36:$AA$208,9,0),0)</f>
        <v>0</v>
      </c>
      <c r="G690" s="2">
        <f t="shared" si="31"/>
        <v>0</v>
      </c>
      <c r="H690" s="2">
        <f t="shared" si="32"/>
        <v>0</v>
      </c>
    </row>
    <row r="691" spans="2:8">
      <c r="B691" t="s">
        <v>856</v>
      </c>
      <c r="C691" t="s">
        <v>875</v>
      </c>
      <c r="D691" s="10" t="str">
        <f t="shared" si="33"/>
        <v>07-13</v>
      </c>
      <c r="E691" s="1">
        <f>_xlfn.IFNA(VLOOKUP(Aragon!B691,'Kilter Holds'!$P$36:$AA$208,10,0),0)</f>
        <v>0</v>
      </c>
      <c r="G691" s="2">
        <f t="shared" si="31"/>
        <v>0</v>
      </c>
      <c r="H691" s="2">
        <f t="shared" si="32"/>
        <v>0</v>
      </c>
    </row>
    <row r="692" spans="2:8">
      <c r="B692" t="s">
        <v>856</v>
      </c>
      <c r="C692" t="s">
        <v>875</v>
      </c>
      <c r="D692" s="11" t="str">
        <f t="shared" si="33"/>
        <v>11-26</v>
      </c>
      <c r="E692" s="1">
        <f>_xlfn.IFNA(VLOOKUP(Aragon!B692,'Kilter Holds'!$P$36:$AA$208,11,0),0)</f>
        <v>0</v>
      </c>
      <c r="G692" s="2">
        <f t="shared" si="31"/>
        <v>0</v>
      </c>
      <c r="H692" s="2">
        <f t="shared" si="32"/>
        <v>0</v>
      </c>
    </row>
    <row r="693" spans="2:8">
      <c r="B693" t="s">
        <v>856</v>
      </c>
      <c r="C693" t="s">
        <v>875</v>
      </c>
      <c r="D693" s="13" t="str">
        <f t="shared" si="33"/>
        <v>18-01</v>
      </c>
      <c r="E693" s="1">
        <f>_xlfn.IFNA(VLOOKUP(Aragon!B693,'Kilter Holds'!$P$36:$AA$208,12,0),0)</f>
        <v>0</v>
      </c>
      <c r="G693" s="2">
        <f t="shared" si="31"/>
        <v>0</v>
      </c>
      <c r="H693" s="2">
        <f t="shared" si="32"/>
        <v>0</v>
      </c>
    </row>
    <row r="694" spans="2:8">
      <c r="B694" t="s">
        <v>856</v>
      </c>
      <c r="C694" t="s">
        <v>875</v>
      </c>
      <c r="D694" s="12" t="str">
        <f t="shared" si="33"/>
        <v>Color Code</v>
      </c>
      <c r="E694" s="1">
        <f>_xlfn.IFNA(VLOOKUP(Aragon!B694,'Kilter Holds'!$P$36:$AA$208,13,0),0)</f>
        <v>0</v>
      </c>
      <c r="G694" s="2">
        <f t="shared" si="31"/>
        <v>0</v>
      </c>
      <c r="H694" s="2">
        <f t="shared" si="32"/>
        <v>0</v>
      </c>
    </row>
    <row r="695" spans="2:8">
      <c r="B695" t="s">
        <v>143</v>
      </c>
      <c r="C695" t="s">
        <v>587</v>
      </c>
      <c r="D695" s="5" t="str">
        <f t="shared" si="33"/>
        <v>11-12</v>
      </c>
      <c r="E695" s="1">
        <f>_xlfn.IFNA(VLOOKUP(Aragon!B695,'Kilter Holds'!$P$36:$AA$208,5,0),0)</f>
        <v>0</v>
      </c>
      <c r="G695" s="2">
        <f t="shared" si="31"/>
        <v>0</v>
      </c>
      <c r="H695" s="2">
        <f t="shared" si="32"/>
        <v>0</v>
      </c>
    </row>
    <row r="696" spans="2:8">
      <c r="B696" t="s">
        <v>143</v>
      </c>
      <c r="C696" t="s">
        <v>587</v>
      </c>
      <c r="D696" s="6" t="str">
        <f t="shared" si="33"/>
        <v>14-01</v>
      </c>
      <c r="E696" s="1">
        <f>_xlfn.IFNA(VLOOKUP(Aragon!B696,'Kilter Holds'!$P$36:$AA$208,6,0),0)</f>
        <v>0</v>
      </c>
      <c r="G696" s="2">
        <f t="shared" si="31"/>
        <v>0</v>
      </c>
      <c r="H696" s="2">
        <f t="shared" si="32"/>
        <v>0</v>
      </c>
    </row>
    <row r="697" spans="2:8">
      <c r="B697" t="s">
        <v>143</v>
      </c>
      <c r="C697" t="s">
        <v>587</v>
      </c>
      <c r="D697" s="7" t="str">
        <f t="shared" si="33"/>
        <v>15-12</v>
      </c>
      <c r="E697" s="1">
        <f>_xlfn.IFNA(VLOOKUP(Aragon!B697,'Kilter Holds'!$P$36:$AA$208,7,0),0)</f>
        <v>0</v>
      </c>
      <c r="G697" s="2">
        <f t="shared" si="31"/>
        <v>0</v>
      </c>
      <c r="H697" s="2">
        <f t="shared" si="32"/>
        <v>0</v>
      </c>
    </row>
    <row r="698" spans="2:8">
      <c r="B698" t="s">
        <v>143</v>
      </c>
      <c r="C698" t="s">
        <v>587</v>
      </c>
      <c r="D698" s="8" t="str">
        <f t="shared" si="33"/>
        <v>16-16</v>
      </c>
      <c r="E698" s="1">
        <f>_xlfn.IFNA(VLOOKUP(Aragon!B698,'Kilter Holds'!$P$36:$AA$208,8,0),0)</f>
        <v>0</v>
      </c>
      <c r="G698" s="2">
        <f t="shared" ref="G698:G761" si="34">E698*F698</f>
        <v>0</v>
      </c>
      <c r="H698" s="2">
        <f t="shared" si="32"/>
        <v>0</v>
      </c>
    </row>
    <row r="699" spans="2:8">
      <c r="B699" t="s">
        <v>143</v>
      </c>
      <c r="C699" t="s">
        <v>587</v>
      </c>
      <c r="D699" s="9" t="str">
        <f t="shared" si="33"/>
        <v>13-01</v>
      </c>
      <c r="E699" s="1">
        <f>_xlfn.IFNA(VLOOKUP(Aragon!B699,'Kilter Holds'!$P$36:$AA$208,9,0),0)</f>
        <v>0</v>
      </c>
      <c r="G699" s="2">
        <f t="shared" si="34"/>
        <v>0</v>
      </c>
      <c r="H699" s="2">
        <f t="shared" si="32"/>
        <v>0</v>
      </c>
    </row>
    <row r="700" spans="2:8">
      <c r="B700" t="s">
        <v>143</v>
      </c>
      <c r="C700" t="s">
        <v>587</v>
      </c>
      <c r="D700" s="10" t="str">
        <f t="shared" si="33"/>
        <v>07-13</v>
      </c>
      <c r="E700" s="1">
        <f>_xlfn.IFNA(VLOOKUP(Aragon!B700,'Kilter Holds'!$P$36:$AA$208,10,0),0)</f>
        <v>0</v>
      </c>
      <c r="G700" s="2">
        <f t="shared" si="34"/>
        <v>0</v>
      </c>
      <c r="H700" s="2">
        <f t="shared" si="32"/>
        <v>0</v>
      </c>
    </row>
    <row r="701" spans="2:8">
      <c r="B701" t="s">
        <v>143</v>
      </c>
      <c r="C701" t="s">
        <v>587</v>
      </c>
      <c r="D701" s="11" t="str">
        <f t="shared" si="33"/>
        <v>11-26</v>
      </c>
      <c r="E701" s="1">
        <f>_xlfn.IFNA(VLOOKUP(Aragon!B701,'Kilter Holds'!$P$36:$AA$208,11,0),0)</f>
        <v>0</v>
      </c>
      <c r="G701" s="2">
        <f t="shared" si="34"/>
        <v>0</v>
      </c>
      <c r="H701" s="2">
        <f t="shared" si="32"/>
        <v>0</v>
      </c>
    </row>
    <row r="702" spans="2:8">
      <c r="B702" t="s">
        <v>143</v>
      </c>
      <c r="C702" t="s">
        <v>587</v>
      </c>
      <c r="D702" s="13" t="str">
        <f t="shared" si="33"/>
        <v>18-01</v>
      </c>
      <c r="E702" s="1">
        <f>_xlfn.IFNA(VLOOKUP(Aragon!B702,'Kilter Holds'!$P$36:$AA$208,12,0),0)</f>
        <v>0</v>
      </c>
      <c r="G702" s="2">
        <f t="shared" si="34"/>
        <v>0</v>
      </c>
      <c r="H702" s="2">
        <f t="shared" si="32"/>
        <v>0</v>
      </c>
    </row>
    <row r="703" spans="2:8">
      <c r="B703" t="s">
        <v>143</v>
      </c>
      <c r="C703" t="s">
        <v>587</v>
      </c>
      <c r="D703" s="12" t="str">
        <f t="shared" si="33"/>
        <v>Color Code</v>
      </c>
      <c r="E703" s="1">
        <f>_xlfn.IFNA(VLOOKUP(Aragon!B703,'Kilter Holds'!$P$36:$AA$208,13,0),0)</f>
        <v>0</v>
      </c>
      <c r="G703" s="2">
        <f t="shared" si="34"/>
        <v>0</v>
      </c>
      <c r="H703" s="2">
        <f t="shared" si="32"/>
        <v>0</v>
      </c>
    </row>
    <row r="704" spans="2:8">
      <c r="B704" t="s">
        <v>144</v>
      </c>
      <c r="C704" t="s">
        <v>588</v>
      </c>
      <c r="D704" s="5" t="str">
        <f t="shared" si="33"/>
        <v>11-12</v>
      </c>
      <c r="E704" s="1">
        <f>_xlfn.IFNA(VLOOKUP(Aragon!B704,'Kilter Holds'!$P$36:$AA$208,5,0),0)</f>
        <v>0</v>
      </c>
      <c r="G704" s="2">
        <f t="shared" si="34"/>
        <v>0</v>
      </c>
      <c r="H704" s="2">
        <f t="shared" si="32"/>
        <v>0</v>
      </c>
    </row>
    <row r="705" spans="2:8">
      <c r="B705" t="s">
        <v>144</v>
      </c>
      <c r="C705" t="s">
        <v>588</v>
      </c>
      <c r="D705" s="6" t="str">
        <f t="shared" si="33"/>
        <v>14-01</v>
      </c>
      <c r="E705" s="1">
        <f>_xlfn.IFNA(VLOOKUP(Aragon!B705,'Kilter Holds'!$P$36:$AA$208,6,0),0)</f>
        <v>0</v>
      </c>
      <c r="G705" s="2">
        <f t="shared" si="34"/>
        <v>0</v>
      </c>
      <c r="H705" s="2">
        <f t="shared" si="32"/>
        <v>0</v>
      </c>
    </row>
    <row r="706" spans="2:8">
      <c r="B706" t="s">
        <v>144</v>
      </c>
      <c r="C706" t="s">
        <v>588</v>
      </c>
      <c r="D706" s="7" t="str">
        <f t="shared" si="33"/>
        <v>15-12</v>
      </c>
      <c r="E706" s="1">
        <f>_xlfn.IFNA(VLOOKUP(Aragon!B706,'Kilter Holds'!$P$36:$AA$208,7,0),0)</f>
        <v>0</v>
      </c>
      <c r="G706" s="2">
        <f t="shared" si="34"/>
        <v>0</v>
      </c>
      <c r="H706" s="2">
        <f t="shared" si="32"/>
        <v>0</v>
      </c>
    </row>
    <row r="707" spans="2:8">
      <c r="B707" t="s">
        <v>144</v>
      </c>
      <c r="C707" t="s">
        <v>588</v>
      </c>
      <c r="D707" s="8" t="str">
        <f t="shared" si="33"/>
        <v>16-16</v>
      </c>
      <c r="E707" s="1">
        <f>_xlfn.IFNA(VLOOKUP(Aragon!B707,'Kilter Holds'!$P$36:$AA$208,8,0),0)</f>
        <v>0</v>
      </c>
      <c r="G707" s="2">
        <f t="shared" si="34"/>
        <v>0</v>
      </c>
      <c r="H707" s="2">
        <f t="shared" si="32"/>
        <v>0</v>
      </c>
    </row>
    <row r="708" spans="2:8">
      <c r="B708" t="s">
        <v>144</v>
      </c>
      <c r="C708" t="s">
        <v>588</v>
      </c>
      <c r="D708" s="9" t="str">
        <f t="shared" si="33"/>
        <v>13-01</v>
      </c>
      <c r="E708" s="1">
        <f>_xlfn.IFNA(VLOOKUP(Aragon!B708,'Kilter Holds'!$P$36:$AA$208,9,0),0)</f>
        <v>0</v>
      </c>
      <c r="G708" s="2">
        <f t="shared" si="34"/>
        <v>0</v>
      </c>
      <c r="H708" s="2">
        <f t="shared" si="32"/>
        <v>0</v>
      </c>
    </row>
    <row r="709" spans="2:8">
      <c r="B709" t="s">
        <v>144</v>
      </c>
      <c r="C709" t="s">
        <v>588</v>
      </c>
      <c r="D709" s="10" t="str">
        <f t="shared" si="33"/>
        <v>07-13</v>
      </c>
      <c r="E709" s="1">
        <f>_xlfn.IFNA(VLOOKUP(Aragon!B709,'Kilter Holds'!$P$36:$AA$208,10,0),0)</f>
        <v>0</v>
      </c>
      <c r="G709" s="2">
        <f t="shared" si="34"/>
        <v>0</v>
      </c>
      <c r="H709" s="2">
        <f t="shared" si="32"/>
        <v>0</v>
      </c>
    </row>
    <row r="710" spans="2:8">
      <c r="B710" t="s">
        <v>144</v>
      </c>
      <c r="C710" t="s">
        <v>588</v>
      </c>
      <c r="D710" s="11" t="str">
        <f t="shared" si="33"/>
        <v>11-26</v>
      </c>
      <c r="E710" s="1">
        <f>_xlfn.IFNA(VLOOKUP(Aragon!B710,'Kilter Holds'!$P$36:$AA$208,11,0),0)</f>
        <v>0</v>
      </c>
      <c r="G710" s="2">
        <f t="shared" si="34"/>
        <v>0</v>
      </c>
      <c r="H710" s="2">
        <f t="shared" si="32"/>
        <v>0</v>
      </c>
    </row>
    <row r="711" spans="2:8">
      <c r="B711" t="s">
        <v>144</v>
      </c>
      <c r="C711" t="s">
        <v>588</v>
      </c>
      <c r="D711" s="13" t="str">
        <f t="shared" si="33"/>
        <v>18-01</v>
      </c>
      <c r="E711" s="1">
        <f>_xlfn.IFNA(VLOOKUP(Aragon!B711,'Kilter Holds'!$P$36:$AA$208,12,0),0)</f>
        <v>0</v>
      </c>
      <c r="G711" s="2">
        <f t="shared" si="34"/>
        <v>0</v>
      </c>
      <c r="H711" s="2">
        <f t="shared" si="32"/>
        <v>0</v>
      </c>
    </row>
    <row r="712" spans="2:8">
      <c r="B712" t="s">
        <v>144</v>
      </c>
      <c r="C712" t="s">
        <v>588</v>
      </c>
      <c r="D712" s="12" t="str">
        <f t="shared" si="33"/>
        <v>Color Code</v>
      </c>
      <c r="E712" s="1">
        <f>_xlfn.IFNA(VLOOKUP(Aragon!B712,'Kilter Holds'!$P$36:$AA$208,13,0),0)</f>
        <v>0</v>
      </c>
      <c r="G712" s="2">
        <f t="shared" si="34"/>
        <v>0</v>
      </c>
      <c r="H712" s="2">
        <f t="shared" si="32"/>
        <v>0</v>
      </c>
    </row>
    <row r="713" spans="2:8">
      <c r="B713" t="s">
        <v>145</v>
      </c>
      <c r="C713" t="s">
        <v>589</v>
      </c>
      <c r="D713" s="5" t="str">
        <f t="shared" si="33"/>
        <v>11-12</v>
      </c>
      <c r="E713" s="1">
        <f>_xlfn.IFNA(VLOOKUP(Aragon!B713,'Kilter Holds'!$P$36:$AA$208,5,0),0)</f>
        <v>0</v>
      </c>
      <c r="G713" s="2">
        <f t="shared" si="34"/>
        <v>0</v>
      </c>
      <c r="H713" s="2">
        <f t="shared" si="32"/>
        <v>0</v>
      </c>
    </row>
    <row r="714" spans="2:8">
      <c r="B714" t="s">
        <v>145</v>
      </c>
      <c r="C714" t="s">
        <v>589</v>
      </c>
      <c r="D714" s="6" t="str">
        <f t="shared" si="33"/>
        <v>14-01</v>
      </c>
      <c r="E714" s="1">
        <f>_xlfn.IFNA(VLOOKUP(Aragon!B714,'Kilter Holds'!$P$36:$AA$208,6,0),0)</f>
        <v>0</v>
      </c>
      <c r="G714" s="2">
        <f t="shared" si="34"/>
        <v>0</v>
      </c>
      <c r="H714" s="2">
        <f t="shared" si="32"/>
        <v>0</v>
      </c>
    </row>
    <row r="715" spans="2:8">
      <c r="B715" t="s">
        <v>145</v>
      </c>
      <c r="C715" t="s">
        <v>589</v>
      </c>
      <c r="D715" s="7" t="str">
        <f t="shared" si="33"/>
        <v>15-12</v>
      </c>
      <c r="E715" s="1">
        <f>_xlfn.IFNA(VLOOKUP(Aragon!B715,'Kilter Holds'!$P$36:$AA$208,7,0),0)</f>
        <v>0</v>
      </c>
      <c r="G715" s="2">
        <f t="shared" si="34"/>
        <v>0</v>
      </c>
      <c r="H715" s="2">
        <f t="shared" si="32"/>
        <v>0</v>
      </c>
    </row>
    <row r="716" spans="2:8">
      <c r="B716" t="s">
        <v>145</v>
      </c>
      <c r="C716" t="s">
        <v>589</v>
      </c>
      <c r="D716" s="8" t="str">
        <f t="shared" si="33"/>
        <v>16-16</v>
      </c>
      <c r="E716" s="1">
        <f>_xlfn.IFNA(VLOOKUP(Aragon!B716,'Kilter Holds'!$P$36:$AA$208,8,0),0)</f>
        <v>0</v>
      </c>
      <c r="G716" s="2">
        <f t="shared" si="34"/>
        <v>0</v>
      </c>
      <c r="H716" s="2">
        <f t="shared" ref="H716:H779" si="35">IF($S$11="Y",G716*0.05,0)</f>
        <v>0</v>
      </c>
    </row>
    <row r="717" spans="2:8">
      <c r="B717" t="s">
        <v>145</v>
      </c>
      <c r="C717" t="s">
        <v>589</v>
      </c>
      <c r="D717" s="9" t="str">
        <f t="shared" ref="D717:D780" si="36">D708</f>
        <v>13-01</v>
      </c>
      <c r="E717" s="1">
        <f>_xlfn.IFNA(VLOOKUP(Aragon!B717,'Kilter Holds'!$P$36:$AA$208,9,0),0)</f>
        <v>0</v>
      </c>
      <c r="G717" s="2">
        <f t="shared" si="34"/>
        <v>0</v>
      </c>
      <c r="H717" s="2">
        <f t="shared" si="35"/>
        <v>0</v>
      </c>
    </row>
    <row r="718" spans="2:8">
      <c r="B718" t="s">
        <v>145</v>
      </c>
      <c r="C718" t="s">
        <v>589</v>
      </c>
      <c r="D718" s="10" t="str">
        <f t="shared" si="36"/>
        <v>07-13</v>
      </c>
      <c r="E718" s="1">
        <f>_xlfn.IFNA(VLOOKUP(Aragon!B718,'Kilter Holds'!$P$36:$AA$208,10,0),0)</f>
        <v>0</v>
      </c>
      <c r="G718" s="2">
        <f t="shared" si="34"/>
        <v>0</v>
      </c>
      <c r="H718" s="2">
        <f t="shared" si="35"/>
        <v>0</v>
      </c>
    </row>
    <row r="719" spans="2:8">
      <c r="B719" t="s">
        <v>145</v>
      </c>
      <c r="C719" t="s">
        <v>589</v>
      </c>
      <c r="D719" s="11" t="str">
        <f t="shared" si="36"/>
        <v>11-26</v>
      </c>
      <c r="E719" s="1">
        <f>_xlfn.IFNA(VLOOKUP(Aragon!B719,'Kilter Holds'!$P$36:$AA$208,11,0),0)</f>
        <v>0</v>
      </c>
      <c r="G719" s="2">
        <f t="shared" si="34"/>
        <v>0</v>
      </c>
      <c r="H719" s="2">
        <f t="shared" si="35"/>
        <v>0</v>
      </c>
    </row>
    <row r="720" spans="2:8">
      <c r="B720" t="s">
        <v>145</v>
      </c>
      <c r="C720" t="s">
        <v>589</v>
      </c>
      <c r="D720" s="13" t="str">
        <f t="shared" si="36"/>
        <v>18-01</v>
      </c>
      <c r="E720" s="1">
        <f>_xlfn.IFNA(VLOOKUP(Aragon!B720,'Kilter Holds'!$P$36:$AA$208,12,0),0)</f>
        <v>0</v>
      </c>
      <c r="G720" s="2">
        <f t="shared" si="34"/>
        <v>0</v>
      </c>
      <c r="H720" s="2">
        <f t="shared" si="35"/>
        <v>0</v>
      </c>
    </row>
    <row r="721" spans="2:8">
      <c r="B721" t="s">
        <v>145</v>
      </c>
      <c r="C721" t="s">
        <v>589</v>
      </c>
      <c r="D721" s="12" t="str">
        <f t="shared" si="36"/>
        <v>Color Code</v>
      </c>
      <c r="E721" s="1">
        <f>_xlfn.IFNA(VLOOKUP(Aragon!B721,'Kilter Holds'!$P$36:$AA$208,13,0),0)</f>
        <v>0</v>
      </c>
      <c r="G721" s="2">
        <f t="shared" si="34"/>
        <v>0</v>
      </c>
      <c r="H721" s="2">
        <f t="shared" si="35"/>
        <v>0</v>
      </c>
    </row>
    <row r="722" spans="2:8">
      <c r="B722" t="s">
        <v>853</v>
      </c>
      <c r="C722" t="s">
        <v>876</v>
      </c>
      <c r="D722" s="5" t="str">
        <f t="shared" si="36"/>
        <v>11-12</v>
      </c>
      <c r="E722" s="1">
        <f>_xlfn.IFNA(VLOOKUP(Aragon!B722,'Kilter Holds'!$P$36:$AA$208,5,0),0)</f>
        <v>0</v>
      </c>
      <c r="G722" s="2">
        <f t="shared" si="34"/>
        <v>0</v>
      </c>
      <c r="H722" s="2">
        <f t="shared" si="35"/>
        <v>0</v>
      </c>
    </row>
    <row r="723" spans="2:8">
      <c r="B723" t="s">
        <v>853</v>
      </c>
      <c r="C723" t="s">
        <v>876</v>
      </c>
      <c r="D723" s="6" t="str">
        <f t="shared" si="36"/>
        <v>14-01</v>
      </c>
      <c r="E723" s="1">
        <f>_xlfn.IFNA(VLOOKUP(Aragon!B723,'Kilter Holds'!$P$36:$AA$208,6,0),0)</f>
        <v>0</v>
      </c>
      <c r="G723" s="2">
        <f t="shared" si="34"/>
        <v>0</v>
      </c>
      <c r="H723" s="2">
        <f t="shared" si="35"/>
        <v>0</v>
      </c>
    </row>
    <row r="724" spans="2:8">
      <c r="B724" t="s">
        <v>853</v>
      </c>
      <c r="C724" t="s">
        <v>876</v>
      </c>
      <c r="D724" s="7" t="str">
        <f t="shared" si="36"/>
        <v>15-12</v>
      </c>
      <c r="E724" s="1">
        <f>_xlfn.IFNA(VLOOKUP(Aragon!B724,'Kilter Holds'!$P$36:$AA$208,7,0),0)</f>
        <v>0</v>
      </c>
      <c r="G724" s="2">
        <f t="shared" si="34"/>
        <v>0</v>
      </c>
      <c r="H724" s="2">
        <f t="shared" si="35"/>
        <v>0</v>
      </c>
    </row>
    <row r="725" spans="2:8">
      <c r="B725" t="s">
        <v>853</v>
      </c>
      <c r="C725" t="s">
        <v>876</v>
      </c>
      <c r="D725" s="8" t="str">
        <f t="shared" si="36"/>
        <v>16-16</v>
      </c>
      <c r="E725" s="1">
        <f>_xlfn.IFNA(VLOOKUP(Aragon!B725,'Kilter Holds'!$P$36:$AA$208,8,0),0)</f>
        <v>0</v>
      </c>
      <c r="G725" s="2">
        <f t="shared" si="34"/>
        <v>0</v>
      </c>
      <c r="H725" s="2">
        <f t="shared" si="35"/>
        <v>0</v>
      </c>
    </row>
    <row r="726" spans="2:8">
      <c r="B726" t="s">
        <v>853</v>
      </c>
      <c r="C726" t="s">
        <v>876</v>
      </c>
      <c r="D726" s="9" t="str">
        <f t="shared" si="36"/>
        <v>13-01</v>
      </c>
      <c r="E726" s="1">
        <f>_xlfn.IFNA(VLOOKUP(Aragon!B726,'Kilter Holds'!$P$36:$AA$208,9,0),0)</f>
        <v>0</v>
      </c>
      <c r="G726" s="2">
        <f t="shared" si="34"/>
        <v>0</v>
      </c>
      <c r="H726" s="2">
        <f t="shared" si="35"/>
        <v>0</v>
      </c>
    </row>
    <row r="727" spans="2:8">
      <c r="B727" t="s">
        <v>853</v>
      </c>
      <c r="C727" t="s">
        <v>876</v>
      </c>
      <c r="D727" s="10" t="str">
        <f t="shared" si="36"/>
        <v>07-13</v>
      </c>
      <c r="E727" s="1">
        <f>_xlfn.IFNA(VLOOKUP(Aragon!B727,'Kilter Holds'!$P$36:$AA$208,10,0),0)</f>
        <v>0</v>
      </c>
      <c r="G727" s="2">
        <f t="shared" si="34"/>
        <v>0</v>
      </c>
      <c r="H727" s="2">
        <f t="shared" si="35"/>
        <v>0</v>
      </c>
    </row>
    <row r="728" spans="2:8">
      <c r="B728" t="s">
        <v>853</v>
      </c>
      <c r="C728" t="s">
        <v>876</v>
      </c>
      <c r="D728" s="11" t="str">
        <f t="shared" si="36"/>
        <v>11-26</v>
      </c>
      <c r="E728" s="1">
        <f>_xlfn.IFNA(VLOOKUP(Aragon!B728,'Kilter Holds'!$P$36:$AA$208,11,0),0)</f>
        <v>0</v>
      </c>
      <c r="G728" s="2">
        <f t="shared" si="34"/>
        <v>0</v>
      </c>
      <c r="H728" s="2">
        <f t="shared" si="35"/>
        <v>0</v>
      </c>
    </row>
    <row r="729" spans="2:8">
      <c r="B729" t="s">
        <v>853</v>
      </c>
      <c r="C729" t="s">
        <v>876</v>
      </c>
      <c r="D729" s="13" t="str">
        <f t="shared" si="36"/>
        <v>18-01</v>
      </c>
      <c r="E729" s="1">
        <f>_xlfn.IFNA(VLOOKUP(Aragon!B729,'Kilter Holds'!$P$36:$AA$208,12,0),0)</f>
        <v>0</v>
      </c>
      <c r="G729" s="2">
        <f t="shared" si="34"/>
        <v>0</v>
      </c>
      <c r="H729" s="2">
        <f t="shared" si="35"/>
        <v>0</v>
      </c>
    </row>
    <row r="730" spans="2:8">
      <c r="B730" t="s">
        <v>853</v>
      </c>
      <c r="C730" t="s">
        <v>876</v>
      </c>
      <c r="D730" s="12" t="str">
        <f t="shared" si="36"/>
        <v>Color Code</v>
      </c>
      <c r="E730" s="1">
        <f>_xlfn.IFNA(VLOOKUP(Aragon!B730,'Kilter Holds'!$P$36:$AA$208,13,0),0)</f>
        <v>0</v>
      </c>
      <c r="G730" s="2">
        <f t="shared" si="34"/>
        <v>0</v>
      </c>
      <c r="H730" s="2">
        <f t="shared" si="35"/>
        <v>0</v>
      </c>
    </row>
    <row r="731" spans="2:8">
      <c r="B731" t="s">
        <v>137</v>
      </c>
      <c r="C731" t="s">
        <v>590</v>
      </c>
      <c r="D731" s="5" t="str">
        <f t="shared" si="36"/>
        <v>11-12</v>
      </c>
      <c r="E731" s="1">
        <f>_xlfn.IFNA(VLOOKUP(Aragon!B731,'Kilter Holds'!$P$36:$AA$208,5,0),0)</f>
        <v>0</v>
      </c>
      <c r="G731" s="2">
        <f t="shared" si="34"/>
        <v>0</v>
      </c>
      <c r="H731" s="2">
        <f t="shared" si="35"/>
        <v>0</v>
      </c>
    </row>
    <row r="732" spans="2:8">
      <c r="B732" t="s">
        <v>137</v>
      </c>
      <c r="C732" t="s">
        <v>590</v>
      </c>
      <c r="D732" s="6" t="str">
        <f t="shared" si="36"/>
        <v>14-01</v>
      </c>
      <c r="E732" s="1">
        <f>_xlfn.IFNA(VLOOKUP(Aragon!B732,'Kilter Holds'!$P$36:$AA$208,6,0),0)</f>
        <v>0</v>
      </c>
      <c r="G732" s="2">
        <f t="shared" si="34"/>
        <v>0</v>
      </c>
      <c r="H732" s="2">
        <f t="shared" si="35"/>
        <v>0</v>
      </c>
    </row>
    <row r="733" spans="2:8">
      <c r="B733" t="s">
        <v>137</v>
      </c>
      <c r="C733" t="s">
        <v>590</v>
      </c>
      <c r="D733" s="7" t="str">
        <f t="shared" si="36"/>
        <v>15-12</v>
      </c>
      <c r="E733" s="1">
        <f>_xlfn.IFNA(VLOOKUP(Aragon!B733,'Kilter Holds'!$P$36:$AA$208,7,0),0)</f>
        <v>0</v>
      </c>
      <c r="G733" s="2">
        <f t="shared" si="34"/>
        <v>0</v>
      </c>
      <c r="H733" s="2">
        <f t="shared" si="35"/>
        <v>0</v>
      </c>
    </row>
    <row r="734" spans="2:8">
      <c r="B734" t="s">
        <v>137</v>
      </c>
      <c r="C734" t="s">
        <v>590</v>
      </c>
      <c r="D734" s="8" t="str">
        <f t="shared" si="36"/>
        <v>16-16</v>
      </c>
      <c r="E734" s="1">
        <f>_xlfn.IFNA(VLOOKUP(Aragon!B734,'Kilter Holds'!$P$36:$AA$208,8,0),0)</f>
        <v>0</v>
      </c>
      <c r="G734" s="2">
        <f t="shared" si="34"/>
        <v>0</v>
      </c>
      <c r="H734" s="2">
        <f t="shared" si="35"/>
        <v>0</v>
      </c>
    </row>
    <row r="735" spans="2:8">
      <c r="B735" t="s">
        <v>137</v>
      </c>
      <c r="C735" t="s">
        <v>590</v>
      </c>
      <c r="D735" s="9" t="str">
        <f t="shared" si="36"/>
        <v>13-01</v>
      </c>
      <c r="E735" s="1">
        <f>_xlfn.IFNA(VLOOKUP(Aragon!B735,'Kilter Holds'!$P$36:$AA$208,9,0),0)</f>
        <v>0</v>
      </c>
      <c r="G735" s="2">
        <f t="shared" si="34"/>
        <v>0</v>
      </c>
      <c r="H735" s="2">
        <f t="shared" si="35"/>
        <v>0</v>
      </c>
    </row>
    <row r="736" spans="2:8">
      <c r="B736" t="s">
        <v>137</v>
      </c>
      <c r="C736" t="s">
        <v>590</v>
      </c>
      <c r="D736" s="10" t="str">
        <f t="shared" si="36"/>
        <v>07-13</v>
      </c>
      <c r="E736" s="1">
        <f>_xlfn.IFNA(VLOOKUP(Aragon!B736,'Kilter Holds'!$P$36:$AA$208,10,0),0)</f>
        <v>0</v>
      </c>
      <c r="G736" s="2">
        <f t="shared" si="34"/>
        <v>0</v>
      </c>
      <c r="H736" s="2">
        <f t="shared" si="35"/>
        <v>0</v>
      </c>
    </row>
    <row r="737" spans="2:8">
      <c r="B737" t="s">
        <v>137</v>
      </c>
      <c r="C737" t="s">
        <v>590</v>
      </c>
      <c r="D737" s="11" t="str">
        <f t="shared" si="36"/>
        <v>11-26</v>
      </c>
      <c r="E737" s="1">
        <f>_xlfn.IFNA(VLOOKUP(Aragon!B737,'Kilter Holds'!$P$36:$AA$208,11,0),0)</f>
        <v>0</v>
      </c>
      <c r="G737" s="2">
        <f t="shared" si="34"/>
        <v>0</v>
      </c>
      <c r="H737" s="2">
        <f t="shared" si="35"/>
        <v>0</v>
      </c>
    </row>
    <row r="738" spans="2:8">
      <c r="B738" t="s">
        <v>137</v>
      </c>
      <c r="C738" t="s">
        <v>590</v>
      </c>
      <c r="D738" s="13" t="str">
        <f t="shared" si="36"/>
        <v>18-01</v>
      </c>
      <c r="E738" s="1">
        <f>_xlfn.IFNA(VLOOKUP(Aragon!B738,'Kilter Holds'!$P$36:$AA$208,12,0),0)</f>
        <v>0</v>
      </c>
      <c r="G738" s="2">
        <f t="shared" si="34"/>
        <v>0</v>
      </c>
      <c r="H738" s="2">
        <f t="shared" si="35"/>
        <v>0</v>
      </c>
    </row>
    <row r="739" spans="2:8">
      <c r="B739" t="s">
        <v>137</v>
      </c>
      <c r="C739" t="s">
        <v>590</v>
      </c>
      <c r="D739" s="12" t="str">
        <f t="shared" si="36"/>
        <v>Color Code</v>
      </c>
      <c r="E739" s="1">
        <f>_xlfn.IFNA(VLOOKUP(Aragon!B739,'Kilter Holds'!$P$36:$AA$208,13,0),0)</f>
        <v>0</v>
      </c>
      <c r="G739" s="2">
        <f t="shared" si="34"/>
        <v>0</v>
      </c>
      <c r="H739" s="2">
        <f t="shared" si="35"/>
        <v>0</v>
      </c>
    </row>
    <row r="740" spans="2:8">
      <c r="B740" t="s">
        <v>138</v>
      </c>
      <c r="C740" t="s">
        <v>591</v>
      </c>
      <c r="D740" s="5" t="str">
        <f t="shared" si="36"/>
        <v>11-12</v>
      </c>
      <c r="E740" s="1">
        <f>_xlfn.IFNA(VLOOKUP(Aragon!B740,'Kilter Holds'!$P$36:$AA$208,5,0),0)</f>
        <v>0</v>
      </c>
      <c r="G740" s="2">
        <f t="shared" si="34"/>
        <v>0</v>
      </c>
      <c r="H740" s="2">
        <f t="shared" si="35"/>
        <v>0</v>
      </c>
    </row>
    <row r="741" spans="2:8">
      <c r="B741" t="s">
        <v>138</v>
      </c>
      <c r="C741" t="s">
        <v>591</v>
      </c>
      <c r="D741" s="6" t="str">
        <f t="shared" si="36"/>
        <v>14-01</v>
      </c>
      <c r="E741" s="1">
        <f>_xlfn.IFNA(VLOOKUP(Aragon!B741,'Kilter Holds'!$P$36:$AA$208,6,0),0)</f>
        <v>0</v>
      </c>
      <c r="G741" s="2">
        <f t="shared" si="34"/>
        <v>0</v>
      </c>
      <c r="H741" s="2">
        <f t="shared" si="35"/>
        <v>0</v>
      </c>
    </row>
    <row r="742" spans="2:8">
      <c r="B742" t="s">
        <v>138</v>
      </c>
      <c r="C742" t="s">
        <v>591</v>
      </c>
      <c r="D742" s="7" t="str">
        <f t="shared" si="36"/>
        <v>15-12</v>
      </c>
      <c r="E742" s="1">
        <f>_xlfn.IFNA(VLOOKUP(Aragon!B742,'Kilter Holds'!$P$36:$AA$208,7,0),0)</f>
        <v>0</v>
      </c>
      <c r="G742" s="2">
        <f t="shared" si="34"/>
        <v>0</v>
      </c>
      <c r="H742" s="2">
        <f t="shared" si="35"/>
        <v>0</v>
      </c>
    </row>
    <row r="743" spans="2:8">
      <c r="B743" t="s">
        <v>138</v>
      </c>
      <c r="C743" t="s">
        <v>591</v>
      </c>
      <c r="D743" s="8" t="str">
        <f t="shared" si="36"/>
        <v>16-16</v>
      </c>
      <c r="E743" s="1">
        <f>_xlfn.IFNA(VLOOKUP(Aragon!B743,'Kilter Holds'!$P$36:$AA$208,8,0),0)</f>
        <v>0</v>
      </c>
      <c r="G743" s="2">
        <f t="shared" si="34"/>
        <v>0</v>
      </c>
      <c r="H743" s="2">
        <f t="shared" si="35"/>
        <v>0</v>
      </c>
    </row>
    <row r="744" spans="2:8">
      <c r="B744" t="s">
        <v>138</v>
      </c>
      <c r="C744" t="s">
        <v>591</v>
      </c>
      <c r="D744" s="9" t="str">
        <f t="shared" si="36"/>
        <v>13-01</v>
      </c>
      <c r="E744" s="1">
        <f>_xlfn.IFNA(VLOOKUP(Aragon!B744,'Kilter Holds'!$P$36:$AA$208,9,0),0)</f>
        <v>0</v>
      </c>
      <c r="G744" s="2">
        <f t="shared" si="34"/>
        <v>0</v>
      </c>
      <c r="H744" s="2">
        <f t="shared" si="35"/>
        <v>0</v>
      </c>
    </row>
    <row r="745" spans="2:8">
      <c r="B745" t="s">
        <v>138</v>
      </c>
      <c r="C745" t="s">
        <v>591</v>
      </c>
      <c r="D745" s="10" t="str">
        <f t="shared" si="36"/>
        <v>07-13</v>
      </c>
      <c r="E745" s="1">
        <f>_xlfn.IFNA(VLOOKUP(Aragon!B745,'Kilter Holds'!$P$36:$AA$208,10,0),0)</f>
        <v>0</v>
      </c>
      <c r="G745" s="2">
        <f t="shared" si="34"/>
        <v>0</v>
      </c>
      <c r="H745" s="2">
        <f t="shared" si="35"/>
        <v>0</v>
      </c>
    </row>
    <row r="746" spans="2:8">
      <c r="B746" t="s">
        <v>138</v>
      </c>
      <c r="C746" t="s">
        <v>591</v>
      </c>
      <c r="D746" s="11" t="str">
        <f t="shared" si="36"/>
        <v>11-26</v>
      </c>
      <c r="E746" s="1">
        <f>_xlfn.IFNA(VLOOKUP(Aragon!B746,'Kilter Holds'!$P$36:$AA$208,11,0),0)</f>
        <v>0</v>
      </c>
      <c r="G746" s="2">
        <f t="shared" si="34"/>
        <v>0</v>
      </c>
      <c r="H746" s="2">
        <f t="shared" si="35"/>
        <v>0</v>
      </c>
    </row>
    <row r="747" spans="2:8">
      <c r="B747" t="s">
        <v>138</v>
      </c>
      <c r="C747" t="s">
        <v>591</v>
      </c>
      <c r="D747" s="13" t="str">
        <f t="shared" si="36"/>
        <v>18-01</v>
      </c>
      <c r="E747" s="1">
        <f>_xlfn.IFNA(VLOOKUP(Aragon!B747,'Kilter Holds'!$P$36:$AA$208,12,0),0)</f>
        <v>0</v>
      </c>
      <c r="G747" s="2">
        <f t="shared" si="34"/>
        <v>0</v>
      </c>
      <c r="H747" s="2">
        <f t="shared" si="35"/>
        <v>0</v>
      </c>
    </row>
    <row r="748" spans="2:8">
      <c r="B748" t="s">
        <v>138</v>
      </c>
      <c r="C748" t="s">
        <v>591</v>
      </c>
      <c r="D748" s="12" t="str">
        <f t="shared" si="36"/>
        <v>Color Code</v>
      </c>
      <c r="E748" s="1">
        <f>_xlfn.IFNA(VLOOKUP(Aragon!B748,'Kilter Holds'!$P$36:$AA$208,13,0),0)</f>
        <v>0</v>
      </c>
      <c r="G748" s="2">
        <f t="shared" si="34"/>
        <v>0</v>
      </c>
      <c r="H748" s="2">
        <f t="shared" si="35"/>
        <v>0</v>
      </c>
    </row>
    <row r="749" spans="2:8">
      <c r="B749" t="s">
        <v>139</v>
      </c>
      <c r="C749" t="s">
        <v>592</v>
      </c>
      <c r="D749" s="5" t="str">
        <f t="shared" si="36"/>
        <v>11-12</v>
      </c>
      <c r="E749" s="1">
        <f>_xlfn.IFNA(VLOOKUP(Aragon!B749,'Kilter Holds'!$P$36:$AA$208,5,0),0)</f>
        <v>0</v>
      </c>
      <c r="G749" s="2">
        <f t="shared" si="34"/>
        <v>0</v>
      </c>
      <c r="H749" s="2">
        <f t="shared" si="35"/>
        <v>0</v>
      </c>
    </row>
    <row r="750" spans="2:8">
      <c r="B750" t="s">
        <v>139</v>
      </c>
      <c r="C750" t="s">
        <v>592</v>
      </c>
      <c r="D750" s="6" t="str">
        <f t="shared" si="36"/>
        <v>14-01</v>
      </c>
      <c r="E750" s="1">
        <f>_xlfn.IFNA(VLOOKUP(Aragon!B750,'Kilter Holds'!$P$36:$AA$208,6,0),0)</f>
        <v>0</v>
      </c>
      <c r="G750" s="2">
        <f t="shared" si="34"/>
        <v>0</v>
      </c>
      <c r="H750" s="2">
        <f t="shared" si="35"/>
        <v>0</v>
      </c>
    </row>
    <row r="751" spans="2:8">
      <c r="B751" t="s">
        <v>139</v>
      </c>
      <c r="C751" t="s">
        <v>592</v>
      </c>
      <c r="D751" s="7" t="str">
        <f t="shared" si="36"/>
        <v>15-12</v>
      </c>
      <c r="E751" s="1">
        <f>_xlfn.IFNA(VLOOKUP(Aragon!B751,'Kilter Holds'!$P$36:$AA$208,7,0),0)</f>
        <v>0</v>
      </c>
      <c r="G751" s="2">
        <f t="shared" si="34"/>
        <v>0</v>
      </c>
      <c r="H751" s="2">
        <f t="shared" si="35"/>
        <v>0</v>
      </c>
    </row>
    <row r="752" spans="2:8">
      <c r="B752" t="s">
        <v>139</v>
      </c>
      <c r="C752" t="s">
        <v>592</v>
      </c>
      <c r="D752" s="8" t="str">
        <f t="shared" si="36"/>
        <v>16-16</v>
      </c>
      <c r="E752" s="1">
        <f>_xlfn.IFNA(VLOOKUP(Aragon!B752,'Kilter Holds'!$P$36:$AA$208,8,0),0)</f>
        <v>0</v>
      </c>
      <c r="G752" s="2">
        <f t="shared" si="34"/>
        <v>0</v>
      </c>
      <c r="H752" s="2">
        <f t="shared" si="35"/>
        <v>0</v>
      </c>
    </row>
    <row r="753" spans="2:8">
      <c r="B753" t="s">
        <v>139</v>
      </c>
      <c r="C753" t="s">
        <v>592</v>
      </c>
      <c r="D753" s="9" t="str">
        <f t="shared" si="36"/>
        <v>13-01</v>
      </c>
      <c r="E753" s="1">
        <f>_xlfn.IFNA(VLOOKUP(Aragon!B753,'Kilter Holds'!$P$36:$AA$208,9,0),0)</f>
        <v>0</v>
      </c>
      <c r="G753" s="2">
        <f t="shared" si="34"/>
        <v>0</v>
      </c>
      <c r="H753" s="2">
        <f t="shared" si="35"/>
        <v>0</v>
      </c>
    </row>
    <row r="754" spans="2:8">
      <c r="B754" t="s">
        <v>139</v>
      </c>
      <c r="C754" t="s">
        <v>592</v>
      </c>
      <c r="D754" s="10" t="str">
        <f t="shared" si="36"/>
        <v>07-13</v>
      </c>
      <c r="E754" s="1">
        <f>_xlfn.IFNA(VLOOKUP(Aragon!B754,'Kilter Holds'!$P$36:$AA$208,10,0),0)</f>
        <v>0</v>
      </c>
      <c r="G754" s="2">
        <f t="shared" si="34"/>
        <v>0</v>
      </c>
      <c r="H754" s="2">
        <f t="shared" si="35"/>
        <v>0</v>
      </c>
    </row>
    <row r="755" spans="2:8">
      <c r="B755" t="s">
        <v>139</v>
      </c>
      <c r="C755" t="s">
        <v>592</v>
      </c>
      <c r="D755" s="11" t="str">
        <f t="shared" si="36"/>
        <v>11-26</v>
      </c>
      <c r="E755" s="1">
        <f>_xlfn.IFNA(VLOOKUP(Aragon!B755,'Kilter Holds'!$P$36:$AA$208,11,0),0)</f>
        <v>0</v>
      </c>
      <c r="G755" s="2">
        <f t="shared" si="34"/>
        <v>0</v>
      </c>
      <c r="H755" s="2">
        <f t="shared" si="35"/>
        <v>0</v>
      </c>
    </row>
    <row r="756" spans="2:8">
      <c r="B756" t="s">
        <v>139</v>
      </c>
      <c r="C756" t="s">
        <v>592</v>
      </c>
      <c r="D756" s="13" t="str">
        <f t="shared" si="36"/>
        <v>18-01</v>
      </c>
      <c r="E756" s="1">
        <f>_xlfn.IFNA(VLOOKUP(Aragon!B756,'Kilter Holds'!$P$36:$AA$208,12,0),0)</f>
        <v>0</v>
      </c>
      <c r="G756" s="2">
        <f t="shared" si="34"/>
        <v>0</v>
      </c>
      <c r="H756" s="2">
        <f t="shared" si="35"/>
        <v>0</v>
      </c>
    </row>
    <row r="757" spans="2:8">
      <c r="B757" t="s">
        <v>139</v>
      </c>
      <c r="C757" t="s">
        <v>592</v>
      </c>
      <c r="D757" s="12" t="str">
        <f t="shared" si="36"/>
        <v>Color Code</v>
      </c>
      <c r="E757" s="1">
        <f>_xlfn.IFNA(VLOOKUP(Aragon!B757,'Kilter Holds'!$P$36:$AA$208,13,0),0)</f>
        <v>0</v>
      </c>
      <c r="G757" s="2">
        <f t="shared" si="34"/>
        <v>0</v>
      </c>
      <c r="H757" s="2">
        <f t="shared" si="35"/>
        <v>0</v>
      </c>
    </row>
    <row r="758" spans="2:8">
      <c r="B758" t="s">
        <v>863</v>
      </c>
      <c r="C758" t="s">
        <v>877</v>
      </c>
      <c r="D758" s="5" t="str">
        <f t="shared" si="36"/>
        <v>11-12</v>
      </c>
      <c r="E758" s="1">
        <f>_xlfn.IFNA(VLOOKUP(Aragon!B758,'Kilter Holds'!$P$36:$AA$208,5,0),0)</f>
        <v>0</v>
      </c>
      <c r="G758" s="2">
        <f t="shared" si="34"/>
        <v>0</v>
      </c>
      <c r="H758" s="2">
        <f t="shared" si="35"/>
        <v>0</v>
      </c>
    </row>
    <row r="759" spans="2:8">
      <c r="B759" t="s">
        <v>863</v>
      </c>
      <c r="C759" t="s">
        <v>877</v>
      </c>
      <c r="D759" s="6" t="str">
        <f t="shared" si="36"/>
        <v>14-01</v>
      </c>
      <c r="E759" s="1">
        <f>_xlfn.IFNA(VLOOKUP(Aragon!B759,'Kilter Holds'!$P$36:$AA$208,6,0),0)</f>
        <v>0</v>
      </c>
      <c r="G759" s="2">
        <f t="shared" si="34"/>
        <v>0</v>
      </c>
      <c r="H759" s="2">
        <f t="shared" si="35"/>
        <v>0</v>
      </c>
    </row>
    <row r="760" spans="2:8">
      <c r="B760" t="s">
        <v>863</v>
      </c>
      <c r="C760" t="s">
        <v>877</v>
      </c>
      <c r="D760" s="7" t="str">
        <f t="shared" si="36"/>
        <v>15-12</v>
      </c>
      <c r="E760" s="1">
        <f>_xlfn.IFNA(VLOOKUP(Aragon!B760,'Kilter Holds'!$P$36:$AA$208,7,0),0)</f>
        <v>0</v>
      </c>
      <c r="G760" s="2">
        <f t="shared" si="34"/>
        <v>0</v>
      </c>
      <c r="H760" s="2">
        <f t="shared" si="35"/>
        <v>0</v>
      </c>
    </row>
    <row r="761" spans="2:8">
      <c r="B761" t="s">
        <v>863</v>
      </c>
      <c r="C761" t="s">
        <v>877</v>
      </c>
      <c r="D761" s="8" t="str">
        <f t="shared" si="36"/>
        <v>16-16</v>
      </c>
      <c r="E761" s="1">
        <f>_xlfn.IFNA(VLOOKUP(Aragon!B761,'Kilter Holds'!$P$36:$AA$208,8,0),0)</f>
        <v>0</v>
      </c>
      <c r="G761" s="2">
        <f t="shared" si="34"/>
        <v>0</v>
      </c>
      <c r="H761" s="2">
        <f t="shared" si="35"/>
        <v>0</v>
      </c>
    </row>
    <row r="762" spans="2:8">
      <c r="B762" t="s">
        <v>863</v>
      </c>
      <c r="C762" t="s">
        <v>877</v>
      </c>
      <c r="D762" s="9" t="str">
        <f t="shared" si="36"/>
        <v>13-01</v>
      </c>
      <c r="E762" s="1">
        <f>_xlfn.IFNA(VLOOKUP(Aragon!B762,'Kilter Holds'!$P$36:$AA$208,9,0),0)</f>
        <v>0</v>
      </c>
      <c r="G762" s="2">
        <f t="shared" ref="G762:G825" si="37">E762*F762</f>
        <v>0</v>
      </c>
      <c r="H762" s="2">
        <f t="shared" si="35"/>
        <v>0</v>
      </c>
    </row>
    <row r="763" spans="2:8">
      <c r="B763" t="s">
        <v>863</v>
      </c>
      <c r="C763" t="s">
        <v>877</v>
      </c>
      <c r="D763" s="10" t="str">
        <f t="shared" si="36"/>
        <v>07-13</v>
      </c>
      <c r="E763" s="1">
        <f>_xlfn.IFNA(VLOOKUP(Aragon!B763,'Kilter Holds'!$P$36:$AA$208,10,0),0)</f>
        <v>0</v>
      </c>
      <c r="G763" s="2">
        <f t="shared" si="37"/>
        <v>0</v>
      </c>
      <c r="H763" s="2">
        <f t="shared" si="35"/>
        <v>0</v>
      </c>
    </row>
    <row r="764" spans="2:8">
      <c r="B764" t="s">
        <v>863</v>
      </c>
      <c r="C764" t="s">
        <v>877</v>
      </c>
      <c r="D764" s="11" t="str">
        <f t="shared" si="36"/>
        <v>11-26</v>
      </c>
      <c r="E764" s="1">
        <f>_xlfn.IFNA(VLOOKUP(Aragon!B764,'Kilter Holds'!$P$36:$AA$208,11,0),0)</f>
        <v>0</v>
      </c>
      <c r="G764" s="2">
        <f t="shared" si="37"/>
        <v>0</v>
      </c>
      <c r="H764" s="2">
        <f t="shared" si="35"/>
        <v>0</v>
      </c>
    </row>
    <row r="765" spans="2:8">
      <c r="B765" t="s">
        <v>863</v>
      </c>
      <c r="C765" t="s">
        <v>877</v>
      </c>
      <c r="D765" s="13" t="str">
        <f t="shared" si="36"/>
        <v>18-01</v>
      </c>
      <c r="E765" s="1">
        <f>_xlfn.IFNA(VLOOKUP(Aragon!B765,'Kilter Holds'!$P$36:$AA$208,12,0),0)</f>
        <v>0</v>
      </c>
      <c r="G765" s="2">
        <f t="shared" si="37"/>
        <v>0</v>
      </c>
      <c r="H765" s="2">
        <f t="shared" si="35"/>
        <v>0</v>
      </c>
    </row>
    <row r="766" spans="2:8">
      <c r="B766" t="s">
        <v>863</v>
      </c>
      <c r="C766" t="s">
        <v>877</v>
      </c>
      <c r="D766" s="12" t="str">
        <f t="shared" si="36"/>
        <v>Color Code</v>
      </c>
      <c r="E766" s="1">
        <f>_xlfn.IFNA(VLOOKUP(Aragon!B766,'Kilter Holds'!$P$36:$AA$208,13,0),0)</f>
        <v>0</v>
      </c>
      <c r="G766" s="2">
        <f t="shared" si="37"/>
        <v>0</v>
      </c>
      <c r="H766" s="2">
        <f t="shared" si="35"/>
        <v>0</v>
      </c>
    </row>
    <row r="767" spans="2:8">
      <c r="B767" t="s">
        <v>279</v>
      </c>
      <c r="C767" t="s">
        <v>593</v>
      </c>
      <c r="D767" s="5" t="str">
        <f t="shared" si="36"/>
        <v>11-12</v>
      </c>
      <c r="E767" s="1">
        <f>_xlfn.IFNA(VLOOKUP(Aragon!B767,'Kilter Holds'!$P$36:$AA$208,5,0),0)</f>
        <v>0</v>
      </c>
      <c r="G767" s="2">
        <f t="shared" si="37"/>
        <v>0</v>
      </c>
      <c r="H767" s="2">
        <f t="shared" si="35"/>
        <v>0</v>
      </c>
    </row>
    <row r="768" spans="2:8">
      <c r="B768" t="s">
        <v>279</v>
      </c>
      <c r="C768" t="s">
        <v>593</v>
      </c>
      <c r="D768" s="6" t="str">
        <f t="shared" si="36"/>
        <v>14-01</v>
      </c>
      <c r="E768" s="1">
        <f>_xlfn.IFNA(VLOOKUP(Aragon!B768,'Kilter Holds'!$P$36:$AA$208,6,0),0)</f>
        <v>0</v>
      </c>
      <c r="G768" s="2">
        <f t="shared" si="37"/>
        <v>0</v>
      </c>
      <c r="H768" s="2">
        <f t="shared" si="35"/>
        <v>0</v>
      </c>
    </row>
    <row r="769" spans="2:8">
      <c r="B769" t="s">
        <v>279</v>
      </c>
      <c r="C769" t="s">
        <v>593</v>
      </c>
      <c r="D769" s="7" t="str">
        <f t="shared" si="36"/>
        <v>15-12</v>
      </c>
      <c r="E769" s="1">
        <f>_xlfn.IFNA(VLOOKUP(Aragon!B769,'Kilter Holds'!$P$36:$AA$208,7,0),0)</f>
        <v>0</v>
      </c>
      <c r="G769" s="2">
        <f t="shared" si="37"/>
        <v>0</v>
      </c>
      <c r="H769" s="2">
        <f t="shared" si="35"/>
        <v>0</v>
      </c>
    </row>
    <row r="770" spans="2:8">
      <c r="B770" t="s">
        <v>279</v>
      </c>
      <c r="C770" t="s">
        <v>593</v>
      </c>
      <c r="D770" s="8" t="str">
        <f t="shared" si="36"/>
        <v>16-16</v>
      </c>
      <c r="E770" s="1">
        <f>_xlfn.IFNA(VLOOKUP(Aragon!B770,'Kilter Holds'!$P$36:$AA$208,8,0),0)</f>
        <v>0</v>
      </c>
      <c r="G770" s="2">
        <f t="shared" si="37"/>
        <v>0</v>
      </c>
      <c r="H770" s="2">
        <f t="shared" si="35"/>
        <v>0</v>
      </c>
    </row>
    <row r="771" spans="2:8">
      <c r="B771" t="s">
        <v>279</v>
      </c>
      <c r="C771" t="s">
        <v>593</v>
      </c>
      <c r="D771" s="9" t="str">
        <f t="shared" si="36"/>
        <v>13-01</v>
      </c>
      <c r="E771" s="1">
        <f>_xlfn.IFNA(VLOOKUP(Aragon!B771,'Kilter Holds'!$P$36:$AA$208,9,0),0)</f>
        <v>0</v>
      </c>
      <c r="G771" s="2">
        <f t="shared" si="37"/>
        <v>0</v>
      </c>
      <c r="H771" s="2">
        <f t="shared" si="35"/>
        <v>0</v>
      </c>
    </row>
    <row r="772" spans="2:8">
      <c r="B772" t="s">
        <v>279</v>
      </c>
      <c r="C772" t="s">
        <v>593</v>
      </c>
      <c r="D772" s="10" t="str">
        <f t="shared" si="36"/>
        <v>07-13</v>
      </c>
      <c r="E772" s="1">
        <f>_xlfn.IFNA(VLOOKUP(Aragon!B772,'Kilter Holds'!$P$36:$AA$208,10,0),0)</f>
        <v>0</v>
      </c>
      <c r="G772" s="2">
        <f t="shared" si="37"/>
        <v>0</v>
      </c>
      <c r="H772" s="2">
        <f t="shared" si="35"/>
        <v>0</v>
      </c>
    </row>
    <row r="773" spans="2:8">
      <c r="B773" t="s">
        <v>279</v>
      </c>
      <c r="C773" t="s">
        <v>593</v>
      </c>
      <c r="D773" s="11" t="str">
        <f t="shared" si="36"/>
        <v>11-26</v>
      </c>
      <c r="E773" s="1">
        <f>_xlfn.IFNA(VLOOKUP(Aragon!B773,'Kilter Holds'!$P$36:$AA$208,11,0),0)</f>
        <v>0</v>
      </c>
      <c r="G773" s="2">
        <f t="shared" si="37"/>
        <v>0</v>
      </c>
      <c r="H773" s="2">
        <f t="shared" si="35"/>
        <v>0</v>
      </c>
    </row>
    <row r="774" spans="2:8">
      <c r="B774" t="s">
        <v>279</v>
      </c>
      <c r="C774" t="s">
        <v>593</v>
      </c>
      <c r="D774" s="13" t="str">
        <f t="shared" si="36"/>
        <v>18-01</v>
      </c>
      <c r="E774" s="1">
        <f>_xlfn.IFNA(VLOOKUP(Aragon!B774,'Kilter Holds'!$P$36:$AA$208,12,0),0)</f>
        <v>0</v>
      </c>
      <c r="G774" s="2">
        <f t="shared" si="37"/>
        <v>0</v>
      </c>
      <c r="H774" s="2">
        <f t="shared" si="35"/>
        <v>0</v>
      </c>
    </row>
    <row r="775" spans="2:8">
      <c r="B775" t="s">
        <v>279</v>
      </c>
      <c r="C775" t="s">
        <v>593</v>
      </c>
      <c r="D775" s="12" t="str">
        <f t="shared" si="36"/>
        <v>Color Code</v>
      </c>
      <c r="E775" s="1">
        <f>_xlfn.IFNA(VLOOKUP(Aragon!B775,'Kilter Holds'!$P$36:$AA$208,13,0),0)</f>
        <v>0</v>
      </c>
      <c r="G775" s="2">
        <f t="shared" si="37"/>
        <v>0</v>
      </c>
      <c r="H775" s="2">
        <f t="shared" si="35"/>
        <v>0</v>
      </c>
    </row>
    <row r="776" spans="2:8">
      <c r="B776" t="s">
        <v>280</v>
      </c>
      <c r="C776" t="s">
        <v>594</v>
      </c>
      <c r="D776" s="5" t="str">
        <f t="shared" si="36"/>
        <v>11-12</v>
      </c>
      <c r="E776" s="1">
        <f>_xlfn.IFNA(VLOOKUP(Aragon!B776,'Kilter Holds'!$P$36:$AA$208,5,0),0)</f>
        <v>0</v>
      </c>
      <c r="G776" s="2">
        <f t="shared" si="37"/>
        <v>0</v>
      </c>
      <c r="H776" s="2">
        <f t="shared" si="35"/>
        <v>0</v>
      </c>
    </row>
    <row r="777" spans="2:8">
      <c r="B777" t="s">
        <v>280</v>
      </c>
      <c r="C777" t="s">
        <v>594</v>
      </c>
      <c r="D777" s="6" t="str">
        <f t="shared" si="36"/>
        <v>14-01</v>
      </c>
      <c r="E777" s="1">
        <f>_xlfn.IFNA(VLOOKUP(Aragon!B777,'Kilter Holds'!$P$36:$AA$208,6,0),0)</f>
        <v>0</v>
      </c>
      <c r="G777" s="2">
        <f t="shared" si="37"/>
        <v>0</v>
      </c>
      <c r="H777" s="2">
        <f t="shared" si="35"/>
        <v>0</v>
      </c>
    </row>
    <row r="778" spans="2:8">
      <c r="B778" t="s">
        <v>280</v>
      </c>
      <c r="C778" t="s">
        <v>594</v>
      </c>
      <c r="D778" s="7" t="str">
        <f t="shared" si="36"/>
        <v>15-12</v>
      </c>
      <c r="E778" s="1">
        <f>_xlfn.IFNA(VLOOKUP(Aragon!B778,'Kilter Holds'!$P$36:$AA$208,7,0),0)</f>
        <v>0</v>
      </c>
      <c r="G778" s="2">
        <f t="shared" si="37"/>
        <v>0</v>
      </c>
      <c r="H778" s="2">
        <f t="shared" si="35"/>
        <v>0</v>
      </c>
    </row>
    <row r="779" spans="2:8">
      <c r="B779" t="s">
        <v>280</v>
      </c>
      <c r="C779" t="s">
        <v>594</v>
      </c>
      <c r="D779" s="8" t="str">
        <f t="shared" si="36"/>
        <v>16-16</v>
      </c>
      <c r="E779" s="1">
        <f>_xlfn.IFNA(VLOOKUP(Aragon!B779,'Kilter Holds'!$P$36:$AA$208,8,0),0)</f>
        <v>0</v>
      </c>
      <c r="G779" s="2">
        <f t="shared" si="37"/>
        <v>0</v>
      </c>
      <c r="H779" s="2">
        <f t="shared" si="35"/>
        <v>0</v>
      </c>
    </row>
    <row r="780" spans="2:8">
      <c r="B780" t="s">
        <v>280</v>
      </c>
      <c r="C780" t="s">
        <v>594</v>
      </c>
      <c r="D780" s="9" t="str">
        <f t="shared" si="36"/>
        <v>13-01</v>
      </c>
      <c r="E780" s="1">
        <f>_xlfn.IFNA(VLOOKUP(Aragon!B780,'Kilter Holds'!$P$36:$AA$208,9,0),0)</f>
        <v>0</v>
      </c>
      <c r="G780" s="2">
        <f t="shared" si="37"/>
        <v>0</v>
      </c>
      <c r="H780" s="2">
        <f t="shared" ref="H780:H843" si="38">IF($S$11="Y",G780*0.05,0)</f>
        <v>0</v>
      </c>
    </row>
    <row r="781" spans="2:8">
      <c r="B781" t="s">
        <v>280</v>
      </c>
      <c r="C781" t="s">
        <v>594</v>
      </c>
      <c r="D781" s="10" t="str">
        <f t="shared" ref="D781:D844" si="39">D772</f>
        <v>07-13</v>
      </c>
      <c r="E781" s="1">
        <f>_xlfn.IFNA(VLOOKUP(Aragon!B781,'Kilter Holds'!$P$36:$AA$208,10,0),0)</f>
        <v>0</v>
      </c>
      <c r="G781" s="2">
        <f t="shared" si="37"/>
        <v>0</v>
      </c>
      <c r="H781" s="2">
        <f t="shared" si="38"/>
        <v>0</v>
      </c>
    </row>
    <row r="782" spans="2:8">
      <c r="B782" t="s">
        <v>280</v>
      </c>
      <c r="C782" t="s">
        <v>594</v>
      </c>
      <c r="D782" s="11" t="str">
        <f t="shared" si="39"/>
        <v>11-26</v>
      </c>
      <c r="E782" s="1">
        <f>_xlfn.IFNA(VLOOKUP(Aragon!B782,'Kilter Holds'!$P$36:$AA$208,11,0),0)</f>
        <v>0</v>
      </c>
      <c r="G782" s="2">
        <f t="shared" si="37"/>
        <v>0</v>
      </c>
      <c r="H782" s="2">
        <f t="shared" si="38"/>
        <v>0</v>
      </c>
    </row>
    <row r="783" spans="2:8">
      <c r="B783" t="s">
        <v>280</v>
      </c>
      <c r="C783" t="s">
        <v>594</v>
      </c>
      <c r="D783" s="13" t="str">
        <f t="shared" si="39"/>
        <v>18-01</v>
      </c>
      <c r="E783" s="1">
        <f>_xlfn.IFNA(VLOOKUP(Aragon!B783,'Kilter Holds'!$P$36:$AA$208,12,0),0)</f>
        <v>0</v>
      </c>
      <c r="G783" s="2">
        <f t="shared" si="37"/>
        <v>0</v>
      </c>
      <c r="H783" s="2">
        <f t="shared" si="38"/>
        <v>0</v>
      </c>
    </row>
    <row r="784" spans="2:8">
      <c r="B784" t="s">
        <v>280</v>
      </c>
      <c r="C784" t="s">
        <v>594</v>
      </c>
      <c r="D784" s="12" t="str">
        <f t="shared" si="39"/>
        <v>Color Code</v>
      </c>
      <c r="E784" s="1">
        <f>_xlfn.IFNA(VLOOKUP(Aragon!B784,'Kilter Holds'!$P$36:$AA$208,13,0),0)</f>
        <v>0</v>
      </c>
      <c r="G784" s="2">
        <f t="shared" si="37"/>
        <v>0</v>
      </c>
      <c r="H784" s="2">
        <f t="shared" si="38"/>
        <v>0</v>
      </c>
    </row>
    <row r="785" spans="2:8">
      <c r="B785" t="s">
        <v>281</v>
      </c>
      <c r="C785" t="s">
        <v>595</v>
      </c>
      <c r="D785" s="5" t="str">
        <f t="shared" si="39"/>
        <v>11-12</v>
      </c>
      <c r="E785" s="1">
        <f>_xlfn.IFNA(VLOOKUP(Aragon!B785,'Kilter Holds'!$P$36:$AA$208,5,0),0)</f>
        <v>0</v>
      </c>
      <c r="G785" s="2">
        <f t="shared" si="37"/>
        <v>0</v>
      </c>
      <c r="H785" s="2">
        <f t="shared" si="38"/>
        <v>0</v>
      </c>
    </row>
    <row r="786" spans="2:8">
      <c r="B786" t="s">
        <v>281</v>
      </c>
      <c r="C786" t="s">
        <v>595</v>
      </c>
      <c r="D786" s="6" t="str">
        <f t="shared" si="39"/>
        <v>14-01</v>
      </c>
      <c r="E786" s="1">
        <f>_xlfn.IFNA(VLOOKUP(Aragon!B786,'Kilter Holds'!$P$36:$AA$208,6,0),0)</f>
        <v>0</v>
      </c>
      <c r="G786" s="2">
        <f t="shared" si="37"/>
        <v>0</v>
      </c>
      <c r="H786" s="2">
        <f t="shared" si="38"/>
        <v>0</v>
      </c>
    </row>
    <row r="787" spans="2:8">
      <c r="B787" t="s">
        <v>281</v>
      </c>
      <c r="C787" t="s">
        <v>595</v>
      </c>
      <c r="D787" s="7" t="str">
        <f t="shared" si="39"/>
        <v>15-12</v>
      </c>
      <c r="E787" s="1">
        <f>_xlfn.IFNA(VLOOKUP(Aragon!B787,'Kilter Holds'!$P$36:$AA$208,7,0),0)</f>
        <v>0</v>
      </c>
      <c r="G787" s="2">
        <f t="shared" si="37"/>
        <v>0</v>
      </c>
      <c r="H787" s="2">
        <f t="shared" si="38"/>
        <v>0</v>
      </c>
    </row>
    <row r="788" spans="2:8">
      <c r="B788" t="s">
        <v>281</v>
      </c>
      <c r="C788" t="s">
        <v>595</v>
      </c>
      <c r="D788" s="8" t="str">
        <f t="shared" si="39"/>
        <v>16-16</v>
      </c>
      <c r="E788" s="1">
        <f>_xlfn.IFNA(VLOOKUP(Aragon!B788,'Kilter Holds'!$P$36:$AA$208,8,0),0)</f>
        <v>0</v>
      </c>
      <c r="G788" s="2">
        <f t="shared" si="37"/>
        <v>0</v>
      </c>
      <c r="H788" s="2">
        <f t="shared" si="38"/>
        <v>0</v>
      </c>
    </row>
    <row r="789" spans="2:8">
      <c r="B789" t="s">
        <v>281</v>
      </c>
      <c r="C789" t="s">
        <v>595</v>
      </c>
      <c r="D789" s="9" t="str">
        <f t="shared" si="39"/>
        <v>13-01</v>
      </c>
      <c r="E789" s="1">
        <f>_xlfn.IFNA(VLOOKUP(Aragon!B789,'Kilter Holds'!$P$36:$AA$208,9,0),0)</f>
        <v>0</v>
      </c>
      <c r="G789" s="2">
        <f t="shared" si="37"/>
        <v>0</v>
      </c>
      <c r="H789" s="2">
        <f t="shared" si="38"/>
        <v>0</v>
      </c>
    </row>
    <row r="790" spans="2:8">
      <c r="B790" t="s">
        <v>281</v>
      </c>
      <c r="C790" t="s">
        <v>595</v>
      </c>
      <c r="D790" s="10" t="str">
        <f t="shared" si="39"/>
        <v>07-13</v>
      </c>
      <c r="E790" s="1">
        <f>_xlfn.IFNA(VLOOKUP(Aragon!B790,'Kilter Holds'!$P$36:$AA$208,10,0),0)</f>
        <v>0</v>
      </c>
      <c r="G790" s="2">
        <f t="shared" si="37"/>
        <v>0</v>
      </c>
      <c r="H790" s="2">
        <f t="shared" si="38"/>
        <v>0</v>
      </c>
    </row>
    <row r="791" spans="2:8">
      <c r="B791" t="s">
        <v>281</v>
      </c>
      <c r="C791" t="s">
        <v>595</v>
      </c>
      <c r="D791" s="11" t="str">
        <f t="shared" si="39"/>
        <v>11-26</v>
      </c>
      <c r="E791" s="1">
        <f>_xlfn.IFNA(VLOOKUP(Aragon!B791,'Kilter Holds'!$P$36:$AA$208,11,0),0)</f>
        <v>0</v>
      </c>
      <c r="G791" s="2">
        <f t="shared" si="37"/>
        <v>0</v>
      </c>
      <c r="H791" s="2">
        <f t="shared" si="38"/>
        <v>0</v>
      </c>
    </row>
    <row r="792" spans="2:8">
      <c r="B792" t="s">
        <v>281</v>
      </c>
      <c r="C792" t="s">
        <v>595</v>
      </c>
      <c r="D792" s="13" t="str">
        <f t="shared" si="39"/>
        <v>18-01</v>
      </c>
      <c r="E792" s="1">
        <f>_xlfn.IFNA(VLOOKUP(Aragon!B792,'Kilter Holds'!$P$36:$AA$208,12,0),0)</f>
        <v>0</v>
      </c>
      <c r="G792" s="2">
        <f t="shared" si="37"/>
        <v>0</v>
      </c>
      <c r="H792" s="2">
        <f t="shared" si="38"/>
        <v>0</v>
      </c>
    </row>
    <row r="793" spans="2:8">
      <c r="B793" t="s">
        <v>281</v>
      </c>
      <c r="C793" t="s">
        <v>595</v>
      </c>
      <c r="D793" s="12" t="str">
        <f t="shared" si="39"/>
        <v>Color Code</v>
      </c>
      <c r="E793" s="1">
        <f>_xlfn.IFNA(VLOOKUP(Aragon!B793,'Kilter Holds'!$P$36:$AA$208,13,0),0)</f>
        <v>0</v>
      </c>
      <c r="G793" s="2">
        <f t="shared" si="37"/>
        <v>0</v>
      </c>
      <c r="H793" s="2">
        <f t="shared" si="38"/>
        <v>0</v>
      </c>
    </row>
    <row r="794" spans="2:8">
      <c r="B794" t="s">
        <v>862</v>
      </c>
      <c r="C794" t="s">
        <v>878</v>
      </c>
      <c r="D794" s="5" t="str">
        <f t="shared" si="39"/>
        <v>11-12</v>
      </c>
      <c r="E794" s="1">
        <f>_xlfn.IFNA(VLOOKUP(Aragon!B794,'Kilter Holds'!$P$36:$AA$208,5,0),0)</f>
        <v>0</v>
      </c>
      <c r="G794" s="2">
        <f t="shared" si="37"/>
        <v>0</v>
      </c>
      <c r="H794" s="2">
        <f t="shared" si="38"/>
        <v>0</v>
      </c>
    </row>
    <row r="795" spans="2:8">
      <c r="B795" t="s">
        <v>862</v>
      </c>
      <c r="C795" t="s">
        <v>878</v>
      </c>
      <c r="D795" s="6" t="str">
        <f t="shared" si="39"/>
        <v>14-01</v>
      </c>
      <c r="E795" s="1">
        <f>_xlfn.IFNA(VLOOKUP(Aragon!B795,'Kilter Holds'!$P$36:$AA$208,6,0),0)</f>
        <v>0</v>
      </c>
      <c r="G795" s="2">
        <f t="shared" si="37"/>
        <v>0</v>
      </c>
      <c r="H795" s="2">
        <f t="shared" si="38"/>
        <v>0</v>
      </c>
    </row>
    <row r="796" spans="2:8">
      <c r="B796" t="s">
        <v>862</v>
      </c>
      <c r="C796" t="s">
        <v>878</v>
      </c>
      <c r="D796" s="7" t="str">
        <f t="shared" si="39"/>
        <v>15-12</v>
      </c>
      <c r="E796" s="1">
        <f>_xlfn.IFNA(VLOOKUP(Aragon!B796,'Kilter Holds'!$P$36:$AA$208,7,0),0)</f>
        <v>0</v>
      </c>
      <c r="G796" s="2">
        <f t="shared" si="37"/>
        <v>0</v>
      </c>
      <c r="H796" s="2">
        <f t="shared" si="38"/>
        <v>0</v>
      </c>
    </row>
    <row r="797" spans="2:8">
      <c r="B797" t="s">
        <v>862</v>
      </c>
      <c r="C797" t="s">
        <v>878</v>
      </c>
      <c r="D797" s="8" t="str">
        <f t="shared" si="39"/>
        <v>16-16</v>
      </c>
      <c r="E797" s="1">
        <f>_xlfn.IFNA(VLOOKUP(Aragon!B797,'Kilter Holds'!$P$36:$AA$208,8,0),0)</f>
        <v>0</v>
      </c>
      <c r="G797" s="2">
        <f t="shared" si="37"/>
        <v>0</v>
      </c>
      <c r="H797" s="2">
        <f t="shared" si="38"/>
        <v>0</v>
      </c>
    </row>
    <row r="798" spans="2:8">
      <c r="B798" t="s">
        <v>862</v>
      </c>
      <c r="C798" t="s">
        <v>878</v>
      </c>
      <c r="D798" s="9" t="str">
        <f t="shared" si="39"/>
        <v>13-01</v>
      </c>
      <c r="E798" s="1">
        <f>_xlfn.IFNA(VLOOKUP(Aragon!B798,'Kilter Holds'!$P$36:$AA$208,9,0),0)</f>
        <v>0</v>
      </c>
      <c r="G798" s="2">
        <f t="shared" si="37"/>
        <v>0</v>
      </c>
      <c r="H798" s="2">
        <f t="shared" si="38"/>
        <v>0</v>
      </c>
    </row>
    <row r="799" spans="2:8">
      <c r="B799" t="s">
        <v>862</v>
      </c>
      <c r="C799" t="s">
        <v>878</v>
      </c>
      <c r="D799" s="10" t="str">
        <f t="shared" si="39"/>
        <v>07-13</v>
      </c>
      <c r="E799" s="1">
        <f>_xlfn.IFNA(VLOOKUP(Aragon!B799,'Kilter Holds'!$P$36:$AA$208,10,0),0)</f>
        <v>0</v>
      </c>
      <c r="G799" s="2">
        <f t="shared" si="37"/>
        <v>0</v>
      </c>
      <c r="H799" s="2">
        <f t="shared" si="38"/>
        <v>0</v>
      </c>
    </row>
    <row r="800" spans="2:8">
      <c r="B800" t="s">
        <v>862</v>
      </c>
      <c r="C800" t="s">
        <v>878</v>
      </c>
      <c r="D800" s="11" t="str">
        <f t="shared" si="39"/>
        <v>11-26</v>
      </c>
      <c r="E800" s="1">
        <f>_xlfn.IFNA(VLOOKUP(Aragon!B800,'Kilter Holds'!$P$36:$AA$208,11,0),0)</f>
        <v>0</v>
      </c>
      <c r="G800" s="2">
        <f t="shared" si="37"/>
        <v>0</v>
      </c>
      <c r="H800" s="2">
        <f t="shared" si="38"/>
        <v>0</v>
      </c>
    </row>
    <row r="801" spans="2:8">
      <c r="B801" t="s">
        <v>862</v>
      </c>
      <c r="C801" t="s">
        <v>878</v>
      </c>
      <c r="D801" s="13" t="str">
        <f t="shared" si="39"/>
        <v>18-01</v>
      </c>
      <c r="E801" s="1">
        <f>_xlfn.IFNA(VLOOKUP(Aragon!B801,'Kilter Holds'!$P$36:$AA$208,12,0),0)</f>
        <v>0</v>
      </c>
      <c r="G801" s="2">
        <f t="shared" si="37"/>
        <v>0</v>
      </c>
      <c r="H801" s="2">
        <f t="shared" si="38"/>
        <v>0</v>
      </c>
    </row>
    <row r="802" spans="2:8">
      <c r="B802" t="s">
        <v>862</v>
      </c>
      <c r="C802" t="s">
        <v>878</v>
      </c>
      <c r="D802" s="12" t="str">
        <f t="shared" si="39"/>
        <v>Color Code</v>
      </c>
      <c r="E802" s="1">
        <f>_xlfn.IFNA(VLOOKUP(Aragon!B802,'Kilter Holds'!$P$36:$AA$208,13,0),0)</f>
        <v>0</v>
      </c>
      <c r="G802" s="2">
        <f t="shared" si="37"/>
        <v>0</v>
      </c>
      <c r="H802" s="2">
        <f t="shared" si="38"/>
        <v>0</v>
      </c>
    </row>
    <row r="803" spans="2:8">
      <c r="B803" t="s">
        <v>276</v>
      </c>
      <c r="C803" t="s">
        <v>596</v>
      </c>
      <c r="D803" s="5" t="str">
        <f t="shared" si="39"/>
        <v>11-12</v>
      </c>
      <c r="E803" s="1">
        <f>_xlfn.IFNA(VLOOKUP(Aragon!B803,'Kilter Holds'!$P$36:$AA$208,5,0),0)</f>
        <v>0</v>
      </c>
      <c r="G803" s="2">
        <f t="shared" si="37"/>
        <v>0</v>
      </c>
      <c r="H803" s="2">
        <f t="shared" si="38"/>
        <v>0</v>
      </c>
    </row>
    <row r="804" spans="2:8">
      <c r="B804" t="s">
        <v>276</v>
      </c>
      <c r="C804" t="s">
        <v>596</v>
      </c>
      <c r="D804" s="6" t="str">
        <f t="shared" si="39"/>
        <v>14-01</v>
      </c>
      <c r="E804" s="1">
        <f>_xlfn.IFNA(VLOOKUP(Aragon!B804,'Kilter Holds'!$P$36:$AA$208,6,0),0)</f>
        <v>0</v>
      </c>
      <c r="G804" s="2">
        <f t="shared" si="37"/>
        <v>0</v>
      </c>
      <c r="H804" s="2">
        <f t="shared" si="38"/>
        <v>0</v>
      </c>
    </row>
    <row r="805" spans="2:8">
      <c r="B805" t="s">
        <v>276</v>
      </c>
      <c r="C805" t="s">
        <v>596</v>
      </c>
      <c r="D805" s="7" t="str">
        <f t="shared" si="39"/>
        <v>15-12</v>
      </c>
      <c r="E805" s="1">
        <f>_xlfn.IFNA(VLOOKUP(Aragon!B805,'Kilter Holds'!$P$36:$AA$208,7,0),0)</f>
        <v>0</v>
      </c>
      <c r="G805" s="2">
        <f t="shared" si="37"/>
        <v>0</v>
      </c>
      <c r="H805" s="2">
        <f t="shared" si="38"/>
        <v>0</v>
      </c>
    </row>
    <row r="806" spans="2:8">
      <c r="B806" t="s">
        <v>276</v>
      </c>
      <c r="C806" t="s">
        <v>596</v>
      </c>
      <c r="D806" s="8" t="str">
        <f t="shared" si="39"/>
        <v>16-16</v>
      </c>
      <c r="E806" s="1">
        <f>_xlfn.IFNA(VLOOKUP(Aragon!B806,'Kilter Holds'!$P$36:$AA$208,8,0),0)</f>
        <v>0</v>
      </c>
      <c r="G806" s="2">
        <f t="shared" si="37"/>
        <v>0</v>
      </c>
      <c r="H806" s="2">
        <f t="shared" si="38"/>
        <v>0</v>
      </c>
    </row>
    <row r="807" spans="2:8">
      <c r="B807" t="s">
        <v>276</v>
      </c>
      <c r="C807" t="s">
        <v>596</v>
      </c>
      <c r="D807" s="9" t="str">
        <f t="shared" si="39"/>
        <v>13-01</v>
      </c>
      <c r="E807" s="1">
        <f>_xlfn.IFNA(VLOOKUP(Aragon!B807,'Kilter Holds'!$P$36:$AA$208,9,0),0)</f>
        <v>0</v>
      </c>
      <c r="G807" s="2">
        <f t="shared" si="37"/>
        <v>0</v>
      </c>
      <c r="H807" s="2">
        <f t="shared" si="38"/>
        <v>0</v>
      </c>
    </row>
    <row r="808" spans="2:8">
      <c r="B808" t="s">
        <v>276</v>
      </c>
      <c r="C808" t="s">
        <v>596</v>
      </c>
      <c r="D808" s="10" t="str">
        <f t="shared" si="39"/>
        <v>07-13</v>
      </c>
      <c r="E808" s="1">
        <f>_xlfn.IFNA(VLOOKUP(Aragon!B808,'Kilter Holds'!$P$36:$AA$208,10,0),0)</f>
        <v>0</v>
      </c>
      <c r="G808" s="2">
        <f t="shared" si="37"/>
        <v>0</v>
      </c>
      <c r="H808" s="2">
        <f t="shared" si="38"/>
        <v>0</v>
      </c>
    </row>
    <row r="809" spans="2:8">
      <c r="B809" t="s">
        <v>276</v>
      </c>
      <c r="C809" t="s">
        <v>596</v>
      </c>
      <c r="D809" s="11" t="str">
        <f t="shared" si="39"/>
        <v>11-26</v>
      </c>
      <c r="E809" s="1">
        <f>_xlfn.IFNA(VLOOKUP(Aragon!B809,'Kilter Holds'!$P$36:$AA$208,11,0),0)</f>
        <v>0</v>
      </c>
      <c r="G809" s="2">
        <f t="shared" si="37"/>
        <v>0</v>
      </c>
      <c r="H809" s="2">
        <f t="shared" si="38"/>
        <v>0</v>
      </c>
    </row>
    <row r="810" spans="2:8">
      <c r="B810" t="s">
        <v>276</v>
      </c>
      <c r="C810" t="s">
        <v>596</v>
      </c>
      <c r="D810" s="13" t="str">
        <f t="shared" si="39"/>
        <v>18-01</v>
      </c>
      <c r="E810" s="1">
        <f>_xlfn.IFNA(VLOOKUP(Aragon!B810,'Kilter Holds'!$P$36:$AA$208,12,0),0)</f>
        <v>0</v>
      </c>
      <c r="G810" s="2">
        <f t="shared" si="37"/>
        <v>0</v>
      </c>
      <c r="H810" s="2">
        <f t="shared" si="38"/>
        <v>0</v>
      </c>
    </row>
    <row r="811" spans="2:8">
      <c r="B811" t="s">
        <v>276</v>
      </c>
      <c r="C811" t="s">
        <v>596</v>
      </c>
      <c r="D811" s="12" t="str">
        <f t="shared" si="39"/>
        <v>Color Code</v>
      </c>
      <c r="E811" s="1">
        <f>_xlfn.IFNA(VLOOKUP(Aragon!B811,'Kilter Holds'!$P$36:$AA$208,13,0),0)</f>
        <v>0</v>
      </c>
      <c r="G811" s="2">
        <f t="shared" si="37"/>
        <v>0</v>
      </c>
      <c r="H811" s="2">
        <f t="shared" si="38"/>
        <v>0</v>
      </c>
    </row>
    <row r="812" spans="2:8">
      <c r="B812" t="s">
        <v>277</v>
      </c>
      <c r="C812" t="s">
        <v>597</v>
      </c>
      <c r="D812" s="5" t="str">
        <f t="shared" si="39"/>
        <v>11-12</v>
      </c>
      <c r="E812" s="1">
        <f>_xlfn.IFNA(VLOOKUP(Aragon!B812,'Kilter Holds'!$P$36:$AA$208,5,0),0)</f>
        <v>0</v>
      </c>
      <c r="G812" s="2">
        <f t="shared" si="37"/>
        <v>0</v>
      </c>
      <c r="H812" s="2">
        <f t="shared" si="38"/>
        <v>0</v>
      </c>
    </row>
    <row r="813" spans="2:8">
      <c r="B813" t="s">
        <v>277</v>
      </c>
      <c r="C813" t="s">
        <v>597</v>
      </c>
      <c r="D813" s="6" t="str">
        <f t="shared" si="39"/>
        <v>14-01</v>
      </c>
      <c r="E813" s="1">
        <f>_xlfn.IFNA(VLOOKUP(Aragon!B813,'Kilter Holds'!$P$36:$AA$208,6,0),0)</f>
        <v>0</v>
      </c>
      <c r="G813" s="2">
        <f t="shared" si="37"/>
        <v>0</v>
      </c>
      <c r="H813" s="2">
        <f t="shared" si="38"/>
        <v>0</v>
      </c>
    </row>
    <row r="814" spans="2:8">
      <c r="B814" t="s">
        <v>277</v>
      </c>
      <c r="C814" t="s">
        <v>597</v>
      </c>
      <c r="D814" s="7" t="str">
        <f t="shared" si="39"/>
        <v>15-12</v>
      </c>
      <c r="E814" s="1">
        <f>_xlfn.IFNA(VLOOKUP(Aragon!B814,'Kilter Holds'!$P$36:$AA$208,7,0),0)</f>
        <v>0</v>
      </c>
      <c r="G814" s="2">
        <f t="shared" si="37"/>
        <v>0</v>
      </c>
      <c r="H814" s="2">
        <f t="shared" si="38"/>
        <v>0</v>
      </c>
    </row>
    <row r="815" spans="2:8">
      <c r="B815" t="s">
        <v>277</v>
      </c>
      <c r="C815" t="s">
        <v>597</v>
      </c>
      <c r="D815" s="8" t="str">
        <f t="shared" si="39"/>
        <v>16-16</v>
      </c>
      <c r="E815" s="1">
        <f>_xlfn.IFNA(VLOOKUP(Aragon!B815,'Kilter Holds'!$P$36:$AA$208,8,0),0)</f>
        <v>0</v>
      </c>
      <c r="G815" s="2">
        <f t="shared" si="37"/>
        <v>0</v>
      </c>
      <c r="H815" s="2">
        <f t="shared" si="38"/>
        <v>0</v>
      </c>
    </row>
    <row r="816" spans="2:8">
      <c r="B816" t="s">
        <v>277</v>
      </c>
      <c r="C816" t="s">
        <v>597</v>
      </c>
      <c r="D816" s="9" t="str">
        <f t="shared" si="39"/>
        <v>13-01</v>
      </c>
      <c r="E816" s="1">
        <f>_xlfn.IFNA(VLOOKUP(Aragon!B816,'Kilter Holds'!$P$36:$AA$208,9,0),0)</f>
        <v>0</v>
      </c>
      <c r="G816" s="2">
        <f t="shared" si="37"/>
        <v>0</v>
      </c>
      <c r="H816" s="2">
        <f t="shared" si="38"/>
        <v>0</v>
      </c>
    </row>
    <row r="817" spans="2:8">
      <c r="B817" t="s">
        <v>277</v>
      </c>
      <c r="C817" t="s">
        <v>597</v>
      </c>
      <c r="D817" s="10" t="str">
        <f t="shared" si="39"/>
        <v>07-13</v>
      </c>
      <c r="E817" s="1">
        <f>_xlfn.IFNA(VLOOKUP(Aragon!B817,'Kilter Holds'!$P$36:$AA$208,10,0),0)</f>
        <v>0</v>
      </c>
      <c r="G817" s="2">
        <f t="shared" si="37"/>
        <v>0</v>
      </c>
      <c r="H817" s="2">
        <f t="shared" si="38"/>
        <v>0</v>
      </c>
    </row>
    <row r="818" spans="2:8">
      <c r="B818" t="s">
        <v>277</v>
      </c>
      <c r="C818" t="s">
        <v>597</v>
      </c>
      <c r="D818" s="11" t="str">
        <f t="shared" si="39"/>
        <v>11-26</v>
      </c>
      <c r="E818" s="1">
        <f>_xlfn.IFNA(VLOOKUP(Aragon!B818,'Kilter Holds'!$P$36:$AA$208,11,0),0)</f>
        <v>0</v>
      </c>
      <c r="G818" s="2">
        <f t="shared" si="37"/>
        <v>0</v>
      </c>
      <c r="H818" s="2">
        <f t="shared" si="38"/>
        <v>0</v>
      </c>
    </row>
    <row r="819" spans="2:8">
      <c r="B819" t="s">
        <v>277</v>
      </c>
      <c r="C819" t="s">
        <v>597</v>
      </c>
      <c r="D819" s="13" t="str">
        <f t="shared" si="39"/>
        <v>18-01</v>
      </c>
      <c r="E819" s="1">
        <f>_xlfn.IFNA(VLOOKUP(Aragon!B819,'Kilter Holds'!$P$36:$AA$208,12,0),0)</f>
        <v>0</v>
      </c>
      <c r="G819" s="2">
        <f t="shared" si="37"/>
        <v>0</v>
      </c>
      <c r="H819" s="2">
        <f t="shared" si="38"/>
        <v>0</v>
      </c>
    </row>
    <row r="820" spans="2:8">
      <c r="B820" t="s">
        <v>277</v>
      </c>
      <c r="C820" t="s">
        <v>597</v>
      </c>
      <c r="D820" s="12" t="str">
        <f t="shared" si="39"/>
        <v>Color Code</v>
      </c>
      <c r="E820" s="1">
        <f>_xlfn.IFNA(VLOOKUP(Aragon!B820,'Kilter Holds'!$P$36:$AA$208,13,0),0)</f>
        <v>0</v>
      </c>
      <c r="G820" s="2">
        <f t="shared" si="37"/>
        <v>0</v>
      </c>
      <c r="H820" s="2">
        <f t="shared" si="38"/>
        <v>0</v>
      </c>
    </row>
    <row r="821" spans="2:8">
      <c r="B821" t="s">
        <v>278</v>
      </c>
      <c r="C821" t="s">
        <v>598</v>
      </c>
      <c r="D821" s="5" t="str">
        <f t="shared" si="39"/>
        <v>11-12</v>
      </c>
      <c r="E821" s="1">
        <f>_xlfn.IFNA(VLOOKUP(Aragon!B821,'Kilter Holds'!$P$36:$AA$208,5,0),0)</f>
        <v>0</v>
      </c>
      <c r="G821" s="2">
        <f t="shared" si="37"/>
        <v>0</v>
      </c>
      <c r="H821" s="2">
        <f t="shared" si="38"/>
        <v>0</v>
      </c>
    </row>
    <row r="822" spans="2:8">
      <c r="B822" t="s">
        <v>278</v>
      </c>
      <c r="C822" t="s">
        <v>598</v>
      </c>
      <c r="D822" s="6" t="str">
        <f t="shared" si="39"/>
        <v>14-01</v>
      </c>
      <c r="E822" s="1">
        <f>_xlfn.IFNA(VLOOKUP(Aragon!B822,'Kilter Holds'!$P$36:$AA$208,6,0),0)</f>
        <v>0</v>
      </c>
      <c r="G822" s="2">
        <f t="shared" si="37"/>
        <v>0</v>
      </c>
      <c r="H822" s="2">
        <f t="shared" si="38"/>
        <v>0</v>
      </c>
    </row>
    <row r="823" spans="2:8">
      <c r="B823" t="s">
        <v>278</v>
      </c>
      <c r="C823" t="s">
        <v>598</v>
      </c>
      <c r="D823" s="7" t="str">
        <f t="shared" si="39"/>
        <v>15-12</v>
      </c>
      <c r="E823" s="1">
        <f>_xlfn.IFNA(VLOOKUP(Aragon!B823,'Kilter Holds'!$P$36:$AA$208,7,0),0)</f>
        <v>0</v>
      </c>
      <c r="G823" s="2">
        <f t="shared" si="37"/>
        <v>0</v>
      </c>
      <c r="H823" s="2">
        <f t="shared" si="38"/>
        <v>0</v>
      </c>
    </row>
    <row r="824" spans="2:8">
      <c r="B824" t="s">
        <v>278</v>
      </c>
      <c r="C824" t="s">
        <v>598</v>
      </c>
      <c r="D824" s="8" t="str">
        <f t="shared" si="39"/>
        <v>16-16</v>
      </c>
      <c r="E824" s="1">
        <f>_xlfn.IFNA(VLOOKUP(Aragon!B824,'Kilter Holds'!$P$36:$AA$208,8,0),0)</f>
        <v>0</v>
      </c>
      <c r="G824" s="2">
        <f t="shared" si="37"/>
        <v>0</v>
      </c>
      <c r="H824" s="2">
        <f t="shared" si="38"/>
        <v>0</v>
      </c>
    </row>
    <row r="825" spans="2:8">
      <c r="B825" t="s">
        <v>278</v>
      </c>
      <c r="C825" t="s">
        <v>598</v>
      </c>
      <c r="D825" s="9" t="str">
        <f t="shared" si="39"/>
        <v>13-01</v>
      </c>
      <c r="E825" s="1">
        <f>_xlfn.IFNA(VLOOKUP(Aragon!B825,'Kilter Holds'!$P$36:$AA$208,9,0),0)</f>
        <v>0</v>
      </c>
      <c r="G825" s="2">
        <f t="shared" si="37"/>
        <v>0</v>
      </c>
      <c r="H825" s="2">
        <f t="shared" si="38"/>
        <v>0</v>
      </c>
    </row>
    <row r="826" spans="2:8">
      <c r="B826" t="s">
        <v>278</v>
      </c>
      <c r="C826" t="s">
        <v>598</v>
      </c>
      <c r="D826" s="10" t="str">
        <f t="shared" si="39"/>
        <v>07-13</v>
      </c>
      <c r="E826" s="1">
        <f>_xlfn.IFNA(VLOOKUP(Aragon!B826,'Kilter Holds'!$P$36:$AA$208,10,0),0)</f>
        <v>0</v>
      </c>
      <c r="G826" s="2">
        <f t="shared" ref="G826:G889" si="40">E826*F826</f>
        <v>0</v>
      </c>
      <c r="H826" s="2">
        <f t="shared" si="38"/>
        <v>0</v>
      </c>
    </row>
    <row r="827" spans="2:8">
      <c r="B827" t="s">
        <v>278</v>
      </c>
      <c r="C827" t="s">
        <v>598</v>
      </c>
      <c r="D827" s="11" t="str">
        <f t="shared" si="39"/>
        <v>11-26</v>
      </c>
      <c r="E827" s="1">
        <f>_xlfn.IFNA(VLOOKUP(Aragon!B827,'Kilter Holds'!$P$36:$AA$208,11,0),0)</f>
        <v>0</v>
      </c>
      <c r="G827" s="2">
        <f t="shared" si="40"/>
        <v>0</v>
      </c>
      <c r="H827" s="2">
        <f t="shared" si="38"/>
        <v>0</v>
      </c>
    </row>
    <row r="828" spans="2:8">
      <c r="B828" t="s">
        <v>278</v>
      </c>
      <c r="C828" t="s">
        <v>598</v>
      </c>
      <c r="D828" s="13" t="str">
        <f t="shared" si="39"/>
        <v>18-01</v>
      </c>
      <c r="E828" s="1">
        <f>_xlfn.IFNA(VLOOKUP(Aragon!B828,'Kilter Holds'!$P$36:$AA$208,12,0),0)</f>
        <v>0</v>
      </c>
      <c r="G828" s="2">
        <f t="shared" si="40"/>
        <v>0</v>
      </c>
      <c r="H828" s="2">
        <f t="shared" si="38"/>
        <v>0</v>
      </c>
    </row>
    <row r="829" spans="2:8">
      <c r="B829" t="s">
        <v>278</v>
      </c>
      <c r="C829" t="s">
        <v>598</v>
      </c>
      <c r="D829" s="12" t="str">
        <f t="shared" si="39"/>
        <v>Color Code</v>
      </c>
      <c r="E829" s="1">
        <f>_xlfn.IFNA(VLOOKUP(Aragon!B829,'Kilter Holds'!$P$36:$AA$208,13,0),0)</f>
        <v>0</v>
      </c>
      <c r="G829" s="2">
        <f t="shared" si="40"/>
        <v>0</v>
      </c>
      <c r="H829" s="2">
        <f t="shared" si="38"/>
        <v>0</v>
      </c>
    </row>
    <row r="830" spans="2:8">
      <c r="B830" t="s">
        <v>857</v>
      </c>
      <c r="C830" t="s">
        <v>879</v>
      </c>
      <c r="D830" s="5" t="str">
        <f t="shared" si="39"/>
        <v>11-12</v>
      </c>
      <c r="E830" s="1">
        <f>_xlfn.IFNA(VLOOKUP(Aragon!B830,'Kilter Holds'!$P$36:$AA$208,5,0),0)</f>
        <v>0</v>
      </c>
      <c r="G830" s="2">
        <f t="shared" si="40"/>
        <v>0</v>
      </c>
      <c r="H830" s="2">
        <f t="shared" si="38"/>
        <v>0</v>
      </c>
    </row>
    <row r="831" spans="2:8">
      <c r="B831" t="s">
        <v>857</v>
      </c>
      <c r="C831" t="s">
        <v>879</v>
      </c>
      <c r="D831" s="6" t="str">
        <f t="shared" si="39"/>
        <v>14-01</v>
      </c>
      <c r="E831" s="1">
        <f>_xlfn.IFNA(VLOOKUP(Aragon!B831,'Kilter Holds'!$P$36:$AA$208,6,0),0)</f>
        <v>0</v>
      </c>
      <c r="G831" s="2">
        <f t="shared" si="40"/>
        <v>0</v>
      </c>
      <c r="H831" s="2">
        <f t="shared" si="38"/>
        <v>0</v>
      </c>
    </row>
    <row r="832" spans="2:8">
      <c r="B832" t="s">
        <v>857</v>
      </c>
      <c r="C832" t="s">
        <v>879</v>
      </c>
      <c r="D832" s="7" t="str">
        <f t="shared" si="39"/>
        <v>15-12</v>
      </c>
      <c r="E832" s="1">
        <f>_xlfn.IFNA(VLOOKUP(Aragon!B832,'Kilter Holds'!$P$36:$AA$208,7,0),0)</f>
        <v>0</v>
      </c>
      <c r="G832" s="2">
        <f t="shared" si="40"/>
        <v>0</v>
      </c>
      <c r="H832" s="2">
        <f t="shared" si="38"/>
        <v>0</v>
      </c>
    </row>
    <row r="833" spans="2:8">
      <c r="B833" t="s">
        <v>857</v>
      </c>
      <c r="C833" t="s">
        <v>879</v>
      </c>
      <c r="D833" s="8" t="str">
        <f t="shared" si="39"/>
        <v>16-16</v>
      </c>
      <c r="E833" s="1">
        <f>_xlfn.IFNA(VLOOKUP(Aragon!B833,'Kilter Holds'!$P$36:$AA$208,8,0),0)</f>
        <v>0</v>
      </c>
      <c r="G833" s="2">
        <f t="shared" si="40"/>
        <v>0</v>
      </c>
      <c r="H833" s="2">
        <f t="shared" si="38"/>
        <v>0</v>
      </c>
    </row>
    <row r="834" spans="2:8">
      <c r="B834" t="s">
        <v>857</v>
      </c>
      <c r="C834" t="s">
        <v>879</v>
      </c>
      <c r="D834" s="9" t="str">
        <f t="shared" si="39"/>
        <v>13-01</v>
      </c>
      <c r="E834" s="1">
        <f>_xlfn.IFNA(VLOOKUP(Aragon!B834,'Kilter Holds'!$P$36:$AA$208,9,0),0)</f>
        <v>0</v>
      </c>
      <c r="G834" s="2">
        <f t="shared" si="40"/>
        <v>0</v>
      </c>
      <c r="H834" s="2">
        <f t="shared" si="38"/>
        <v>0</v>
      </c>
    </row>
    <row r="835" spans="2:8">
      <c r="B835" t="s">
        <v>857</v>
      </c>
      <c r="C835" t="s">
        <v>879</v>
      </c>
      <c r="D835" s="10" t="str">
        <f t="shared" si="39"/>
        <v>07-13</v>
      </c>
      <c r="E835" s="1">
        <f>_xlfn.IFNA(VLOOKUP(Aragon!B835,'Kilter Holds'!$P$36:$AA$208,10,0),0)</f>
        <v>0</v>
      </c>
      <c r="G835" s="2">
        <f t="shared" si="40"/>
        <v>0</v>
      </c>
      <c r="H835" s="2">
        <f t="shared" si="38"/>
        <v>0</v>
      </c>
    </row>
    <row r="836" spans="2:8">
      <c r="B836" t="s">
        <v>857</v>
      </c>
      <c r="C836" t="s">
        <v>879</v>
      </c>
      <c r="D836" s="11" t="str">
        <f t="shared" si="39"/>
        <v>11-26</v>
      </c>
      <c r="E836" s="1">
        <f>_xlfn.IFNA(VLOOKUP(Aragon!B836,'Kilter Holds'!$P$36:$AA$208,11,0),0)</f>
        <v>0</v>
      </c>
      <c r="G836" s="2">
        <f t="shared" si="40"/>
        <v>0</v>
      </c>
      <c r="H836" s="2">
        <f t="shared" si="38"/>
        <v>0</v>
      </c>
    </row>
    <row r="837" spans="2:8">
      <c r="B837" t="s">
        <v>857</v>
      </c>
      <c r="C837" t="s">
        <v>879</v>
      </c>
      <c r="D837" s="13" t="str">
        <f t="shared" si="39"/>
        <v>18-01</v>
      </c>
      <c r="E837" s="1">
        <f>_xlfn.IFNA(VLOOKUP(Aragon!B837,'Kilter Holds'!$P$36:$AA$208,12,0),0)</f>
        <v>0</v>
      </c>
      <c r="G837" s="2">
        <f t="shared" si="40"/>
        <v>0</v>
      </c>
      <c r="H837" s="2">
        <f t="shared" si="38"/>
        <v>0</v>
      </c>
    </row>
    <row r="838" spans="2:8">
      <c r="B838" t="s">
        <v>857</v>
      </c>
      <c r="C838" t="s">
        <v>879</v>
      </c>
      <c r="D838" s="12" t="str">
        <f t="shared" si="39"/>
        <v>Color Code</v>
      </c>
      <c r="E838" s="1">
        <f>_xlfn.IFNA(VLOOKUP(Aragon!B838,'Kilter Holds'!$P$36:$AA$208,13,0),0)</f>
        <v>0</v>
      </c>
      <c r="G838" s="2">
        <f t="shared" si="40"/>
        <v>0</v>
      </c>
      <c r="H838" s="2">
        <f t="shared" si="38"/>
        <v>0</v>
      </c>
    </row>
    <row r="839" spans="2:8">
      <c r="B839" t="s">
        <v>146</v>
      </c>
      <c r="C839" t="s">
        <v>599</v>
      </c>
      <c r="D839" s="5" t="str">
        <f t="shared" si="39"/>
        <v>11-12</v>
      </c>
      <c r="E839" s="1">
        <f>_xlfn.IFNA(VLOOKUP(Aragon!B839,'Kilter Holds'!$P$36:$AA$208,5,0),0)</f>
        <v>0</v>
      </c>
      <c r="G839" s="2">
        <f t="shared" si="40"/>
        <v>0</v>
      </c>
      <c r="H839" s="2">
        <f t="shared" si="38"/>
        <v>0</v>
      </c>
    </row>
    <row r="840" spans="2:8">
      <c r="B840" t="s">
        <v>146</v>
      </c>
      <c r="C840" t="s">
        <v>599</v>
      </c>
      <c r="D840" s="6" t="str">
        <f t="shared" si="39"/>
        <v>14-01</v>
      </c>
      <c r="E840" s="1">
        <f>_xlfn.IFNA(VLOOKUP(Aragon!B840,'Kilter Holds'!$P$36:$AA$208,6,0),0)</f>
        <v>0</v>
      </c>
      <c r="G840" s="2">
        <f t="shared" si="40"/>
        <v>0</v>
      </c>
      <c r="H840" s="2">
        <f t="shared" si="38"/>
        <v>0</v>
      </c>
    </row>
    <row r="841" spans="2:8">
      <c r="B841" t="s">
        <v>146</v>
      </c>
      <c r="C841" t="s">
        <v>599</v>
      </c>
      <c r="D841" s="7" t="str">
        <f t="shared" si="39"/>
        <v>15-12</v>
      </c>
      <c r="E841" s="1">
        <f>_xlfn.IFNA(VLOOKUP(Aragon!B841,'Kilter Holds'!$P$36:$AA$208,7,0),0)</f>
        <v>0</v>
      </c>
      <c r="G841" s="2">
        <f t="shared" si="40"/>
        <v>0</v>
      </c>
      <c r="H841" s="2">
        <f t="shared" si="38"/>
        <v>0</v>
      </c>
    </row>
    <row r="842" spans="2:8">
      <c r="B842" t="s">
        <v>146</v>
      </c>
      <c r="C842" t="s">
        <v>599</v>
      </c>
      <c r="D842" s="8" t="str">
        <f t="shared" si="39"/>
        <v>16-16</v>
      </c>
      <c r="E842" s="1">
        <f>_xlfn.IFNA(VLOOKUP(Aragon!B842,'Kilter Holds'!$P$36:$AA$208,8,0),0)</f>
        <v>0</v>
      </c>
      <c r="G842" s="2">
        <f t="shared" si="40"/>
        <v>0</v>
      </c>
      <c r="H842" s="2">
        <f t="shared" si="38"/>
        <v>0</v>
      </c>
    </row>
    <row r="843" spans="2:8">
      <c r="B843" t="s">
        <v>146</v>
      </c>
      <c r="C843" t="s">
        <v>599</v>
      </c>
      <c r="D843" s="9" t="str">
        <f t="shared" si="39"/>
        <v>13-01</v>
      </c>
      <c r="E843" s="1">
        <f>_xlfn.IFNA(VLOOKUP(Aragon!B843,'Kilter Holds'!$P$36:$AA$208,9,0),0)</f>
        <v>0</v>
      </c>
      <c r="G843" s="2">
        <f t="shared" si="40"/>
        <v>0</v>
      </c>
      <c r="H843" s="2">
        <f t="shared" si="38"/>
        <v>0</v>
      </c>
    </row>
    <row r="844" spans="2:8">
      <c r="B844" t="s">
        <v>146</v>
      </c>
      <c r="C844" t="s">
        <v>599</v>
      </c>
      <c r="D844" s="10" t="str">
        <f t="shared" si="39"/>
        <v>07-13</v>
      </c>
      <c r="E844" s="1">
        <f>_xlfn.IFNA(VLOOKUP(Aragon!B844,'Kilter Holds'!$P$36:$AA$208,10,0),0)</f>
        <v>0</v>
      </c>
      <c r="G844" s="2">
        <f t="shared" si="40"/>
        <v>0</v>
      </c>
      <c r="H844" s="2">
        <f t="shared" ref="H844:H907" si="41">IF($S$11="Y",G844*0.05,0)</f>
        <v>0</v>
      </c>
    </row>
    <row r="845" spans="2:8">
      <c r="B845" t="s">
        <v>146</v>
      </c>
      <c r="C845" t="s">
        <v>599</v>
      </c>
      <c r="D845" s="11" t="str">
        <f t="shared" ref="D845:D908" si="42">D836</f>
        <v>11-26</v>
      </c>
      <c r="E845" s="1">
        <f>_xlfn.IFNA(VLOOKUP(Aragon!B845,'Kilter Holds'!$P$36:$AA$208,11,0),0)</f>
        <v>0</v>
      </c>
      <c r="G845" s="2">
        <f t="shared" si="40"/>
        <v>0</v>
      </c>
      <c r="H845" s="2">
        <f t="shared" si="41"/>
        <v>0</v>
      </c>
    </row>
    <row r="846" spans="2:8">
      <c r="B846" t="s">
        <v>146</v>
      </c>
      <c r="C846" t="s">
        <v>599</v>
      </c>
      <c r="D846" s="13" t="str">
        <f t="shared" si="42"/>
        <v>18-01</v>
      </c>
      <c r="E846" s="1">
        <f>_xlfn.IFNA(VLOOKUP(Aragon!B846,'Kilter Holds'!$P$36:$AA$208,12,0),0)</f>
        <v>0</v>
      </c>
      <c r="G846" s="2">
        <f t="shared" si="40"/>
        <v>0</v>
      </c>
      <c r="H846" s="2">
        <f t="shared" si="41"/>
        <v>0</v>
      </c>
    </row>
    <row r="847" spans="2:8">
      <c r="B847" t="s">
        <v>146</v>
      </c>
      <c r="C847" t="s">
        <v>599</v>
      </c>
      <c r="D847" s="12" t="str">
        <f t="shared" si="42"/>
        <v>Color Code</v>
      </c>
      <c r="E847" s="1">
        <f>_xlfn.IFNA(VLOOKUP(Aragon!B847,'Kilter Holds'!$P$36:$AA$208,13,0),0)</f>
        <v>0</v>
      </c>
      <c r="G847" s="2">
        <f t="shared" si="40"/>
        <v>0</v>
      </c>
      <c r="H847" s="2">
        <f t="shared" si="41"/>
        <v>0</v>
      </c>
    </row>
    <row r="848" spans="2:8">
      <c r="B848" t="s">
        <v>147</v>
      </c>
      <c r="C848" t="s">
        <v>600</v>
      </c>
      <c r="D848" s="5" t="str">
        <f t="shared" si="42"/>
        <v>11-12</v>
      </c>
      <c r="E848" s="1">
        <f>_xlfn.IFNA(VLOOKUP(Aragon!B848,'Kilter Holds'!$P$36:$AA$208,5,0),0)</f>
        <v>0</v>
      </c>
      <c r="G848" s="2">
        <f t="shared" si="40"/>
        <v>0</v>
      </c>
      <c r="H848" s="2">
        <f t="shared" si="41"/>
        <v>0</v>
      </c>
    </row>
    <row r="849" spans="2:8">
      <c r="B849" t="s">
        <v>147</v>
      </c>
      <c r="C849" t="s">
        <v>600</v>
      </c>
      <c r="D849" s="6" t="str">
        <f t="shared" si="42"/>
        <v>14-01</v>
      </c>
      <c r="E849" s="1">
        <f>_xlfn.IFNA(VLOOKUP(Aragon!B849,'Kilter Holds'!$P$36:$AA$208,6,0),0)</f>
        <v>0</v>
      </c>
      <c r="G849" s="2">
        <f t="shared" si="40"/>
        <v>0</v>
      </c>
      <c r="H849" s="2">
        <f t="shared" si="41"/>
        <v>0</v>
      </c>
    </row>
    <row r="850" spans="2:8">
      <c r="B850" t="s">
        <v>147</v>
      </c>
      <c r="C850" t="s">
        <v>600</v>
      </c>
      <c r="D850" s="7" t="str">
        <f t="shared" si="42"/>
        <v>15-12</v>
      </c>
      <c r="E850" s="1">
        <f>_xlfn.IFNA(VLOOKUP(Aragon!B850,'Kilter Holds'!$P$36:$AA$208,7,0),0)</f>
        <v>0</v>
      </c>
      <c r="G850" s="2">
        <f t="shared" si="40"/>
        <v>0</v>
      </c>
      <c r="H850" s="2">
        <f t="shared" si="41"/>
        <v>0</v>
      </c>
    </row>
    <row r="851" spans="2:8">
      <c r="B851" t="s">
        <v>147</v>
      </c>
      <c r="C851" t="s">
        <v>600</v>
      </c>
      <c r="D851" s="8" t="str">
        <f t="shared" si="42"/>
        <v>16-16</v>
      </c>
      <c r="E851" s="1">
        <f>_xlfn.IFNA(VLOOKUP(Aragon!B851,'Kilter Holds'!$P$36:$AA$208,8,0),0)</f>
        <v>0</v>
      </c>
      <c r="G851" s="2">
        <f t="shared" si="40"/>
        <v>0</v>
      </c>
      <c r="H851" s="2">
        <f t="shared" si="41"/>
        <v>0</v>
      </c>
    </row>
    <row r="852" spans="2:8">
      <c r="B852" t="s">
        <v>147</v>
      </c>
      <c r="C852" t="s">
        <v>600</v>
      </c>
      <c r="D852" s="9" t="str">
        <f t="shared" si="42"/>
        <v>13-01</v>
      </c>
      <c r="E852" s="1">
        <f>_xlfn.IFNA(VLOOKUP(Aragon!B852,'Kilter Holds'!$P$36:$AA$208,9,0),0)</f>
        <v>0</v>
      </c>
      <c r="G852" s="2">
        <f t="shared" si="40"/>
        <v>0</v>
      </c>
      <c r="H852" s="2">
        <f t="shared" si="41"/>
        <v>0</v>
      </c>
    </row>
    <row r="853" spans="2:8">
      <c r="B853" t="s">
        <v>147</v>
      </c>
      <c r="C853" t="s">
        <v>600</v>
      </c>
      <c r="D853" s="10" t="str">
        <f t="shared" si="42"/>
        <v>07-13</v>
      </c>
      <c r="E853" s="1">
        <f>_xlfn.IFNA(VLOOKUP(Aragon!B853,'Kilter Holds'!$P$36:$AA$208,10,0),0)</f>
        <v>0</v>
      </c>
      <c r="G853" s="2">
        <f t="shared" si="40"/>
        <v>0</v>
      </c>
      <c r="H853" s="2">
        <f t="shared" si="41"/>
        <v>0</v>
      </c>
    </row>
    <row r="854" spans="2:8">
      <c r="B854" t="s">
        <v>147</v>
      </c>
      <c r="C854" t="s">
        <v>600</v>
      </c>
      <c r="D854" s="11" t="str">
        <f t="shared" si="42"/>
        <v>11-26</v>
      </c>
      <c r="E854" s="1">
        <f>_xlfn.IFNA(VLOOKUP(Aragon!B854,'Kilter Holds'!$P$36:$AA$208,11,0),0)</f>
        <v>0</v>
      </c>
      <c r="G854" s="2">
        <f t="shared" si="40"/>
        <v>0</v>
      </c>
      <c r="H854" s="2">
        <f t="shared" si="41"/>
        <v>0</v>
      </c>
    </row>
    <row r="855" spans="2:8">
      <c r="B855" t="s">
        <v>147</v>
      </c>
      <c r="C855" t="s">
        <v>600</v>
      </c>
      <c r="D855" s="13" t="str">
        <f t="shared" si="42"/>
        <v>18-01</v>
      </c>
      <c r="E855" s="1">
        <f>_xlfn.IFNA(VLOOKUP(Aragon!B855,'Kilter Holds'!$P$36:$AA$208,12,0),0)</f>
        <v>0</v>
      </c>
      <c r="G855" s="2">
        <f t="shared" si="40"/>
        <v>0</v>
      </c>
      <c r="H855" s="2">
        <f t="shared" si="41"/>
        <v>0</v>
      </c>
    </row>
    <row r="856" spans="2:8">
      <c r="B856" t="s">
        <v>147</v>
      </c>
      <c r="C856" t="s">
        <v>600</v>
      </c>
      <c r="D856" s="12" t="str">
        <f t="shared" si="42"/>
        <v>Color Code</v>
      </c>
      <c r="E856" s="1">
        <f>_xlfn.IFNA(VLOOKUP(Aragon!B856,'Kilter Holds'!$P$36:$AA$208,13,0),0)</f>
        <v>0</v>
      </c>
      <c r="G856" s="2">
        <f t="shared" si="40"/>
        <v>0</v>
      </c>
      <c r="H856" s="2">
        <f t="shared" si="41"/>
        <v>0</v>
      </c>
    </row>
    <row r="857" spans="2:8">
      <c r="B857" t="s">
        <v>148</v>
      </c>
      <c r="C857" t="s">
        <v>601</v>
      </c>
      <c r="D857" s="5" t="str">
        <f t="shared" si="42"/>
        <v>11-12</v>
      </c>
      <c r="E857" s="1">
        <f>_xlfn.IFNA(VLOOKUP(Aragon!B857,'Kilter Holds'!$P$36:$AA$208,5,0),0)</f>
        <v>0</v>
      </c>
      <c r="G857" s="2">
        <f t="shared" si="40"/>
        <v>0</v>
      </c>
      <c r="H857" s="2">
        <f t="shared" si="41"/>
        <v>0</v>
      </c>
    </row>
    <row r="858" spans="2:8">
      <c r="B858" t="s">
        <v>148</v>
      </c>
      <c r="C858" t="s">
        <v>601</v>
      </c>
      <c r="D858" s="6" t="str">
        <f t="shared" si="42"/>
        <v>14-01</v>
      </c>
      <c r="E858" s="1">
        <f>_xlfn.IFNA(VLOOKUP(Aragon!B858,'Kilter Holds'!$P$36:$AA$208,6,0),0)</f>
        <v>0</v>
      </c>
      <c r="G858" s="2">
        <f t="shared" si="40"/>
        <v>0</v>
      </c>
      <c r="H858" s="2">
        <f t="shared" si="41"/>
        <v>0</v>
      </c>
    </row>
    <row r="859" spans="2:8">
      <c r="B859" t="s">
        <v>148</v>
      </c>
      <c r="C859" t="s">
        <v>601</v>
      </c>
      <c r="D859" s="7" t="str">
        <f t="shared" si="42"/>
        <v>15-12</v>
      </c>
      <c r="E859" s="1">
        <f>_xlfn.IFNA(VLOOKUP(Aragon!B859,'Kilter Holds'!$P$36:$AA$208,7,0),0)</f>
        <v>0</v>
      </c>
      <c r="G859" s="2">
        <f t="shared" si="40"/>
        <v>0</v>
      </c>
      <c r="H859" s="2">
        <f t="shared" si="41"/>
        <v>0</v>
      </c>
    </row>
    <row r="860" spans="2:8">
      <c r="B860" t="s">
        <v>148</v>
      </c>
      <c r="C860" t="s">
        <v>601</v>
      </c>
      <c r="D860" s="8" t="str">
        <f t="shared" si="42"/>
        <v>16-16</v>
      </c>
      <c r="E860" s="1">
        <f>_xlfn.IFNA(VLOOKUP(Aragon!B860,'Kilter Holds'!$P$36:$AA$208,8,0),0)</f>
        <v>0</v>
      </c>
      <c r="G860" s="2">
        <f t="shared" si="40"/>
        <v>0</v>
      </c>
      <c r="H860" s="2">
        <f t="shared" si="41"/>
        <v>0</v>
      </c>
    </row>
    <row r="861" spans="2:8">
      <c r="B861" t="s">
        <v>148</v>
      </c>
      <c r="C861" t="s">
        <v>601</v>
      </c>
      <c r="D861" s="9" t="str">
        <f t="shared" si="42"/>
        <v>13-01</v>
      </c>
      <c r="E861" s="1">
        <f>_xlfn.IFNA(VLOOKUP(Aragon!B861,'Kilter Holds'!$P$36:$AA$208,9,0),0)</f>
        <v>0</v>
      </c>
      <c r="G861" s="2">
        <f t="shared" si="40"/>
        <v>0</v>
      </c>
      <c r="H861" s="2">
        <f t="shared" si="41"/>
        <v>0</v>
      </c>
    </row>
    <row r="862" spans="2:8">
      <c r="B862" t="s">
        <v>148</v>
      </c>
      <c r="C862" t="s">
        <v>601</v>
      </c>
      <c r="D862" s="10" t="str">
        <f t="shared" si="42"/>
        <v>07-13</v>
      </c>
      <c r="E862" s="1">
        <f>_xlfn.IFNA(VLOOKUP(Aragon!B862,'Kilter Holds'!$P$36:$AA$208,10,0),0)</f>
        <v>0</v>
      </c>
      <c r="G862" s="2">
        <f t="shared" si="40"/>
        <v>0</v>
      </c>
      <c r="H862" s="2">
        <f t="shared" si="41"/>
        <v>0</v>
      </c>
    </row>
    <row r="863" spans="2:8">
      <c r="B863" t="s">
        <v>148</v>
      </c>
      <c r="C863" t="s">
        <v>601</v>
      </c>
      <c r="D863" s="11" t="str">
        <f t="shared" si="42"/>
        <v>11-26</v>
      </c>
      <c r="E863" s="1">
        <f>_xlfn.IFNA(VLOOKUP(Aragon!B863,'Kilter Holds'!$P$36:$AA$208,11,0),0)</f>
        <v>0</v>
      </c>
      <c r="G863" s="2">
        <f t="shared" si="40"/>
        <v>0</v>
      </c>
      <c r="H863" s="2">
        <f t="shared" si="41"/>
        <v>0</v>
      </c>
    </row>
    <row r="864" spans="2:8">
      <c r="B864" t="s">
        <v>148</v>
      </c>
      <c r="C864" t="s">
        <v>601</v>
      </c>
      <c r="D864" s="13" t="str">
        <f t="shared" si="42"/>
        <v>18-01</v>
      </c>
      <c r="E864" s="1">
        <f>_xlfn.IFNA(VLOOKUP(Aragon!B864,'Kilter Holds'!$P$36:$AA$208,12,0),0)</f>
        <v>0</v>
      </c>
      <c r="G864" s="2">
        <f t="shared" si="40"/>
        <v>0</v>
      </c>
      <c r="H864" s="2">
        <f t="shared" si="41"/>
        <v>0</v>
      </c>
    </row>
    <row r="865" spans="2:8">
      <c r="B865" t="s">
        <v>148</v>
      </c>
      <c r="C865" t="s">
        <v>601</v>
      </c>
      <c r="D865" s="12" t="str">
        <f t="shared" si="42"/>
        <v>Color Code</v>
      </c>
      <c r="E865" s="1">
        <f>_xlfn.IFNA(VLOOKUP(Aragon!B865,'Kilter Holds'!$P$36:$AA$208,13,0),0)</f>
        <v>0</v>
      </c>
      <c r="G865" s="2">
        <f t="shared" si="40"/>
        <v>0</v>
      </c>
      <c r="H865" s="2">
        <f t="shared" si="41"/>
        <v>0</v>
      </c>
    </row>
    <row r="866" spans="2:8">
      <c r="B866" t="s">
        <v>152</v>
      </c>
      <c r="C866" t="s">
        <v>602</v>
      </c>
      <c r="D866" s="5" t="str">
        <f t="shared" si="42"/>
        <v>11-12</v>
      </c>
      <c r="E866" s="1">
        <f>_xlfn.IFNA(VLOOKUP(Aragon!B866,'Kilter Holds'!$P$36:$AA$208,5,0),0)</f>
        <v>0</v>
      </c>
      <c r="G866" s="2">
        <f t="shared" si="40"/>
        <v>0</v>
      </c>
      <c r="H866" s="2">
        <f t="shared" si="41"/>
        <v>0</v>
      </c>
    </row>
    <row r="867" spans="2:8">
      <c r="B867" t="s">
        <v>152</v>
      </c>
      <c r="C867" t="s">
        <v>602</v>
      </c>
      <c r="D867" s="6" t="str">
        <f t="shared" si="42"/>
        <v>14-01</v>
      </c>
      <c r="E867" s="1">
        <f>_xlfn.IFNA(VLOOKUP(Aragon!B867,'Kilter Holds'!$P$36:$AA$208,6,0),0)</f>
        <v>0</v>
      </c>
      <c r="G867" s="2">
        <f t="shared" si="40"/>
        <v>0</v>
      </c>
      <c r="H867" s="2">
        <f t="shared" si="41"/>
        <v>0</v>
      </c>
    </row>
    <row r="868" spans="2:8">
      <c r="B868" t="s">
        <v>152</v>
      </c>
      <c r="C868" t="s">
        <v>602</v>
      </c>
      <c r="D868" s="7" t="str">
        <f t="shared" si="42"/>
        <v>15-12</v>
      </c>
      <c r="E868" s="1">
        <f>_xlfn.IFNA(VLOOKUP(Aragon!B868,'Kilter Holds'!$P$36:$AA$208,7,0),0)</f>
        <v>0</v>
      </c>
      <c r="G868" s="2">
        <f t="shared" si="40"/>
        <v>0</v>
      </c>
      <c r="H868" s="2">
        <f t="shared" si="41"/>
        <v>0</v>
      </c>
    </row>
    <row r="869" spans="2:8">
      <c r="B869" t="s">
        <v>152</v>
      </c>
      <c r="C869" t="s">
        <v>602</v>
      </c>
      <c r="D869" s="8" t="str">
        <f t="shared" si="42"/>
        <v>16-16</v>
      </c>
      <c r="E869" s="1">
        <f>_xlfn.IFNA(VLOOKUP(Aragon!B869,'Kilter Holds'!$P$36:$AA$208,8,0),0)</f>
        <v>0</v>
      </c>
      <c r="G869" s="2">
        <f t="shared" si="40"/>
        <v>0</v>
      </c>
      <c r="H869" s="2">
        <f t="shared" si="41"/>
        <v>0</v>
      </c>
    </row>
    <row r="870" spans="2:8">
      <c r="B870" t="s">
        <v>152</v>
      </c>
      <c r="C870" t="s">
        <v>602</v>
      </c>
      <c r="D870" s="9" t="str">
        <f t="shared" si="42"/>
        <v>13-01</v>
      </c>
      <c r="E870" s="1">
        <f>_xlfn.IFNA(VLOOKUP(Aragon!B870,'Kilter Holds'!$P$36:$AA$208,9,0),0)</f>
        <v>0</v>
      </c>
      <c r="G870" s="2">
        <f t="shared" si="40"/>
        <v>0</v>
      </c>
      <c r="H870" s="2">
        <f t="shared" si="41"/>
        <v>0</v>
      </c>
    </row>
    <row r="871" spans="2:8">
      <c r="B871" t="s">
        <v>152</v>
      </c>
      <c r="C871" t="s">
        <v>602</v>
      </c>
      <c r="D871" s="10" t="str">
        <f t="shared" si="42"/>
        <v>07-13</v>
      </c>
      <c r="E871" s="1">
        <f>_xlfn.IFNA(VLOOKUP(Aragon!B871,'Kilter Holds'!$P$36:$AA$208,10,0),0)</f>
        <v>0</v>
      </c>
      <c r="G871" s="2">
        <f t="shared" si="40"/>
        <v>0</v>
      </c>
      <c r="H871" s="2">
        <f t="shared" si="41"/>
        <v>0</v>
      </c>
    </row>
    <row r="872" spans="2:8">
      <c r="B872" t="s">
        <v>152</v>
      </c>
      <c r="C872" t="s">
        <v>602</v>
      </c>
      <c r="D872" s="11" t="str">
        <f t="shared" si="42"/>
        <v>11-26</v>
      </c>
      <c r="E872" s="1">
        <f>_xlfn.IFNA(VLOOKUP(Aragon!B872,'Kilter Holds'!$P$36:$AA$208,11,0),0)</f>
        <v>0</v>
      </c>
      <c r="G872" s="2">
        <f t="shared" si="40"/>
        <v>0</v>
      </c>
      <c r="H872" s="2">
        <f t="shared" si="41"/>
        <v>0</v>
      </c>
    </row>
    <row r="873" spans="2:8">
      <c r="B873" t="s">
        <v>152</v>
      </c>
      <c r="C873" t="s">
        <v>602</v>
      </c>
      <c r="D873" s="13" t="str">
        <f t="shared" si="42"/>
        <v>18-01</v>
      </c>
      <c r="E873" s="1">
        <f>_xlfn.IFNA(VLOOKUP(Aragon!B873,'Kilter Holds'!$P$36:$AA$208,12,0),0)</f>
        <v>0</v>
      </c>
      <c r="G873" s="2">
        <f t="shared" si="40"/>
        <v>0</v>
      </c>
      <c r="H873" s="2">
        <f t="shared" si="41"/>
        <v>0</v>
      </c>
    </row>
    <row r="874" spans="2:8">
      <c r="B874" t="s">
        <v>152</v>
      </c>
      <c r="C874" t="s">
        <v>602</v>
      </c>
      <c r="D874" s="12" t="str">
        <f t="shared" si="42"/>
        <v>Color Code</v>
      </c>
      <c r="E874" s="1">
        <f>_xlfn.IFNA(VLOOKUP(Aragon!B874,'Kilter Holds'!$P$36:$AA$208,13,0),0)</f>
        <v>0</v>
      </c>
      <c r="G874" s="2">
        <f t="shared" si="40"/>
        <v>0</v>
      </c>
      <c r="H874" s="2">
        <f t="shared" si="41"/>
        <v>0</v>
      </c>
    </row>
    <row r="875" spans="2:8">
      <c r="B875" t="s">
        <v>153</v>
      </c>
      <c r="C875" t="s">
        <v>603</v>
      </c>
      <c r="D875" s="5" t="str">
        <f t="shared" si="42"/>
        <v>11-12</v>
      </c>
      <c r="E875" s="1">
        <f>_xlfn.IFNA(VLOOKUP(Aragon!B875,'Kilter Holds'!$P$36:$AA$208,5,0),0)</f>
        <v>0</v>
      </c>
      <c r="G875" s="2">
        <f t="shared" si="40"/>
        <v>0</v>
      </c>
      <c r="H875" s="2">
        <f t="shared" si="41"/>
        <v>0</v>
      </c>
    </row>
    <row r="876" spans="2:8">
      <c r="B876" t="s">
        <v>153</v>
      </c>
      <c r="C876" t="s">
        <v>603</v>
      </c>
      <c r="D876" s="6" t="str">
        <f t="shared" si="42"/>
        <v>14-01</v>
      </c>
      <c r="E876" s="1">
        <f>_xlfn.IFNA(VLOOKUP(Aragon!B876,'Kilter Holds'!$P$36:$AA$208,6,0),0)</f>
        <v>0</v>
      </c>
      <c r="G876" s="2">
        <f t="shared" si="40"/>
        <v>0</v>
      </c>
      <c r="H876" s="2">
        <f t="shared" si="41"/>
        <v>0</v>
      </c>
    </row>
    <row r="877" spans="2:8">
      <c r="B877" t="s">
        <v>153</v>
      </c>
      <c r="C877" t="s">
        <v>603</v>
      </c>
      <c r="D877" s="7" t="str">
        <f t="shared" si="42"/>
        <v>15-12</v>
      </c>
      <c r="E877" s="1">
        <f>_xlfn.IFNA(VLOOKUP(Aragon!B877,'Kilter Holds'!$P$36:$AA$208,7,0),0)</f>
        <v>0</v>
      </c>
      <c r="G877" s="2">
        <f t="shared" si="40"/>
        <v>0</v>
      </c>
      <c r="H877" s="2">
        <f t="shared" si="41"/>
        <v>0</v>
      </c>
    </row>
    <row r="878" spans="2:8">
      <c r="B878" t="s">
        <v>153</v>
      </c>
      <c r="C878" t="s">
        <v>603</v>
      </c>
      <c r="D878" s="8" t="str">
        <f t="shared" si="42"/>
        <v>16-16</v>
      </c>
      <c r="E878" s="1">
        <f>_xlfn.IFNA(VLOOKUP(Aragon!B878,'Kilter Holds'!$P$36:$AA$208,8,0),0)</f>
        <v>0</v>
      </c>
      <c r="G878" s="2">
        <f t="shared" si="40"/>
        <v>0</v>
      </c>
      <c r="H878" s="2">
        <f t="shared" si="41"/>
        <v>0</v>
      </c>
    </row>
    <row r="879" spans="2:8">
      <c r="B879" t="s">
        <v>153</v>
      </c>
      <c r="C879" t="s">
        <v>603</v>
      </c>
      <c r="D879" s="9" t="str">
        <f t="shared" si="42"/>
        <v>13-01</v>
      </c>
      <c r="E879" s="1">
        <f>_xlfn.IFNA(VLOOKUP(Aragon!B879,'Kilter Holds'!$P$36:$AA$208,9,0),0)</f>
        <v>0</v>
      </c>
      <c r="G879" s="2">
        <f t="shared" si="40"/>
        <v>0</v>
      </c>
      <c r="H879" s="2">
        <f t="shared" si="41"/>
        <v>0</v>
      </c>
    </row>
    <row r="880" spans="2:8">
      <c r="B880" t="s">
        <v>153</v>
      </c>
      <c r="C880" t="s">
        <v>603</v>
      </c>
      <c r="D880" s="10" t="str">
        <f t="shared" si="42"/>
        <v>07-13</v>
      </c>
      <c r="E880" s="1">
        <f>_xlfn.IFNA(VLOOKUP(Aragon!B880,'Kilter Holds'!$P$36:$AA$208,10,0),0)</f>
        <v>0</v>
      </c>
      <c r="G880" s="2">
        <f t="shared" si="40"/>
        <v>0</v>
      </c>
      <c r="H880" s="2">
        <f t="shared" si="41"/>
        <v>0</v>
      </c>
    </row>
    <row r="881" spans="2:8">
      <c r="B881" t="s">
        <v>153</v>
      </c>
      <c r="C881" t="s">
        <v>603</v>
      </c>
      <c r="D881" s="11" t="str">
        <f t="shared" si="42"/>
        <v>11-26</v>
      </c>
      <c r="E881" s="1">
        <f>_xlfn.IFNA(VLOOKUP(Aragon!B881,'Kilter Holds'!$P$36:$AA$208,11,0),0)</f>
        <v>0</v>
      </c>
      <c r="G881" s="2">
        <f t="shared" si="40"/>
        <v>0</v>
      </c>
      <c r="H881" s="2">
        <f t="shared" si="41"/>
        <v>0</v>
      </c>
    </row>
    <row r="882" spans="2:8">
      <c r="B882" t="s">
        <v>153</v>
      </c>
      <c r="C882" t="s">
        <v>603</v>
      </c>
      <c r="D882" s="13" t="str">
        <f t="shared" si="42"/>
        <v>18-01</v>
      </c>
      <c r="E882" s="1">
        <f>_xlfn.IFNA(VLOOKUP(Aragon!B882,'Kilter Holds'!$P$36:$AA$208,12,0),0)</f>
        <v>0</v>
      </c>
      <c r="G882" s="2">
        <f t="shared" si="40"/>
        <v>0</v>
      </c>
      <c r="H882" s="2">
        <f t="shared" si="41"/>
        <v>0</v>
      </c>
    </row>
    <row r="883" spans="2:8">
      <c r="B883" t="s">
        <v>153</v>
      </c>
      <c r="C883" t="s">
        <v>603</v>
      </c>
      <c r="D883" s="12" t="str">
        <f t="shared" si="42"/>
        <v>Color Code</v>
      </c>
      <c r="E883" s="1">
        <f>_xlfn.IFNA(VLOOKUP(Aragon!B883,'Kilter Holds'!$P$36:$AA$208,13,0),0)</f>
        <v>0</v>
      </c>
      <c r="G883" s="2">
        <f t="shared" si="40"/>
        <v>0</v>
      </c>
      <c r="H883" s="2">
        <f t="shared" si="41"/>
        <v>0</v>
      </c>
    </row>
    <row r="884" spans="2:8">
      <c r="B884" t="s">
        <v>261</v>
      </c>
      <c r="C884" t="s">
        <v>604</v>
      </c>
      <c r="D884" s="5" t="str">
        <f t="shared" si="42"/>
        <v>11-12</v>
      </c>
      <c r="E884" s="1">
        <f>_xlfn.IFNA(VLOOKUP(Aragon!B884,'Kilter Holds'!$P$36:$AA$208,5,0),0)</f>
        <v>0</v>
      </c>
      <c r="G884" s="2">
        <f t="shared" si="40"/>
        <v>0</v>
      </c>
      <c r="H884" s="2">
        <f t="shared" si="41"/>
        <v>0</v>
      </c>
    </row>
    <row r="885" spans="2:8">
      <c r="B885" t="s">
        <v>261</v>
      </c>
      <c r="C885" t="s">
        <v>604</v>
      </c>
      <c r="D885" s="6" t="str">
        <f t="shared" si="42"/>
        <v>14-01</v>
      </c>
      <c r="E885" s="1">
        <f>_xlfn.IFNA(VLOOKUP(Aragon!B885,'Kilter Holds'!$P$36:$AA$208,6,0),0)</f>
        <v>0</v>
      </c>
      <c r="G885" s="2">
        <f t="shared" si="40"/>
        <v>0</v>
      </c>
      <c r="H885" s="2">
        <f t="shared" si="41"/>
        <v>0</v>
      </c>
    </row>
    <row r="886" spans="2:8">
      <c r="B886" t="s">
        <v>261</v>
      </c>
      <c r="C886" t="s">
        <v>604</v>
      </c>
      <c r="D886" s="7" t="str">
        <f t="shared" si="42"/>
        <v>15-12</v>
      </c>
      <c r="E886" s="1">
        <f>_xlfn.IFNA(VLOOKUP(Aragon!B886,'Kilter Holds'!$P$36:$AA$208,7,0),0)</f>
        <v>0</v>
      </c>
      <c r="G886" s="2">
        <f t="shared" si="40"/>
        <v>0</v>
      </c>
      <c r="H886" s="2">
        <f t="shared" si="41"/>
        <v>0</v>
      </c>
    </row>
    <row r="887" spans="2:8">
      <c r="B887" t="s">
        <v>261</v>
      </c>
      <c r="C887" t="s">
        <v>604</v>
      </c>
      <c r="D887" s="8" t="str">
        <f t="shared" si="42"/>
        <v>16-16</v>
      </c>
      <c r="E887" s="1">
        <f>_xlfn.IFNA(VLOOKUP(Aragon!B887,'Kilter Holds'!$P$36:$AA$208,8,0),0)</f>
        <v>0</v>
      </c>
      <c r="G887" s="2">
        <f t="shared" si="40"/>
        <v>0</v>
      </c>
      <c r="H887" s="2">
        <f t="shared" si="41"/>
        <v>0</v>
      </c>
    </row>
    <row r="888" spans="2:8">
      <c r="B888" t="s">
        <v>261</v>
      </c>
      <c r="C888" t="s">
        <v>604</v>
      </c>
      <c r="D888" s="9" t="str">
        <f t="shared" si="42"/>
        <v>13-01</v>
      </c>
      <c r="E888" s="1">
        <f>_xlfn.IFNA(VLOOKUP(Aragon!B888,'Kilter Holds'!$P$36:$AA$208,9,0),0)</f>
        <v>0</v>
      </c>
      <c r="G888" s="2">
        <f t="shared" si="40"/>
        <v>0</v>
      </c>
      <c r="H888" s="2">
        <f t="shared" si="41"/>
        <v>0</v>
      </c>
    </row>
    <row r="889" spans="2:8">
      <c r="B889" t="s">
        <v>261</v>
      </c>
      <c r="C889" t="s">
        <v>604</v>
      </c>
      <c r="D889" s="10" t="str">
        <f t="shared" si="42"/>
        <v>07-13</v>
      </c>
      <c r="E889" s="1">
        <f>_xlfn.IFNA(VLOOKUP(Aragon!B889,'Kilter Holds'!$P$36:$AA$208,10,0),0)</f>
        <v>0</v>
      </c>
      <c r="G889" s="2">
        <f t="shared" si="40"/>
        <v>0</v>
      </c>
      <c r="H889" s="2">
        <f t="shared" si="41"/>
        <v>0</v>
      </c>
    </row>
    <row r="890" spans="2:8">
      <c r="B890" t="s">
        <v>261</v>
      </c>
      <c r="C890" t="s">
        <v>604</v>
      </c>
      <c r="D890" s="11" t="str">
        <f t="shared" si="42"/>
        <v>11-26</v>
      </c>
      <c r="E890" s="1">
        <f>_xlfn.IFNA(VLOOKUP(Aragon!B890,'Kilter Holds'!$P$36:$AA$208,11,0),0)</f>
        <v>0</v>
      </c>
      <c r="G890" s="2">
        <f t="shared" ref="G890:G953" si="43">E890*F890</f>
        <v>0</v>
      </c>
      <c r="H890" s="2">
        <f t="shared" si="41"/>
        <v>0</v>
      </c>
    </row>
    <row r="891" spans="2:8">
      <c r="B891" t="s">
        <v>261</v>
      </c>
      <c r="C891" t="s">
        <v>604</v>
      </c>
      <c r="D891" s="13" t="str">
        <f t="shared" si="42"/>
        <v>18-01</v>
      </c>
      <c r="E891" s="1">
        <f>_xlfn.IFNA(VLOOKUP(Aragon!B891,'Kilter Holds'!$P$36:$AA$208,12,0),0)</f>
        <v>0</v>
      </c>
      <c r="G891" s="2">
        <f t="shared" si="43"/>
        <v>0</v>
      </c>
      <c r="H891" s="2">
        <f t="shared" si="41"/>
        <v>0</v>
      </c>
    </row>
    <row r="892" spans="2:8">
      <c r="B892" t="s">
        <v>261</v>
      </c>
      <c r="C892" t="s">
        <v>604</v>
      </c>
      <c r="D892" s="12" t="str">
        <f t="shared" si="42"/>
        <v>Color Code</v>
      </c>
      <c r="E892" s="1">
        <f>_xlfn.IFNA(VLOOKUP(Aragon!B892,'Kilter Holds'!$P$36:$AA$208,13,0),0)</f>
        <v>0</v>
      </c>
      <c r="G892" s="2">
        <f t="shared" si="43"/>
        <v>0</v>
      </c>
      <c r="H892" s="2">
        <f t="shared" si="41"/>
        <v>0</v>
      </c>
    </row>
    <row r="893" spans="2:8">
      <c r="B893" t="s">
        <v>283</v>
      </c>
      <c r="C893" t="s">
        <v>605</v>
      </c>
      <c r="D893" s="5" t="str">
        <f t="shared" si="42"/>
        <v>11-12</v>
      </c>
      <c r="E893" s="1">
        <f>_xlfn.IFNA(VLOOKUP(Aragon!B893,'Kilter Holds'!$P$36:$AA$208,5,0),0)</f>
        <v>0</v>
      </c>
      <c r="G893" s="2">
        <f t="shared" si="43"/>
        <v>0</v>
      </c>
      <c r="H893" s="2">
        <f t="shared" si="41"/>
        <v>0</v>
      </c>
    </row>
    <row r="894" spans="2:8">
      <c r="B894" t="s">
        <v>283</v>
      </c>
      <c r="C894" t="s">
        <v>605</v>
      </c>
      <c r="D894" s="6" t="str">
        <f t="shared" si="42"/>
        <v>14-01</v>
      </c>
      <c r="E894" s="1">
        <f>_xlfn.IFNA(VLOOKUP(Aragon!B894,'Kilter Holds'!$P$36:$AA$208,6,0),0)</f>
        <v>0</v>
      </c>
      <c r="G894" s="2">
        <f t="shared" si="43"/>
        <v>0</v>
      </c>
      <c r="H894" s="2">
        <f t="shared" si="41"/>
        <v>0</v>
      </c>
    </row>
    <row r="895" spans="2:8">
      <c r="B895" t="s">
        <v>283</v>
      </c>
      <c r="C895" t="s">
        <v>605</v>
      </c>
      <c r="D895" s="7" t="str">
        <f t="shared" si="42"/>
        <v>15-12</v>
      </c>
      <c r="E895" s="1">
        <f>_xlfn.IFNA(VLOOKUP(Aragon!B895,'Kilter Holds'!$P$36:$AA$208,7,0),0)</f>
        <v>0</v>
      </c>
      <c r="G895" s="2">
        <f t="shared" si="43"/>
        <v>0</v>
      </c>
      <c r="H895" s="2">
        <f t="shared" si="41"/>
        <v>0</v>
      </c>
    </row>
    <row r="896" spans="2:8">
      <c r="B896" t="s">
        <v>283</v>
      </c>
      <c r="C896" t="s">
        <v>605</v>
      </c>
      <c r="D896" s="8" t="str">
        <f t="shared" si="42"/>
        <v>16-16</v>
      </c>
      <c r="E896" s="1">
        <f>_xlfn.IFNA(VLOOKUP(Aragon!B896,'Kilter Holds'!$P$36:$AA$208,8,0),0)</f>
        <v>0</v>
      </c>
      <c r="G896" s="2">
        <f t="shared" si="43"/>
        <v>0</v>
      </c>
      <c r="H896" s="2">
        <f t="shared" si="41"/>
        <v>0</v>
      </c>
    </row>
    <row r="897" spans="2:8">
      <c r="B897" t="s">
        <v>283</v>
      </c>
      <c r="C897" t="s">
        <v>605</v>
      </c>
      <c r="D897" s="9" t="str">
        <f t="shared" si="42"/>
        <v>13-01</v>
      </c>
      <c r="E897" s="1">
        <f>_xlfn.IFNA(VLOOKUP(Aragon!B897,'Kilter Holds'!$P$36:$AA$208,9,0),0)</f>
        <v>0</v>
      </c>
      <c r="G897" s="2">
        <f t="shared" si="43"/>
        <v>0</v>
      </c>
      <c r="H897" s="2">
        <f t="shared" si="41"/>
        <v>0</v>
      </c>
    </row>
    <row r="898" spans="2:8">
      <c r="B898" t="s">
        <v>283</v>
      </c>
      <c r="C898" t="s">
        <v>605</v>
      </c>
      <c r="D898" s="10" t="str">
        <f t="shared" si="42"/>
        <v>07-13</v>
      </c>
      <c r="E898" s="1">
        <f>_xlfn.IFNA(VLOOKUP(Aragon!B898,'Kilter Holds'!$P$36:$AA$208,10,0),0)</f>
        <v>0</v>
      </c>
      <c r="G898" s="2">
        <f t="shared" si="43"/>
        <v>0</v>
      </c>
      <c r="H898" s="2">
        <f t="shared" si="41"/>
        <v>0</v>
      </c>
    </row>
    <row r="899" spans="2:8">
      <c r="B899" t="s">
        <v>283</v>
      </c>
      <c r="C899" t="s">
        <v>605</v>
      </c>
      <c r="D899" s="11" t="str">
        <f t="shared" si="42"/>
        <v>11-26</v>
      </c>
      <c r="E899" s="1">
        <f>_xlfn.IFNA(VLOOKUP(Aragon!B899,'Kilter Holds'!$P$36:$AA$208,11,0),0)</f>
        <v>0</v>
      </c>
      <c r="G899" s="2">
        <f t="shared" si="43"/>
        <v>0</v>
      </c>
      <c r="H899" s="2">
        <f t="shared" si="41"/>
        <v>0</v>
      </c>
    </row>
    <row r="900" spans="2:8">
      <c r="B900" t="s">
        <v>283</v>
      </c>
      <c r="C900" t="s">
        <v>605</v>
      </c>
      <c r="D900" s="13" t="str">
        <f t="shared" si="42"/>
        <v>18-01</v>
      </c>
      <c r="E900" s="1">
        <f>_xlfn.IFNA(VLOOKUP(Aragon!B900,'Kilter Holds'!$P$36:$AA$208,12,0),0)</f>
        <v>0</v>
      </c>
      <c r="G900" s="2">
        <f t="shared" si="43"/>
        <v>0</v>
      </c>
      <c r="H900" s="2">
        <f t="shared" si="41"/>
        <v>0</v>
      </c>
    </row>
    <row r="901" spans="2:8">
      <c r="B901" t="s">
        <v>283</v>
      </c>
      <c r="C901" t="s">
        <v>605</v>
      </c>
      <c r="D901" s="12" t="str">
        <f t="shared" si="42"/>
        <v>Color Code</v>
      </c>
      <c r="E901" s="1">
        <f>_xlfn.IFNA(VLOOKUP(Aragon!B901,'Kilter Holds'!$P$36:$AA$208,13,0),0)</f>
        <v>0</v>
      </c>
      <c r="G901" s="2">
        <f t="shared" si="43"/>
        <v>0</v>
      </c>
      <c r="H901" s="2">
        <f t="shared" si="41"/>
        <v>0</v>
      </c>
    </row>
    <row r="902" spans="2:8">
      <c r="B902" t="s">
        <v>302</v>
      </c>
      <c r="C902" t="s">
        <v>606</v>
      </c>
      <c r="D902" s="5" t="str">
        <f t="shared" si="42"/>
        <v>11-12</v>
      </c>
      <c r="E902" s="1">
        <f>_xlfn.IFNA(VLOOKUP(Aragon!B902,'Kilter Holds'!$P$36:$AA$208,5,0),0)</f>
        <v>0</v>
      </c>
      <c r="G902" s="2">
        <f t="shared" si="43"/>
        <v>0</v>
      </c>
      <c r="H902" s="2">
        <f t="shared" si="41"/>
        <v>0</v>
      </c>
    </row>
    <row r="903" spans="2:8">
      <c r="B903" t="s">
        <v>302</v>
      </c>
      <c r="C903" t="s">
        <v>606</v>
      </c>
      <c r="D903" s="6" t="str">
        <f t="shared" si="42"/>
        <v>14-01</v>
      </c>
      <c r="E903" s="1">
        <f>_xlfn.IFNA(VLOOKUP(Aragon!B903,'Kilter Holds'!$P$36:$AA$208,6,0),0)</f>
        <v>0</v>
      </c>
      <c r="G903" s="2">
        <f t="shared" si="43"/>
        <v>0</v>
      </c>
      <c r="H903" s="2">
        <f t="shared" si="41"/>
        <v>0</v>
      </c>
    </row>
    <row r="904" spans="2:8">
      <c r="B904" t="s">
        <v>302</v>
      </c>
      <c r="C904" t="s">
        <v>606</v>
      </c>
      <c r="D904" s="7" t="str">
        <f t="shared" si="42"/>
        <v>15-12</v>
      </c>
      <c r="E904" s="1">
        <f>_xlfn.IFNA(VLOOKUP(Aragon!B904,'Kilter Holds'!$P$36:$AA$208,7,0),0)</f>
        <v>0</v>
      </c>
      <c r="G904" s="2">
        <f t="shared" si="43"/>
        <v>0</v>
      </c>
      <c r="H904" s="2">
        <f t="shared" si="41"/>
        <v>0</v>
      </c>
    </row>
    <row r="905" spans="2:8">
      <c r="B905" t="s">
        <v>302</v>
      </c>
      <c r="C905" t="s">
        <v>606</v>
      </c>
      <c r="D905" s="8" t="str">
        <f t="shared" si="42"/>
        <v>16-16</v>
      </c>
      <c r="E905" s="1">
        <f>_xlfn.IFNA(VLOOKUP(Aragon!B905,'Kilter Holds'!$P$36:$AA$208,8,0),0)</f>
        <v>0</v>
      </c>
      <c r="G905" s="2">
        <f t="shared" si="43"/>
        <v>0</v>
      </c>
      <c r="H905" s="2">
        <f t="shared" si="41"/>
        <v>0</v>
      </c>
    </row>
    <row r="906" spans="2:8">
      <c r="B906" t="s">
        <v>302</v>
      </c>
      <c r="C906" t="s">
        <v>606</v>
      </c>
      <c r="D906" s="9" t="str">
        <f t="shared" si="42"/>
        <v>13-01</v>
      </c>
      <c r="E906" s="1">
        <f>_xlfn.IFNA(VLOOKUP(Aragon!B906,'Kilter Holds'!$P$36:$AA$208,9,0),0)</f>
        <v>0</v>
      </c>
      <c r="G906" s="2">
        <f t="shared" si="43"/>
        <v>0</v>
      </c>
      <c r="H906" s="2">
        <f t="shared" si="41"/>
        <v>0</v>
      </c>
    </row>
    <row r="907" spans="2:8">
      <c r="B907" t="s">
        <v>302</v>
      </c>
      <c r="C907" t="s">
        <v>606</v>
      </c>
      <c r="D907" s="10" t="str">
        <f t="shared" si="42"/>
        <v>07-13</v>
      </c>
      <c r="E907" s="1">
        <f>_xlfn.IFNA(VLOOKUP(Aragon!B907,'Kilter Holds'!$P$36:$AA$208,10,0),0)</f>
        <v>0</v>
      </c>
      <c r="G907" s="2">
        <f t="shared" si="43"/>
        <v>0</v>
      </c>
      <c r="H907" s="2">
        <f t="shared" si="41"/>
        <v>0</v>
      </c>
    </row>
    <row r="908" spans="2:8">
      <c r="B908" t="s">
        <v>302</v>
      </c>
      <c r="C908" t="s">
        <v>606</v>
      </c>
      <c r="D908" s="11" t="str">
        <f t="shared" si="42"/>
        <v>11-26</v>
      </c>
      <c r="E908" s="1">
        <f>_xlfn.IFNA(VLOOKUP(Aragon!B908,'Kilter Holds'!$P$36:$AA$208,11,0),0)</f>
        <v>0</v>
      </c>
      <c r="G908" s="2">
        <f t="shared" si="43"/>
        <v>0</v>
      </c>
      <c r="H908" s="2">
        <f t="shared" ref="H908:H971" si="44">IF($S$11="Y",G908*0.05,0)</f>
        <v>0</v>
      </c>
    </row>
    <row r="909" spans="2:8">
      <c r="B909" t="s">
        <v>302</v>
      </c>
      <c r="C909" t="s">
        <v>606</v>
      </c>
      <c r="D909" s="13" t="str">
        <f t="shared" ref="D909:D972" si="45">D900</f>
        <v>18-01</v>
      </c>
      <c r="E909" s="1">
        <f>_xlfn.IFNA(VLOOKUP(Aragon!B909,'Kilter Holds'!$P$36:$AA$208,12,0),0)</f>
        <v>0</v>
      </c>
      <c r="G909" s="2">
        <f t="shared" si="43"/>
        <v>0</v>
      </c>
      <c r="H909" s="2">
        <f t="shared" si="44"/>
        <v>0</v>
      </c>
    </row>
    <row r="910" spans="2:8">
      <c r="B910" t="s">
        <v>302</v>
      </c>
      <c r="C910" t="s">
        <v>606</v>
      </c>
      <c r="D910" s="12" t="str">
        <f t="shared" si="45"/>
        <v>Color Code</v>
      </c>
      <c r="E910" s="1">
        <f>_xlfn.IFNA(VLOOKUP(Aragon!B910,'Kilter Holds'!$P$36:$AA$208,13,0),0)</f>
        <v>0</v>
      </c>
      <c r="G910" s="2">
        <f t="shared" si="43"/>
        <v>0</v>
      </c>
      <c r="H910" s="2">
        <f t="shared" si="44"/>
        <v>0</v>
      </c>
    </row>
    <row r="911" spans="2:8">
      <c r="B911" t="s">
        <v>867</v>
      </c>
      <c r="C911" t="s">
        <v>880</v>
      </c>
      <c r="D911" s="5" t="str">
        <f t="shared" si="45"/>
        <v>11-12</v>
      </c>
      <c r="E911" s="1">
        <f>_xlfn.IFNA(VLOOKUP(Aragon!B911,'Kilter Holds'!$P$36:$AA$208,5,0),0)</f>
        <v>0</v>
      </c>
      <c r="G911" s="2">
        <f t="shared" si="43"/>
        <v>0</v>
      </c>
      <c r="H911" s="2">
        <f t="shared" si="44"/>
        <v>0</v>
      </c>
    </row>
    <row r="912" spans="2:8">
      <c r="B912" t="s">
        <v>867</v>
      </c>
      <c r="C912" t="s">
        <v>880</v>
      </c>
      <c r="D912" s="6" t="str">
        <f t="shared" si="45"/>
        <v>14-01</v>
      </c>
      <c r="E912" s="1">
        <f>_xlfn.IFNA(VLOOKUP(Aragon!B912,'Kilter Holds'!$P$36:$AA$208,6,0),0)</f>
        <v>0</v>
      </c>
      <c r="G912" s="2">
        <f t="shared" si="43"/>
        <v>0</v>
      </c>
      <c r="H912" s="2">
        <f t="shared" si="44"/>
        <v>0</v>
      </c>
    </row>
    <row r="913" spans="2:8">
      <c r="B913" t="s">
        <v>867</v>
      </c>
      <c r="C913" t="s">
        <v>880</v>
      </c>
      <c r="D913" s="7" t="str">
        <f t="shared" si="45"/>
        <v>15-12</v>
      </c>
      <c r="E913" s="1">
        <f>_xlfn.IFNA(VLOOKUP(Aragon!B913,'Kilter Holds'!$P$36:$AA$208,7,0),0)</f>
        <v>0</v>
      </c>
      <c r="G913" s="2">
        <f t="shared" si="43"/>
        <v>0</v>
      </c>
      <c r="H913" s="2">
        <f t="shared" si="44"/>
        <v>0</v>
      </c>
    </row>
    <row r="914" spans="2:8">
      <c r="B914" t="s">
        <v>867</v>
      </c>
      <c r="C914" t="s">
        <v>880</v>
      </c>
      <c r="D914" s="8" t="str">
        <f t="shared" si="45"/>
        <v>16-16</v>
      </c>
      <c r="E914" s="1">
        <f>_xlfn.IFNA(VLOOKUP(Aragon!B914,'Kilter Holds'!$P$36:$AA$208,8,0),0)</f>
        <v>0</v>
      </c>
      <c r="G914" s="2">
        <f t="shared" si="43"/>
        <v>0</v>
      </c>
      <c r="H914" s="2">
        <f t="shared" si="44"/>
        <v>0</v>
      </c>
    </row>
    <row r="915" spans="2:8">
      <c r="B915" t="s">
        <v>867</v>
      </c>
      <c r="C915" t="s">
        <v>880</v>
      </c>
      <c r="D915" s="9" t="str">
        <f t="shared" si="45"/>
        <v>13-01</v>
      </c>
      <c r="E915" s="1">
        <f>_xlfn.IFNA(VLOOKUP(Aragon!B915,'Kilter Holds'!$P$36:$AA$208,9,0),0)</f>
        <v>0</v>
      </c>
      <c r="G915" s="2">
        <f t="shared" si="43"/>
        <v>0</v>
      </c>
      <c r="H915" s="2">
        <f t="shared" si="44"/>
        <v>0</v>
      </c>
    </row>
    <row r="916" spans="2:8">
      <c r="B916" t="s">
        <v>867</v>
      </c>
      <c r="C916" t="s">
        <v>880</v>
      </c>
      <c r="D916" s="10" t="str">
        <f t="shared" si="45"/>
        <v>07-13</v>
      </c>
      <c r="E916" s="1">
        <f>_xlfn.IFNA(VLOOKUP(Aragon!B916,'Kilter Holds'!$P$36:$AA$208,10,0),0)</f>
        <v>0</v>
      </c>
      <c r="G916" s="2">
        <f t="shared" si="43"/>
        <v>0</v>
      </c>
      <c r="H916" s="2">
        <f t="shared" si="44"/>
        <v>0</v>
      </c>
    </row>
    <row r="917" spans="2:8">
      <c r="B917" t="s">
        <v>867</v>
      </c>
      <c r="C917" t="s">
        <v>880</v>
      </c>
      <c r="D917" s="11" t="str">
        <f t="shared" si="45"/>
        <v>11-26</v>
      </c>
      <c r="E917" s="1">
        <f>_xlfn.IFNA(VLOOKUP(Aragon!B917,'Kilter Holds'!$P$36:$AA$208,11,0),0)</f>
        <v>0</v>
      </c>
      <c r="G917" s="2">
        <f t="shared" si="43"/>
        <v>0</v>
      </c>
      <c r="H917" s="2">
        <f t="shared" si="44"/>
        <v>0</v>
      </c>
    </row>
    <row r="918" spans="2:8">
      <c r="B918" t="s">
        <v>867</v>
      </c>
      <c r="C918" t="s">
        <v>880</v>
      </c>
      <c r="D918" s="13" t="str">
        <f t="shared" si="45"/>
        <v>18-01</v>
      </c>
      <c r="E918" s="1">
        <f>_xlfn.IFNA(VLOOKUP(Aragon!B918,'Kilter Holds'!$P$36:$AA$208,12,0),0)</f>
        <v>0</v>
      </c>
      <c r="G918" s="2">
        <f t="shared" si="43"/>
        <v>0</v>
      </c>
      <c r="H918" s="2">
        <f t="shared" si="44"/>
        <v>0</v>
      </c>
    </row>
    <row r="919" spans="2:8">
      <c r="B919" t="s">
        <v>867</v>
      </c>
      <c r="C919" t="s">
        <v>880</v>
      </c>
      <c r="D919" s="12" t="str">
        <f t="shared" si="45"/>
        <v>Color Code</v>
      </c>
      <c r="E919" s="1">
        <f>_xlfn.IFNA(VLOOKUP(Aragon!B919,'Kilter Holds'!$P$36:$AA$208,13,0),0)</f>
        <v>0</v>
      </c>
      <c r="G919" s="2">
        <f t="shared" si="43"/>
        <v>0</v>
      </c>
      <c r="H919" s="2">
        <f t="shared" si="44"/>
        <v>0</v>
      </c>
    </row>
    <row r="920" spans="2:8">
      <c r="B920" t="s">
        <v>319</v>
      </c>
      <c r="C920" t="s">
        <v>607</v>
      </c>
      <c r="D920" s="5" t="str">
        <f t="shared" si="45"/>
        <v>11-12</v>
      </c>
      <c r="E920" s="1">
        <f>_xlfn.IFNA(VLOOKUP(Aragon!B920,'Kilter Holds'!$P$36:$AA$208,5,0),0)</f>
        <v>0</v>
      </c>
      <c r="G920" s="2">
        <f t="shared" si="43"/>
        <v>0</v>
      </c>
      <c r="H920" s="2">
        <f t="shared" si="44"/>
        <v>0</v>
      </c>
    </row>
    <row r="921" spans="2:8">
      <c r="B921" t="s">
        <v>319</v>
      </c>
      <c r="C921" t="s">
        <v>607</v>
      </c>
      <c r="D921" s="6" t="str">
        <f t="shared" si="45"/>
        <v>14-01</v>
      </c>
      <c r="E921" s="1">
        <f>_xlfn.IFNA(VLOOKUP(Aragon!B921,'Kilter Holds'!$P$36:$AA$208,6,0),0)</f>
        <v>0</v>
      </c>
      <c r="G921" s="2">
        <f t="shared" si="43"/>
        <v>0</v>
      </c>
      <c r="H921" s="2">
        <f t="shared" si="44"/>
        <v>0</v>
      </c>
    </row>
    <row r="922" spans="2:8">
      <c r="B922" t="s">
        <v>319</v>
      </c>
      <c r="C922" t="s">
        <v>607</v>
      </c>
      <c r="D922" s="7" t="str">
        <f t="shared" si="45"/>
        <v>15-12</v>
      </c>
      <c r="E922" s="1">
        <f>_xlfn.IFNA(VLOOKUP(Aragon!B922,'Kilter Holds'!$P$36:$AA$208,7,0),0)</f>
        <v>0</v>
      </c>
      <c r="G922" s="2">
        <f t="shared" si="43"/>
        <v>0</v>
      </c>
      <c r="H922" s="2">
        <f t="shared" si="44"/>
        <v>0</v>
      </c>
    </row>
    <row r="923" spans="2:8">
      <c r="B923" t="s">
        <v>319</v>
      </c>
      <c r="C923" t="s">
        <v>607</v>
      </c>
      <c r="D923" s="8" t="str">
        <f t="shared" si="45"/>
        <v>16-16</v>
      </c>
      <c r="E923" s="1">
        <f>_xlfn.IFNA(VLOOKUP(Aragon!B923,'Kilter Holds'!$P$36:$AA$208,8,0),0)</f>
        <v>0</v>
      </c>
      <c r="G923" s="2">
        <f t="shared" si="43"/>
        <v>0</v>
      </c>
      <c r="H923" s="2">
        <f t="shared" si="44"/>
        <v>0</v>
      </c>
    </row>
    <row r="924" spans="2:8">
      <c r="B924" t="s">
        <v>319</v>
      </c>
      <c r="C924" t="s">
        <v>607</v>
      </c>
      <c r="D924" s="9" t="str">
        <f t="shared" si="45"/>
        <v>13-01</v>
      </c>
      <c r="E924" s="1">
        <f>_xlfn.IFNA(VLOOKUP(Aragon!B924,'Kilter Holds'!$P$36:$AA$208,9,0),0)</f>
        <v>0</v>
      </c>
      <c r="G924" s="2">
        <f t="shared" si="43"/>
        <v>0</v>
      </c>
      <c r="H924" s="2">
        <f t="shared" si="44"/>
        <v>0</v>
      </c>
    </row>
    <row r="925" spans="2:8">
      <c r="B925" t="s">
        <v>319</v>
      </c>
      <c r="C925" t="s">
        <v>607</v>
      </c>
      <c r="D925" s="10" t="str">
        <f t="shared" si="45"/>
        <v>07-13</v>
      </c>
      <c r="E925" s="1">
        <f>_xlfn.IFNA(VLOOKUP(Aragon!B925,'Kilter Holds'!$P$36:$AA$208,10,0),0)</f>
        <v>0</v>
      </c>
      <c r="G925" s="2">
        <f t="shared" si="43"/>
        <v>0</v>
      </c>
      <c r="H925" s="2">
        <f t="shared" si="44"/>
        <v>0</v>
      </c>
    </row>
    <row r="926" spans="2:8">
      <c r="B926" t="s">
        <v>319</v>
      </c>
      <c r="C926" t="s">
        <v>607</v>
      </c>
      <c r="D926" s="11" t="str">
        <f t="shared" si="45"/>
        <v>11-26</v>
      </c>
      <c r="E926" s="1">
        <f>_xlfn.IFNA(VLOOKUP(Aragon!B926,'Kilter Holds'!$P$36:$AA$208,11,0),0)</f>
        <v>0</v>
      </c>
      <c r="G926" s="2">
        <f t="shared" si="43"/>
        <v>0</v>
      </c>
      <c r="H926" s="2">
        <f t="shared" si="44"/>
        <v>0</v>
      </c>
    </row>
    <row r="927" spans="2:8">
      <c r="B927" t="s">
        <v>319</v>
      </c>
      <c r="C927" t="s">
        <v>607</v>
      </c>
      <c r="D927" s="13" t="str">
        <f t="shared" si="45"/>
        <v>18-01</v>
      </c>
      <c r="E927" s="1">
        <f>_xlfn.IFNA(VLOOKUP(Aragon!B927,'Kilter Holds'!$P$36:$AA$208,12,0),0)</f>
        <v>0</v>
      </c>
      <c r="G927" s="2">
        <f t="shared" si="43"/>
        <v>0</v>
      </c>
      <c r="H927" s="2">
        <f t="shared" si="44"/>
        <v>0</v>
      </c>
    </row>
    <row r="928" spans="2:8">
      <c r="B928" t="s">
        <v>319</v>
      </c>
      <c r="C928" t="s">
        <v>607</v>
      </c>
      <c r="D928" s="12" t="str">
        <f t="shared" si="45"/>
        <v>Color Code</v>
      </c>
      <c r="E928" s="1">
        <f>_xlfn.IFNA(VLOOKUP(Aragon!B928,'Kilter Holds'!$P$36:$AA$208,13,0),0)</f>
        <v>0</v>
      </c>
      <c r="G928" s="2">
        <f t="shared" si="43"/>
        <v>0</v>
      </c>
      <c r="H928" s="2">
        <f t="shared" si="44"/>
        <v>0</v>
      </c>
    </row>
    <row r="929" spans="2:8">
      <c r="B929" t="s">
        <v>175</v>
      </c>
      <c r="C929" t="s">
        <v>608</v>
      </c>
      <c r="D929" s="5" t="str">
        <f t="shared" si="45"/>
        <v>11-12</v>
      </c>
      <c r="E929" s="1">
        <f>_xlfn.IFNA(VLOOKUP(Aragon!B929,'Kilter Holds'!$P$36:$AA$208,5,0),0)</f>
        <v>0</v>
      </c>
      <c r="G929" s="2">
        <f t="shared" si="43"/>
        <v>0</v>
      </c>
      <c r="H929" s="2">
        <f t="shared" si="44"/>
        <v>0</v>
      </c>
    </row>
    <row r="930" spans="2:8">
      <c r="B930" t="s">
        <v>175</v>
      </c>
      <c r="C930" t="s">
        <v>608</v>
      </c>
      <c r="D930" s="6" t="str">
        <f t="shared" si="45"/>
        <v>14-01</v>
      </c>
      <c r="E930" s="1">
        <f>_xlfn.IFNA(VLOOKUP(Aragon!B930,'Kilter Holds'!$P$36:$AA$208,6,0),0)</f>
        <v>0</v>
      </c>
      <c r="G930" s="2">
        <f t="shared" si="43"/>
        <v>0</v>
      </c>
      <c r="H930" s="2">
        <f t="shared" si="44"/>
        <v>0</v>
      </c>
    </row>
    <row r="931" spans="2:8">
      <c r="B931" t="s">
        <v>175</v>
      </c>
      <c r="C931" t="s">
        <v>608</v>
      </c>
      <c r="D931" s="7" t="str">
        <f t="shared" si="45"/>
        <v>15-12</v>
      </c>
      <c r="E931" s="1">
        <f>_xlfn.IFNA(VLOOKUP(Aragon!B931,'Kilter Holds'!$P$36:$AA$208,7,0),0)</f>
        <v>0</v>
      </c>
      <c r="G931" s="2">
        <f t="shared" si="43"/>
        <v>0</v>
      </c>
      <c r="H931" s="2">
        <f t="shared" si="44"/>
        <v>0</v>
      </c>
    </row>
    <row r="932" spans="2:8">
      <c r="B932" t="s">
        <v>175</v>
      </c>
      <c r="C932" t="s">
        <v>608</v>
      </c>
      <c r="D932" s="8" t="str">
        <f t="shared" si="45"/>
        <v>16-16</v>
      </c>
      <c r="E932" s="1">
        <f>_xlfn.IFNA(VLOOKUP(Aragon!B932,'Kilter Holds'!$P$36:$AA$208,8,0),0)</f>
        <v>0</v>
      </c>
      <c r="G932" s="2">
        <f t="shared" si="43"/>
        <v>0</v>
      </c>
      <c r="H932" s="2">
        <f t="shared" si="44"/>
        <v>0</v>
      </c>
    </row>
    <row r="933" spans="2:8">
      <c r="B933" t="s">
        <v>175</v>
      </c>
      <c r="C933" t="s">
        <v>608</v>
      </c>
      <c r="D933" s="9" t="str">
        <f t="shared" si="45"/>
        <v>13-01</v>
      </c>
      <c r="E933" s="1">
        <f>_xlfn.IFNA(VLOOKUP(Aragon!B933,'Kilter Holds'!$P$36:$AA$208,9,0),0)</f>
        <v>0</v>
      </c>
      <c r="G933" s="2">
        <f t="shared" si="43"/>
        <v>0</v>
      </c>
      <c r="H933" s="2">
        <f t="shared" si="44"/>
        <v>0</v>
      </c>
    </row>
    <row r="934" spans="2:8">
      <c r="B934" t="s">
        <v>175</v>
      </c>
      <c r="C934" t="s">
        <v>608</v>
      </c>
      <c r="D934" s="10" t="str">
        <f t="shared" si="45"/>
        <v>07-13</v>
      </c>
      <c r="E934" s="1">
        <f>_xlfn.IFNA(VLOOKUP(Aragon!B934,'Kilter Holds'!$P$36:$AA$208,10,0),0)</f>
        <v>0</v>
      </c>
      <c r="G934" s="2">
        <f t="shared" si="43"/>
        <v>0</v>
      </c>
      <c r="H934" s="2">
        <f t="shared" si="44"/>
        <v>0</v>
      </c>
    </row>
    <row r="935" spans="2:8">
      <c r="B935" t="s">
        <v>175</v>
      </c>
      <c r="C935" t="s">
        <v>608</v>
      </c>
      <c r="D935" s="11" t="str">
        <f t="shared" si="45"/>
        <v>11-26</v>
      </c>
      <c r="E935" s="1">
        <f>_xlfn.IFNA(VLOOKUP(Aragon!B935,'Kilter Holds'!$P$36:$AA$208,11,0),0)</f>
        <v>0</v>
      </c>
      <c r="G935" s="2">
        <f t="shared" si="43"/>
        <v>0</v>
      </c>
      <c r="H935" s="2">
        <f t="shared" si="44"/>
        <v>0</v>
      </c>
    </row>
    <row r="936" spans="2:8">
      <c r="B936" t="s">
        <v>175</v>
      </c>
      <c r="C936" t="s">
        <v>608</v>
      </c>
      <c r="D936" s="13" t="str">
        <f t="shared" si="45"/>
        <v>18-01</v>
      </c>
      <c r="E936" s="1">
        <f>_xlfn.IFNA(VLOOKUP(Aragon!B936,'Kilter Holds'!$P$36:$AA$208,12,0),0)</f>
        <v>0</v>
      </c>
      <c r="G936" s="2">
        <f t="shared" si="43"/>
        <v>0</v>
      </c>
      <c r="H936" s="2">
        <f t="shared" si="44"/>
        <v>0</v>
      </c>
    </row>
    <row r="937" spans="2:8">
      <c r="B937" t="s">
        <v>175</v>
      </c>
      <c r="C937" t="s">
        <v>608</v>
      </c>
      <c r="D937" s="12" t="str">
        <f t="shared" si="45"/>
        <v>Color Code</v>
      </c>
      <c r="E937" s="1">
        <f>_xlfn.IFNA(VLOOKUP(Aragon!B937,'Kilter Holds'!$P$36:$AA$208,13,0),0)</f>
        <v>0</v>
      </c>
      <c r="G937" s="2">
        <f t="shared" si="43"/>
        <v>0</v>
      </c>
      <c r="H937" s="2">
        <f t="shared" si="44"/>
        <v>0</v>
      </c>
    </row>
    <row r="938" spans="2:8">
      <c r="B938" t="s">
        <v>176</v>
      </c>
      <c r="C938" t="s">
        <v>609</v>
      </c>
      <c r="D938" s="5" t="str">
        <f t="shared" si="45"/>
        <v>11-12</v>
      </c>
      <c r="E938" s="1">
        <f>_xlfn.IFNA(VLOOKUP(Aragon!B938,'Kilter Holds'!$P$36:$AA$208,5,0),0)</f>
        <v>0</v>
      </c>
      <c r="G938" s="2">
        <f t="shared" si="43"/>
        <v>0</v>
      </c>
      <c r="H938" s="2">
        <f t="shared" si="44"/>
        <v>0</v>
      </c>
    </row>
    <row r="939" spans="2:8">
      <c r="B939" t="s">
        <v>176</v>
      </c>
      <c r="C939" t="s">
        <v>609</v>
      </c>
      <c r="D939" s="6" t="str">
        <f t="shared" si="45"/>
        <v>14-01</v>
      </c>
      <c r="E939" s="1">
        <f>_xlfn.IFNA(VLOOKUP(Aragon!B939,'Kilter Holds'!$P$36:$AA$208,6,0),0)</f>
        <v>0</v>
      </c>
      <c r="G939" s="2">
        <f t="shared" si="43"/>
        <v>0</v>
      </c>
      <c r="H939" s="2">
        <f t="shared" si="44"/>
        <v>0</v>
      </c>
    </row>
    <row r="940" spans="2:8">
      <c r="B940" t="s">
        <v>176</v>
      </c>
      <c r="C940" t="s">
        <v>609</v>
      </c>
      <c r="D940" s="7" t="str">
        <f t="shared" si="45"/>
        <v>15-12</v>
      </c>
      <c r="E940" s="1">
        <f>_xlfn.IFNA(VLOOKUP(Aragon!B940,'Kilter Holds'!$P$36:$AA$208,7,0),0)</f>
        <v>0</v>
      </c>
      <c r="G940" s="2">
        <f t="shared" si="43"/>
        <v>0</v>
      </c>
      <c r="H940" s="2">
        <f t="shared" si="44"/>
        <v>0</v>
      </c>
    </row>
    <row r="941" spans="2:8">
      <c r="B941" t="s">
        <v>176</v>
      </c>
      <c r="C941" t="s">
        <v>609</v>
      </c>
      <c r="D941" s="8" t="str">
        <f t="shared" si="45"/>
        <v>16-16</v>
      </c>
      <c r="E941" s="1">
        <f>_xlfn.IFNA(VLOOKUP(Aragon!B941,'Kilter Holds'!$P$36:$AA$208,8,0),0)</f>
        <v>0</v>
      </c>
      <c r="G941" s="2">
        <f t="shared" si="43"/>
        <v>0</v>
      </c>
      <c r="H941" s="2">
        <f t="shared" si="44"/>
        <v>0</v>
      </c>
    </row>
    <row r="942" spans="2:8">
      <c r="B942" t="s">
        <v>176</v>
      </c>
      <c r="C942" t="s">
        <v>609</v>
      </c>
      <c r="D942" s="9" t="str">
        <f t="shared" si="45"/>
        <v>13-01</v>
      </c>
      <c r="E942" s="1">
        <f>_xlfn.IFNA(VLOOKUP(Aragon!B942,'Kilter Holds'!$P$36:$AA$208,9,0),0)</f>
        <v>0</v>
      </c>
      <c r="G942" s="2">
        <f t="shared" si="43"/>
        <v>0</v>
      </c>
      <c r="H942" s="2">
        <f t="shared" si="44"/>
        <v>0</v>
      </c>
    </row>
    <row r="943" spans="2:8">
      <c r="B943" t="s">
        <v>176</v>
      </c>
      <c r="C943" t="s">
        <v>609</v>
      </c>
      <c r="D943" s="10" t="str">
        <f t="shared" si="45"/>
        <v>07-13</v>
      </c>
      <c r="E943" s="1">
        <f>_xlfn.IFNA(VLOOKUP(Aragon!B943,'Kilter Holds'!$P$36:$AA$208,10,0),0)</f>
        <v>0</v>
      </c>
      <c r="G943" s="2">
        <f t="shared" si="43"/>
        <v>0</v>
      </c>
      <c r="H943" s="2">
        <f t="shared" si="44"/>
        <v>0</v>
      </c>
    </row>
    <row r="944" spans="2:8">
      <c r="B944" t="s">
        <v>176</v>
      </c>
      <c r="C944" t="s">
        <v>609</v>
      </c>
      <c r="D944" s="11" t="str">
        <f t="shared" si="45"/>
        <v>11-26</v>
      </c>
      <c r="E944" s="1">
        <f>_xlfn.IFNA(VLOOKUP(Aragon!B944,'Kilter Holds'!$P$36:$AA$208,11,0),0)</f>
        <v>0</v>
      </c>
      <c r="G944" s="2">
        <f t="shared" si="43"/>
        <v>0</v>
      </c>
      <c r="H944" s="2">
        <f t="shared" si="44"/>
        <v>0</v>
      </c>
    </row>
    <row r="945" spans="2:8">
      <c r="B945" t="s">
        <v>176</v>
      </c>
      <c r="C945" t="s">
        <v>609</v>
      </c>
      <c r="D945" s="13" t="str">
        <f t="shared" si="45"/>
        <v>18-01</v>
      </c>
      <c r="E945" s="1">
        <f>_xlfn.IFNA(VLOOKUP(Aragon!B945,'Kilter Holds'!$P$36:$AA$208,12,0),0)</f>
        <v>0</v>
      </c>
      <c r="G945" s="2">
        <f t="shared" si="43"/>
        <v>0</v>
      </c>
      <c r="H945" s="2">
        <f t="shared" si="44"/>
        <v>0</v>
      </c>
    </row>
    <row r="946" spans="2:8">
      <c r="B946" t="s">
        <v>176</v>
      </c>
      <c r="C946" t="s">
        <v>609</v>
      </c>
      <c r="D946" s="12" t="str">
        <f t="shared" si="45"/>
        <v>Color Code</v>
      </c>
      <c r="E946" s="1">
        <f>_xlfn.IFNA(VLOOKUP(Aragon!B946,'Kilter Holds'!$P$36:$AA$208,13,0),0)</f>
        <v>0</v>
      </c>
      <c r="G946" s="2">
        <f t="shared" si="43"/>
        <v>0</v>
      </c>
      <c r="H946" s="2">
        <f t="shared" si="44"/>
        <v>0</v>
      </c>
    </row>
    <row r="947" spans="2:8">
      <c r="B947" t="s">
        <v>303</v>
      </c>
      <c r="C947" t="s">
        <v>610</v>
      </c>
      <c r="D947" s="5" t="str">
        <f t="shared" si="45"/>
        <v>11-12</v>
      </c>
      <c r="E947" s="1">
        <f>_xlfn.IFNA(VLOOKUP(Aragon!B947,'Kilter Holds'!$P$36:$AA$208,5,0),0)</f>
        <v>0</v>
      </c>
      <c r="G947" s="2">
        <f t="shared" si="43"/>
        <v>0</v>
      </c>
      <c r="H947" s="2">
        <f t="shared" si="44"/>
        <v>0</v>
      </c>
    </row>
    <row r="948" spans="2:8">
      <c r="B948" t="s">
        <v>303</v>
      </c>
      <c r="C948" t="s">
        <v>610</v>
      </c>
      <c r="D948" s="6" t="str">
        <f t="shared" si="45"/>
        <v>14-01</v>
      </c>
      <c r="E948" s="1">
        <f>_xlfn.IFNA(VLOOKUP(Aragon!B948,'Kilter Holds'!$P$36:$AA$208,6,0),0)</f>
        <v>0</v>
      </c>
      <c r="G948" s="2">
        <f t="shared" si="43"/>
        <v>0</v>
      </c>
      <c r="H948" s="2">
        <f t="shared" si="44"/>
        <v>0</v>
      </c>
    </row>
    <row r="949" spans="2:8">
      <c r="B949" t="s">
        <v>303</v>
      </c>
      <c r="C949" t="s">
        <v>610</v>
      </c>
      <c r="D949" s="7" t="str">
        <f t="shared" si="45"/>
        <v>15-12</v>
      </c>
      <c r="E949" s="1">
        <f>_xlfn.IFNA(VLOOKUP(Aragon!B949,'Kilter Holds'!$P$36:$AA$208,7,0),0)</f>
        <v>0</v>
      </c>
      <c r="G949" s="2">
        <f t="shared" si="43"/>
        <v>0</v>
      </c>
      <c r="H949" s="2">
        <f t="shared" si="44"/>
        <v>0</v>
      </c>
    </row>
    <row r="950" spans="2:8">
      <c r="B950" t="s">
        <v>303</v>
      </c>
      <c r="C950" t="s">
        <v>610</v>
      </c>
      <c r="D950" s="8" t="str">
        <f t="shared" si="45"/>
        <v>16-16</v>
      </c>
      <c r="E950" s="1">
        <f>_xlfn.IFNA(VLOOKUP(Aragon!B950,'Kilter Holds'!$P$36:$AA$208,8,0),0)</f>
        <v>0</v>
      </c>
      <c r="G950" s="2">
        <f t="shared" si="43"/>
        <v>0</v>
      </c>
      <c r="H950" s="2">
        <f t="shared" si="44"/>
        <v>0</v>
      </c>
    </row>
    <row r="951" spans="2:8">
      <c r="B951" t="s">
        <v>303</v>
      </c>
      <c r="C951" t="s">
        <v>610</v>
      </c>
      <c r="D951" s="9" t="str">
        <f t="shared" si="45"/>
        <v>13-01</v>
      </c>
      <c r="E951" s="1">
        <f>_xlfn.IFNA(VLOOKUP(Aragon!B951,'Kilter Holds'!$P$36:$AA$208,9,0),0)</f>
        <v>0</v>
      </c>
      <c r="G951" s="2">
        <f t="shared" si="43"/>
        <v>0</v>
      </c>
      <c r="H951" s="2">
        <f t="shared" si="44"/>
        <v>0</v>
      </c>
    </row>
    <row r="952" spans="2:8">
      <c r="B952" t="s">
        <v>303</v>
      </c>
      <c r="C952" t="s">
        <v>610</v>
      </c>
      <c r="D952" s="10" t="str">
        <f t="shared" si="45"/>
        <v>07-13</v>
      </c>
      <c r="E952" s="1">
        <f>_xlfn.IFNA(VLOOKUP(Aragon!B952,'Kilter Holds'!$P$36:$AA$208,10,0),0)</f>
        <v>0</v>
      </c>
      <c r="G952" s="2">
        <f t="shared" si="43"/>
        <v>0</v>
      </c>
      <c r="H952" s="2">
        <f t="shared" si="44"/>
        <v>0</v>
      </c>
    </row>
    <row r="953" spans="2:8">
      <c r="B953" t="s">
        <v>303</v>
      </c>
      <c r="C953" t="s">
        <v>610</v>
      </c>
      <c r="D953" s="11" t="str">
        <f t="shared" si="45"/>
        <v>11-26</v>
      </c>
      <c r="E953" s="1">
        <f>_xlfn.IFNA(VLOOKUP(Aragon!B953,'Kilter Holds'!$P$36:$AA$208,11,0),0)</f>
        <v>0</v>
      </c>
      <c r="G953" s="2">
        <f t="shared" si="43"/>
        <v>0</v>
      </c>
      <c r="H953" s="2">
        <f t="shared" si="44"/>
        <v>0</v>
      </c>
    </row>
    <row r="954" spans="2:8">
      <c r="B954" t="s">
        <v>303</v>
      </c>
      <c r="C954" t="s">
        <v>610</v>
      </c>
      <c r="D954" s="13" t="str">
        <f t="shared" si="45"/>
        <v>18-01</v>
      </c>
      <c r="E954" s="1">
        <f>_xlfn.IFNA(VLOOKUP(Aragon!B954,'Kilter Holds'!$P$36:$AA$208,12,0),0)</f>
        <v>0</v>
      </c>
      <c r="G954" s="2">
        <f t="shared" ref="G954:G1017" si="46">E954*F954</f>
        <v>0</v>
      </c>
      <c r="H954" s="2">
        <f t="shared" si="44"/>
        <v>0</v>
      </c>
    </row>
    <row r="955" spans="2:8">
      <c r="B955" t="s">
        <v>303</v>
      </c>
      <c r="C955" t="s">
        <v>610</v>
      </c>
      <c r="D955" s="12" t="str">
        <f t="shared" si="45"/>
        <v>Color Code</v>
      </c>
      <c r="E955" s="1">
        <f>_xlfn.IFNA(VLOOKUP(Aragon!B955,'Kilter Holds'!$P$36:$AA$208,13,0),0)</f>
        <v>0</v>
      </c>
      <c r="G955" s="2">
        <f t="shared" si="46"/>
        <v>0</v>
      </c>
      <c r="H955" s="2">
        <f t="shared" si="44"/>
        <v>0</v>
      </c>
    </row>
    <row r="956" spans="2:8">
      <c r="B956" t="s">
        <v>304</v>
      </c>
      <c r="C956" t="s">
        <v>611</v>
      </c>
      <c r="D956" s="5" t="str">
        <f t="shared" si="45"/>
        <v>11-12</v>
      </c>
      <c r="E956" s="1">
        <f>_xlfn.IFNA(VLOOKUP(Aragon!B956,'Kilter Holds'!$P$36:$AA$208,5,0),0)</f>
        <v>0</v>
      </c>
      <c r="G956" s="2">
        <f t="shared" si="46"/>
        <v>0</v>
      </c>
      <c r="H956" s="2">
        <f t="shared" si="44"/>
        <v>0</v>
      </c>
    </row>
    <row r="957" spans="2:8">
      <c r="B957" t="s">
        <v>304</v>
      </c>
      <c r="C957" t="s">
        <v>611</v>
      </c>
      <c r="D957" s="6" t="str">
        <f t="shared" si="45"/>
        <v>14-01</v>
      </c>
      <c r="E957" s="1">
        <f>_xlfn.IFNA(VLOOKUP(Aragon!B957,'Kilter Holds'!$P$36:$AA$208,6,0),0)</f>
        <v>0</v>
      </c>
      <c r="G957" s="2">
        <f t="shared" si="46"/>
        <v>0</v>
      </c>
      <c r="H957" s="2">
        <f t="shared" si="44"/>
        <v>0</v>
      </c>
    </row>
    <row r="958" spans="2:8">
      <c r="B958" t="s">
        <v>304</v>
      </c>
      <c r="C958" t="s">
        <v>611</v>
      </c>
      <c r="D958" s="7" t="str">
        <f t="shared" si="45"/>
        <v>15-12</v>
      </c>
      <c r="E958" s="1">
        <f>_xlfn.IFNA(VLOOKUP(Aragon!B958,'Kilter Holds'!$P$36:$AA$208,7,0),0)</f>
        <v>0</v>
      </c>
      <c r="G958" s="2">
        <f t="shared" si="46"/>
        <v>0</v>
      </c>
      <c r="H958" s="2">
        <f t="shared" si="44"/>
        <v>0</v>
      </c>
    </row>
    <row r="959" spans="2:8">
      <c r="B959" t="s">
        <v>304</v>
      </c>
      <c r="C959" t="s">
        <v>611</v>
      </c>
      <c r="D959" s="8" t="str">
        <f t="shared" si="45"/>
        <v>16-16</v>
      </c>
      <c r="E959" s="1">
        <f>_xlfn.IFNA(VLOOKUP(Aragon!B959,'Kilter Holds'!$P$36:$AA$208,8,0),0)</f>
        <v>0</v>
      </c>
      <c r="G959" s="2">
        <f t="shared" si="46"/>
        <v>0</v>
      </c>
      <c r="H959" s="2">
        <f t="shared" si="44"/>
        <v>0</v>
      </c>
    </row>
    <row r="960" spans="2:8">
      <c r="B960" t="s">
        <v>304</v>
      </c>
      <c r="C960" t="s">
        <v>611</v>
      </c>
      <c r="D960" s="9" t="str">
        <f t="shared" si="45"/>
        <v>13-01</v>
      </c>
      <c r="E960" s="1">
        <f>_xlfn.IFNA(VLOOKUP(Aragon!B960,'Kilter Holds'!$P$36:$AA$208,9,0),0)</f>
        <v>0</v>
      </c>
      <c r="G960" s="2">
        <f t="shared" si="46"/>
        <v>0</v>
      </c>
      <c r="H960" s="2">
        <f t="shared" si="44"/>
        <v>0</v>
      </c>
    </row>
    <row r="961" spans="2:8">
      <c r="B961" t="s">
        <v>304</v>
      </c>
      <c r="C961" t="s">
        <v>611</v>
      </c>
      <c r="D961" s="10" t="str">
        <f t="shared" si="45"/>
        <v>07-13</v>
      </c>
      <c r="E961" s="1">
        <f>_xlfn.IFNA(VLOOKUP(Aragon!B961,'Kilter Holds'!$P$36:$AA$208,10,0),0)</f>
        <v>0</v>
      </c>
      <c r="G961" s="2">
        <f t="shared" si="46"/>
        <v>0</v>
      </c>
      <c r="H961" s="2">
        <f t="shared" si="44"/>
        <v>0</v>
      </c>
    </row>
    <row r="962" spans="2:8">
      <c r="B962" t="s">
        <v>304</v>
      </c>
      <c r="C962" t="s">
        <v>611</v>
      </c>
      <c r="D962" s="11" t="str">
        <f t="shared" si="45"/>
        <v>11-26</v>
      </c>
      <c r="E962" s="1">
        <f>_xlfn.IFNA(VLOOKUP(Aragon!B962,'Kilter Holds'!$P$36:$AA$208,11,0),0)</f>
        <v>0</v>
      </c>
      <c r="G962" s="2">
        <f t="shared" si="46"/>
        <v>0</v>
      </c>
      <c r="H962" s="2">
        <f t="shared" si="44"/>
        <v>0</v>
      </c>
    </row>
    <row r="963" spans="2:8">
      <c r="B963" t="s">
        <v>304</v>
      </c>
      <c r="C963" t="s">
        <v>611</v>
      </c>
      <c r="D963" s="13" t="str">
        <f t="shared" si="45"/>
        <v>18-01</v>
      </c>
      <c r="E963" s="1">
        <f>_xlfn.IFNA(VLOOKUP(Aragon!B963,'Kilter Holds'!$P$36:$AA$208,12,0),0)</f>
        <v>0</v>
      </c>
      <c r="G963" s="2">
        <f t="shared" si="46"/>
        <v>0</v>
      </c>
      <c r="H963" s="2">
        <f t="shared" si="44"/>
        <v>0</v>
      </c>
    </row>
    <row r="964" spans="2:8">
      <c r="B964" t="s">
        <v>304</v>
      </c>
      <c r="C964" t="s">
        <v>611</v>
      </c>
      <c r="D964" s="12" t="str">
        <f t="shared" si="45"/>
        <v>Color Code</v>
      </c>
      <c r="E964" s="1">
        <f>_xlfn.IFNA(VLOOKUP(Aragon!B964,'Kilter Holds'!$P$36:$AA$208,13,0),0)</f>
        <v>0</v>
      </c>
      <c r="G964" s="2">
        <f t="shared" si="46"/>
        <v>0</v>
      </c>
      <c r="H964" s="2">
        <f t="shared" si="44"/>
        <v>0</v>
      </c>
    </row>
    <row r="965" spans="2:8">
      <c r="B965" t="s">
        <v>177</v>
      </c>
      <c r="C965" t="s">
        <v>612</v>
      </c>
      <c r="D965" s="5" t="str">
        <f t="shared" si="45"/>
        <v>11-12</v>
      </c>
      <c r="E965" s="1">
        <f>_xlfn.IFNA(VLOOKUP(Aragon!B965,'Kilter Holds'!$P$36:$AA$208,5,0),0)</f>
        <v>0</v>
      </c>
      <c r="G965" s="2">
        <f t="shared" si="46"/>
        <v>0</v>
      </c>
      <c r="H965" s="2">
        <f t="shared" si="44"/>
        <v>0</v>
      </c>
    </row>
    <row r="966" spans="2:8">
      <c r="B966" t="s">
        <v>177</v>
      </c>
      <c r="C966" t="s">
        <v>612</v>
      </c>
      <c r="D966" s="6" t="str">
        <f t="shared" si="45"/>
        <v>14-01</v>
      </c>
      <c r="E966" s="1">
        <f>_xlfn.IFNA(VLOOKUP(Aragon!B966,'Kilter Holds'!$P$36:$AA$208,6,0),0)</f>
        <v>0</v>
      </c>
      <c r="G966" s="2">
        <f t="shared" si="46"/>
        <v>0</v>
      </c>
      <c r="H966" s="2">
        <f t="shared" si="44"/>
        <v>0</v>
      </c>
    </row>
    <row r="967" spans="2:8">
      <c r="B967" t="s">
        <v>177</v>
      </c>
      <c r="C967" t="s">
        <v>612</v>
      </c>
      <c r="D967" s="7" t="str">
        <f t="shared" si="45"/>
        <v>15-12</v>
      </c>
      <c r="E967" s="1">
        <f>_xlfn.IFNA(VLOOKUP(Aragon!B967,'Kilter Holds'!$P$36:$AA$208,7,0),0)</f>
        <v>0</v>
      </c>
      <c r="G967" s="2">
        <f t="shared" si="46"/>
        <v>0</v>
      </c>
      <c r="H967" s="2">
        <f t="shared" si="44"/>
        <v>0</v>
      </c>
    </row>
    <row r="968" spans="2:8">
      <c r="B968" t="s">
        <v>177</v>
      </c>
      <c r="C968" t="s">
        <v>612</v>
      </c>
      <c r="D968" s="8" t="str">
        <f t="shared" si="45"/>
        <v>16-16</v>
      </c>
      <c r="E968" s="1">
        <f>_xlfn.IFNA(VLOOKUP(Aragon!B968,'Kilter Holds'!$P$36:$AA$208,8,0),0)</f>
        <v>0</v>
      </c>
      <c r="G968" s="2">
        <f t="shared" si="46"/>
        <v>0</v>
      </c>
      <c r="H968" s="2">
        <f t="shared" si="44"/>
        <v>0</v>
      </c>
    </row>
    <row r="969" spans="2:8">
      <c r="B969" t="s">
        <v>177</v>
      </c>
      <c r="C969" t="s">
        <v>612</v>
      </c>
      <c r="D969" s="9" t="str">
        <f t="shared" si="45"/>
        <v>13-01</v>
      </c>
      <c r="E969" s="1">
        <f>_xlfn.IFNA(VLOOKUP(Aragon!B969,'Kilter Holds'!$P$36:$AA$208,9,0),0)</f>
        <v>0</v>
      </c>
      <c r="G969" s="2">
        <f t="shared" si="46"/>
        <v>0</v>
      </c>
      <c r="H969" s="2">
        <f t="shared" si="44"/>
        <v>0</v>
      </c>
    </row>
    <row r="970" spans="2:8">
      <c r="B970" t="s">
        <v>177</v>
      </c>
      <c r="C970" t="s">
        <v>612</v>
      </c>
      <c r="D970" s="10" t="str">
        <f t="shared" si="45"/>
        <v>07-13</v>
      </c>
      <c r="E970" s="1">
        <f>_xlfn.IFNA(VLOOKUP(Aragon!B970,'Kilter Holds'!$P$36:$AA$208,10,0),0)</f>
        <v>0</v>
      </c>
      <c r="G970" s="2">
        <f t="shared" si="46"/>
        <v>0</v>
      </c>
      <c r="H970" s="2">
        <f t="shared" si="44"/>
        <v>0</v>
      </c>
    </row>
    <row r="971" spans="2:8">
      <c r="B971" t="s">
        <v>177</v>
      </c>
      <c r="C971" t="s">
        <v>612</v>
      </c>
      <c r="D971" s="11" t="str">
        <f t="shared" si="45"/>
        <v>11-26</v>
      </c>
      <c r="E971" s="1">
        <f>_xlfn.IFNA(VLOOKUP(Aragon!B971,'Kilter Holds'!$P$36:$AA$208,11,0),0)</f>
        <v>0</v>
      </c>
      <c r="G971" s="2">
        <f t="shared" si="46"/>
        <v>0</v>
      </c>
      <c r="H971" s="2">
        <f t="shared" si="44"/>
        <v>0</v>
      </c>
    </row>
    <row r="972" spans="2:8">
      <c r="B972" t="s">
        <v>177</v>
      </c>
      <c r="C972" t="s">
        <v>612</v>
      </c>
      <c r="D972" s="13" t="str">
        <f t="shared" si="45"/>
        <v>18-01</v>
      </c>
      <c r="E972" s="1">
        <f>_xlfn.IFNA(VLOOKUP(Aragon!B972,'Kilter Holds'!$P$36:$AA$208,12,0),0)</f>
        <v>0</v>
      </c>
      <c r="G972" s="2">
        <f t="shared" si="46"/>
        <v>0</v>
      </c>
      <c r="H972" s="2">
        <f t="shared" ref="H972:H1035" si="47">IF($S$11="Y",G972*0.05,0)</f>
        <v>0</v>
      </c>
    </row>
    <row r="973" spans="2:8">
      <c r="B973" t="s">
        <v>177</v>
      </c>
      <c r="C973" t="s">
        <v>612</v>
      </c>
      <c r="D973" s="12" t="str">
        <f t="shared" ref="D973:D1036" si="48">D964</f>
        <v>Color Code</v>
      </c>
      <c r="E973" s="1">
        <f>_xlfn.IFNA(VLOOKUP(Aragon!B973,'Kilter Holds'!$P$36:$AA$208,13,0),0)</f>
        <v>0</v>
      </c>
      <c r="G973" s="2">
        <f t="shared" si="46"/>
        <v>0</v>
      </c>
      <c r="H973" s="2">
        <f t="shared" si="47"/>
        <v>0</v>
      </c>
    </row>
    <row r="974" spans="2:8">
      <c r="B974" t="s">
        <v>178</v>
      </c>
      <c r="C974" t="s">
        <v>613</v>
      </c>
      <c r="D974" s="5" t="str">
        <f t="shared" si="48"/>
        <v>11-12</v>
      </c>
      <c r="E974" s="1">
        <f>_xlfn.IFNA(VLOOKUP(Aragon!B974,'Kilter Holds'!$P$36:$AA$208,5,0),0)</f>
        <v>0</v>
      </c>
      <c r="G974" s="2">
        <f t="shared" si="46"/>
        <v>0</v>
      </c>
      <c r="H974" s="2">
        <f t="shared" si="47"/>
        <v>0</v>
      </c>
    </row>
    <row r="975" spans="2:8">
      <c r="B975" t="s">
        <v>178</v>
      </c>
      <c r="C975" t="s">
        <v>613</v>
      </c>
      <c r="D975" s="6" t="str">
        <f t="shared" si="48"/>
        <v>14-01</v>
      </c>
      <c r="E975" s="1">
        <f>_xlfn.IFNA(VLOOKUP(Aragon!B975,'Kilter Holds'!$P$36:$AA$208,6,0),0)</f>
        <v>0</v>
      </c>
      <c r="G975" s="2">
        <f t="shared" si="46"/>
        <v>0</v>
      </c>
      <c r="H975" s="2">
        <f t="shared" si="47"/>
        <v>0</v>
      </c>
    </row>
    <row r="976" spans="2:8">
      <c r="B976" t="s">
        <v>178</v>
      </c>
      <c r="C976" t="s">
        <v>613</v>
      </c>
      <c r="D976" s="7" t="str">
        <f t="shared" si="48"/>
        <v>15-12</v>
      </c>
      <c r="E976" s="1">
        <f>_xlfn.IFNA(VLOOKUP(Aragon!B976,'Kilter Holds'!$P$36:$AA$208,7,0),0)</f>
        <v>0</v>
      </c>
      <c r="G976" s="2">
        <f t="shared" si="46"/>
        <v>0</v>
      </c>
      <c r="H976" s="2">
        <f t="shared" si="47"/>
        <v>0</v>
      </c>
    </row>
    <row r="977" spans="2:8">
      <c r="B977" t="s">
        <v>178</v>
      </c>
      <c r="C977" t="s">
        <v>613</v>
      </c>
      <c r="D977" s="8" t="str">
        <f t="shared" si="48"/>
        <v>16-16</v>
      </c>
      <c r="E977" s="1">
        <f>_xlfn.IFNA(VLOOKUP(Aragon!B977,'Kilter Holds'!$P$36:$AA$208,8,0),0)</f>
        <v>0</v>
      </c>
      <c r="G977" s="2">
        <f t="shared" si="46"/>
        <v>0</v>
      </c>
      <c r="H977" s="2">
        <f t="shared" si="47"/>
        <v>0</v>
      </c>
    </row>
    <row r="978" spans="2:8">
      <c r="B978" t="s">
        <v>178</v>
      </c>
      <c r="C978" t="s">
        <v>613</v>
      </c>
      <c r="D978" s="9" t="str">
        <f t="shared" si="48"/>
        <v>13-01</v>
      </c>
      <c r="E978" s="1">
        <f>_xlfn.IFNA(VLOOKUP(Aragon!B978,'Kilter Holds'!$P$36:$AA$208,9,0),0)</f>
        <v>0</v>
      </c>
      <c r="G978" s="2">
        <f t="shared" si="46"/>
        <v>0</v>
      </c>
      <c r="H978" s="2">
        <f t="shared" si="47"/>
        <v>0</v>
      </c>
    </row>
    <row r="979" spans="2:8">
      <c r="B979" t="s">
        <v>178</v>
      </c>
      <c r="C979" t="s">
        <v>613</v>
      </c>
      <c r="D979" s="10" t="str">
        <f t="shared" si="48"/>
        <v>07-13</v>
      </c>
      <c r="E979" s="1">
        <f>_xlfn.IFNA(VLOOKUP(Aragon!B979,'Kilter Holds'!$P$36:$AA$208,10,0),0)</f>
        <v>0</v>
      </c>
      <c r="G979" s="2">
        <f t="shared" si="46"/>
        <v>0</v>
      </c>
      <c r="H979" s="2">
        <f t="shared" si="47"/>
        <v>0</v>
      </c>
    </row>
    <row r="980" spans="2:8">
      <c r="B980" t="s">
        <v>178</v>
      </c>
      <c r="C980" t="s">
        <v>613</v>
      </c>
      <c r="D980" s="11" t="str">
        <f t="shared" si="48"/>
        <v>11-26</v>
      </c>
      <c r="E980" s="1">
        <f>_xlfn.IFNA(VLOOKUP(Aragon!B980,'Kilter Holds'!$P$36:$AA$208,11,0),0)</f>
        <v>0</v>
      </c>
      <c r="G980" s="2">
        <f t="shared" si="46"/>
        <v>0</v>
      </c>
      <c r="H980" s="2">
        <f t="shared" si="47"/>
        <v>0</v>
      </c>
    </row>
    <row r="981" spans="2:8">
      <c r="B981" t="s">
        <v>178</v>
      </c>
      <c r="C981" t="s">
        <v>613</v>
      </c>
      <c r="D981" s="13" t="str">
        <f t="shared" si="48"/>
        <v>18-01</v>
      </c>
      <c r="E981" s="1">
        <f>_xlfn.IFNA(VLOOKUP(Aragon!B981,'Kilter Holds'!$P$36:$AA$208,12,0),0)</f>
        <v>0</v>
      </c>
      <c r="G981" s="2">
        <f t="shared" si="46"/>
        <v>0</v>
      </c>
      <c r="H981" s="2">
        <f t="shared" si="47"/>
        <v>0</v>
      </c>
    </row>
    <row r="982" spans="2:8">
      <c r="B982" t="s">
        <v>178</v>
      </c>
      <c r="C982" t="s">
        <v>613</v>
      </c>
      <c r="D982" s="12" t="str">
        <f t="shared" si="48"/>
        <v>Color Code</v>
      </c>
      <c r="E982" s="1">
        <f>_xlfn.IFNA(VLOOKUP(Aragon!B982,'Kilter Holds'!$P$36:$AA$208,13,0),0)</f>
        <v>0</v>
      </c>
      <c r="G982" s="2">
        <f t="shared" si="46"/>
        <v>0</v>
      </c>
      <c r="H982" s="2">
        <f t="shared" si="47"/>
        <v>0</v>
      </c>
    </row>
    <row r="983" spans="2:8">
      <c r="B983" t="s">
        <v>179</v>
      </c>
      <c r="C983" t="s">
        <v>614</v>
      </c>
      <c r="D983" s="5" t="str">
        <f t="shared" si="48"/>
        <v>11-12</v>
      </c>
      <c r="E983" s="1">
        <f>_xlfn.IFNA(VLOOKUP(Aragon!B983,'Kilter Holds'!$P$36:$AA$208,5,0),0)</f>
        <v>0</v>
      </c>
      <c r="G983" s="2">
        <f t="shared" si="46"/>
        <v>0</v>
      </c>
      <c r="H983" s="2">
        <f t="shared" si="47"/>
        <v>0</v>
      </c>
    </row>
    <row r="984" spans="2:8">
      <c r="B984" t="s">
        <v>179</v>
      </c>
      <c r="C984" t="s">
        <v>614</v>
      </c>
      <c r="D984" s="6" t="str">
        <f t="shared" si="48"/>
        <v>14-01</v>
      </c>
      <c r="E984" s="1">
        <f>_xlfn.IFNA(VLOOKUP(Aragon!B984,'Kilter Holds'!$P$36:$AA$208,6,0),0)</f>
        <v>0</v>
      </c>
      <c r="G984" s="2">
        <f t="shared" si="46"/>
        <v>0</v>
      </c>
      <c r="H984" s="2">
        <f t="shared" si="47"/>
        <v>0</v>
      </c>
    </row>
    <row r="985" spans="2:8">
      <c r="B985" t="s">
        <v>179</v>
      </c>
      <c r="C985" t="s">
        <v>614</v>
      </c>
      <c r="D985" s="7" t="str">
        <f t="shared" si="48"/>
        <v>15-12</v>
      </c>
      <c r="E985" s="1">
        <f>_xlfn.IFNA(VLOOKUP(Aragon!B985,'Kilter Holds'!$P$36:$AA$208,7,0),0)</f>
        <v>0</v>
      </c>
      <c r="G985" s="2">
        <f t="shared" si="46"/>
        <v>0</v>
      </c>
      <c r="H985" s="2">
        <f t="shared" si="47"/>
        <v>0</v>
      </c>
    </row>
    <row r="986" spans="2:8">
      <c r="B986" t="s">
        <v>179</v>
      </c>
      <c r="C986" t="s">
        <v>614</v>
      </c>
      <c r="D986" s="8" t="str">
        <f t="shared" si="48"/>
        <v>16-16</v>
      </c>
      <c r="E986" s="1">
        <f>_xlfn.IFNA(VLOOKUP(Aragon!B986,'Kilter Holds'!$P$36:$AA$208,8,0),0)</f>
        <v>0</v>
      </c>
      <c r="G986" s="2">
        <f t="shared" si="46"/>
        <v>0</v>
      </c>
      <c r="H986" s="2">
        <f t="shared" si="47"/>
        <v>0</v>
      </c>
    </row>
    <row r="987" spans="2:8">
      <c r="B987" t="s">
        <v>179</v>
      </c>
      <c r="C987" t="s">
        <v>614</v>
      </c>
      <c r="D987" s="9" t="str">
        <f t="shared" si="48"/>
        <v>13-01</v>
      </c>
      <c r="E987" s="1">
        <f>_xlfn.IFNA(VLOOKUP(Aragon!B987,'Kilter Holds'!$P$36:$AA$208,9,0),0)</f>
        <v>0</v>
      </c>
      <c r="G987" s="2">
        <f t="shared" si="46"/>
        <v>0</v>
      </c>
      <c r="H987" s="2">
        <f t="shared" si="47"/>
        <v>0</v>
      </c>
    </row>
    <row r="988" spans="2:8">
      <c r="B988" t="s">
        <v>179</v>
      </c>
      <c r="C988" t="s">
        <v>614</v>
      </c>
      <c r="D988" s="10" t="str">
        <f t="shared" si="48"/>
        <v>07-13</v>
      </c>
      <c r="E988" s="1">
        <f>_xlfn.IFNA(VLOOKUP(Aragon!B988,'Kilter Holds'!$P$36:$AA$208,10,0),0)</f>
        <v>0</v>
      </c>
      <c r="G988" s="2">
        <f t="shared" si="46"/>
        <v>0</v>
      </c>
      <c r="H988" s="2">
        <f t="shared" si="47"/>
        <v>0</v>
      </c>
    </row>
    <row r="989" spans="2:8">
      <c r="B989" t="s">
        <v>179</v>
      </c>
      <c r="C989" t="s">
        <v>614</v>
      </c>
      <c r="D989" s="11" t="str">
        <f t="shared" si="48"/>
        <v>11-26</v>
      </c>
      <c r="E989" s="1">
        <f>_xlfn.IFNA(VLOOKUP(Aragon!B989,'Kilter Holds'!$P$36:$AA$208,11,0),0)</f>
        <v>0</v>
      </c>
      <c r="G989" s="2">
        <f t="shared" si="46"/>
        <v>0</v>
      </c>
      <c r="H989" s="2">
        <f t="shared" si="47"/>
        <v>0</v>
      </c>
    </row>
    <row r="990" spans="2:8">
      <c r="B990" t="s">
        <v>179</v>
      </c>
      <c r="C990" t="s">
        <v>614</v>
      </c>
      <c r="D990" s="13" t="str">
        <f t="shared" si="48"/>
        <v>18-01</v>
      </c>
      <c r="E990" s="1">
        <f>_xlfn.IFNA(VLOOKUP(Aragon!B990,'Kilter Holds'!$P$36:$AA$208,12,0),0)</f>
        <v>0</v>
      </c>
      <c r="G990" s="2">
        <f t="shared" si="46"/>
        <v>0</v>
      </c>
      <c r="H990" s="2">
        <f t="shared" si="47"/>
        <v>0</v>
      </c>
    </row>
    <row r="991" spans="2:8">
      <c r="B991" t="s">
        <v>179</v>
      </c>
      <c r="C991" t="s">
        <v>614</v>
      </c>
      <c r="D991" s="12" t="str">
        <f t="shared" si="48"/>
        <v>Color Code</v>
      </c>
      <c r="E991" s="1">
        <f>_xlfn.IFNA(VLOOKUP(Aragon!B991,'Kilter Holds'!$P$36:$AA$208,13,0),0)</f>
        <v>0</v>
      </c>
      <c r="G991" s="2">
        <f t="shared" si="46"/>
        <v>0</v>
      </c>
      <c r="H991" s="2">
        <f t="shared" si="47"/>
        <v>0</v>
      </c>
    </row>
    <row r="992" spans="2:8">
      <c r="B992" t="s">
        <v>180</v>
      </c>
      <c r="C992" t="s">
        <v>615</v>
      </c>
      <c r="D992" s="5" t="str">
        <f t="shared" si="48"/>
        <v>11-12</v>
      </c>
      <c r="E992" s="1">
        <f>_xlfn.IFNA(VLOOKUP(Aragon!B992,'Kilter Holds'!$P$36:$AA$208,5,0),0)</f>
        <v>0</v>
      </c>
      <c r="G992" s="2">
        <f t="shared" si="46"/>
        <v>0</v>
      </c>
      <c r="H992" s="2">
        <f t="shared" si="47"/>
        <v>0</v>
      </c>
    </row>
    <row r="993" spans="2:8">
      <c r="B993" t="s">
        <v>180</v>
      </c>
      <c r="C993" t="s">
        <v>615</v>
      </c>
      <c r="D993" s="6" t="str">
        <f t="shared" si="48"/>
        <v>14-01</v>
      </c>
      <c r="E993" s="1">
        <f>_xlfn.IFNA(VLOOKUP(Aragon!B993,'Kilter Holds'!$P$36:$AA$208,6,0),0)</f>
        <v>0</v>
      </c>
      <c r="G993" s="2">
        <f t="shared" si="46"/>
        <v>0</v>
      </c>
      <c r="H993" s="2">
        <f t="shared" si="47"/>
        <v>0</v>
      </c>
    </row>
    <row r="994" spans="2:8">
      <c r="B994" t="s">
        <v>180</v>
      </c>
      <c r="C994" t="s">
        <v>615</v>
      </c>
      <c r="D994" s="7" t="str">
        <f t="shared" si="48"/>
        <v>15-12</v>
      </c>
      <c r="E994" s="1">
        <f>_xlfn.IFNA(VLOOKUP(Aragon!B994,'Kilter Holds'!$P$36:$AA$208,7,0),0)</f>
        <v>0</v>
      </c>
      <c r="G994" s="2">
        <f t="shared" si="46"/>
        <v>0</v>
      </c>
      <c r="H994" s="2">
        <f t="shared" si="47"/>
        <v>0</v>
      </c>
    </row>
    <row r="995" spans="2:8">
      <c r="B995" t="s">
        <v>180</v>
      </c>
      <c r="C995" t="s">
        <v>615</v>
      </c>
      <c r="D995" s="8" t="str">
        <f t="shared" si="48"/>
        <v>16-16</v>
      </c>
      <c r="E995" s="1">
        <f>_xlfn.IFNA(VLOOKUP(Aragon!B995,'Kilter Holds'!$P$36:$AA$208,8,0),0)</f>
        <v>0</v>
      </c>
      <c r="G995" s="2">
        <f t="shared" si="46"/>
        <v>0</v>
      </c>
      <c r="H995" s="2">
        <f t="shared" si="47"/>
        <v>0</v>
      </c>
    </row>
    <row r="996" spans="2:8">
      <c r="B996" t="s">
        <v>180</v>
      </c>
      <c r="C996" t="s">
        <v>615</v>
      </c>
      <c r="D996" s="9" t="str">
        <f t="shared" si="48"/>
        <v>13-01</v>
      </c>
      <c r="E996" s="1">
        <f>_xlfn.IFNA(VLOOKUP(Aragon!B996,'Kilter Holds'!$P$36:$AA$208,9,0),0)</f>
        <v>0</v>
      </c>
      <c r="G996" s="2">
        <f t="shared" si="46"/>
        <v>0</v>
      </c>
      <c r="H996" s="2">
        <f t="shared" si="47"/>
        <v>0</v>
      </c>
    </row>
    <row r="997" spans="2:8">
      <c r="B997" t="s">
        <v>180</v>
      </c>
      <c r="C997" t="s">
        <v>615</v>
      </c>
      <c r="D997" s="10" t="str">
        <f t="shared" si="48"/>
        <v>07-13</v>
      </c>
      <c r="E997" s="1">
        <f>_xlfn.IFNA(VLOOKUP(Aragon!B997,'Kilter Holds'!$P$36:$AA$208,10,0),0)</f>
        <v>0</v>
      </c>
      <c r="G997" s="2">
        <f t="shared" si="46"/>
        <v>0</v>
      </c>
      <c r="H997" s="2">
        <f t="shared" si="47"/>
        <v>0</v>
      </c>
    </row>
    <row r="998" spans="2:8">
      <c r="B998" t="s">
        <v>180</v>
      </c>
      <c r="C998" t="s">
        <v>615</v>
      </c>
      <c r="D998" s="11" t="str">
        <f t="shared" si="48"/>
        <v>11-26</v>
      </c>
      <c r="E998" s="1">
        <f>_xlfn.IFNA(VLOOKUP(Aragon!B998,'Kilter Holds'!$P$36:$AA$208,11,0),0)</f>
        <v>0</v>
      </c>
      <c r="G998" s="2">
        <f t="shared" si="46"/>
        <v>0</v>
      </c>
      <c r="H998" s="2">
        <f t="shared" si="47"/>
        <v>0</v>
      </c>
    </row>
    <row r="999" spans="2:8">
      <c r="B999" t="s">
        <v>180</v>
      </c>
      <c r="C999" t="s">
        <v>615</v>
      </c>
      <c r="D999" s="13" t="str">
        <f t="shared" si="48"/>
        <v>18-01</v>
      </c>
      <c r="E999" s="1">
        <f>_xlfn.IFNA(VLOOKUP(Aragon!B999,'Kilter Holds'!$P$36:$AA$208,12,0),0)</f>
        <v>0</v>
      </c>
      <c r="G999" s="2">
        <f t="shared" si="46"/>
        <v>0</v>
      </c>
      <c r="H999" s="2">
        <f t="shared" si="47"/>
        <v>0</v>
      </c>
    </row>
    <row r="1000" spans="2:8">
      <c r="B1000" t="s">
        <v>180</v>
      </c>
      <c r="C1000" t="s">
        <v>615</v>
      </c>
      <c r="D1000" s="12" t="str">
        <f t="shared" si="48"/>
        <v>Color Code</v>
      </c>
      <c r="E1000" s="1">
        <f>_xlfn.IFNA(VLOOKUP(Aragon!B1000,'Kilter Holds'!$P$36:$AA$208,13,0),0)</f>
        <v>0</v>
      </c>
      <c r="G1000" s="2">
        <f t="shared" si="46"/>
        <v>0</v>
      </c>
      <c r="H1000" s="2">
        <f t="shared" si="47"/>
        <v>0</v>
      </c>
    </row>
    <row r="1001" spans="2:8">
      <c r="B1001" t="s">
        <v>290</v>
      </c>
      <c r="C1001" t="s">
        <v>616</v>
      </c>
      <c r="D1001" s="5" t="str">
        <f t="shared" si="48"/>
        <v>11-12</v>
      </c>
      <c r="E1001" s="1">
        <f>_xlfn.IFNA(VLOOKUP(Aragon!B1001,'Kilter Holds'!$P$36:$AA$208,5,0),0)</f>
        <v>0</v>
      </c>
      <c r="G1001" s="2">
        <f t="shared" si="46"/>
        <v>0</v>
      </c>
      <c r="H1001" s="2">
        <f t="shared" si="47"/>
        <v>0</v>
      </c>
    </row>
    <row r="1002" spans="2:8">
      <c r="B1002" t="s">
        <v>290</v>
      </c>
      <c r="C1002" t="s">
        <v>616</v>
      </c>
      <c r="D1002" s="6" t="str">
        <f t="shared" si="48"/>
        <v>14-01</v>
      </c>
      <c r="E1002" s="1">
        <f>_xlfn.IFNA(VLOOKUP(Aragon!B1002,'Kilter Holds'!$P$36:$AA$208,6,0),0)</f>
        <v>0</v>
      </c>
      <c r="G1002" s="2">
        <f t="shared" si="46"/>
        <v>0</v>
      </c>
      <c r="H1002" s="2">
        <f t="shared" si="47"/>
        <v>0</v>
      </c>
    </row>
    <row r="1003" spans="2:8">
      <c r="B1003" t="s">
        <v>290</v>
      </c>
      <c r="C1003" t="s">
        <v>616</v>
      </c>
      <c r="D1003" s="7" t="str">
        <f t="shared" si="48"/>
        <v>15-12</v>
      </c>
      <c r="E1003" s="1">
        <f>_xlfn.IFNA(VLOOKUP(Aragon!B1003,'Kilter Holds'!$P$36:$AA$208,7,0),0)</f>
        <v>0</v>
      </c>
      <c r="G1003" s="2">
        <f t="shared" si="46"/>
        <v>0</v>
      </c>
      <c r="H1003" s="2">
        <f t="shared" si="47"/>
        <v>0</v>
      </c>
    </row>
    <row r="1004" spans="2:8">
      <c r="B1004" t="s">
        <v>290</v>
      </c>
      <c r="C1004" t="s">
        <v>616</v>
      </c>
      <c r="D1004" s="8" t="str">
        <f t="shared" si="48"/>
        <v>16-16</v>
      </c>
      <c r="E1004" s="1">
        <f>_xlfn.IFNA(VLOOKUP(Aragon!B1004,'Kilter Holds'!$P$36:$AA$208,8,0),0)</f>
        <v>0</v>
      </c>
      <c r="G1004" s="2">
        <f t="shared" si="46"/>
        <v>0</v>
      </c>
      <c r="H1004" s="2">
        <f t="shared" si="47"/>
        <v>0</v>
      </c>
    </row>
    <row r="1005" spans="2:8">
      <c r="B1005" t="s">
        <v>290</v>
      </c>
      <c r="C1005" t="s">
        <v>616</v>
      </c>
      <c r="D1005" s="9" t="str">
        <f t="shared" si="48"/>
        <v>13-01</v>
      </c>
      <c r="E1005" s="1">
        <f>_xlfn.IFNA(VLOOKUP(Aragon!B1005,'Kilter Holds'!$P$36:$AA$208,9,0),0)</f>
        <v>0</v>
      </c>
      <c r="G1005" s="2">
        <f t="shared" si="46"/>
        <v>0</v>
      </c>
      <c r="H1005" s="2">
        <f t="shared" si="47"/>
        <v>0</v>
      </c>
    </row>
    <row r="1006" spans="2:8">
      <c r="B1006" t="s">
        <v>290</v>
      </c>
      <c r="C1006" t="s">
        <v>616</v>
      </c>
      <c r="D1006" s="10" t="str">
        <f t="shared" si="48"/>
        <v>07-13</v>
      </c>
      <c r="E1006" s="1">
        <f>_xlfn.IFNA(VLOOKUP(Aragon!B1006,'Kilter Holds'!$P$36:$AA$208,10,0),0)</f>
        <v>0</v>
      </c>
      <c r="G1006" s="2">
        <f t="shared" si="46"/>
        <v>0</v>
      </c>
      <c r="H1006" s="2">
        <f t="shared" si="47"/>
        <v>0</v>
      </c>
    </row>
    <row r="1007" spans="2:8">
      <c r="B1007" t="s">
        <v>290</v>
      </c>
      <c r="C1007" t="s">
        <v>616</v>
      </c>
      <c r="D1007" s="11" t="str">
        <f t="shared" si="48"/>
        <v>11-26</v>
      </c>
      <c r="E1007" s="1">
        <f>_xlfn.IFNA(VLOOKUP(Aragon!B1007,'Kilter Holds'!$P$36:$AA$208,11,0),0)</f>
        <v>0</v>
      </c>
      <c r="G1007" s="2">
        <f t="shared" si="46"/>
        <v>0</v>
      </c>
      <c r="H1007" s="2">
        <f t="shared" si="47"/>
        <v>0</v>
      </c>
    </row>
    <row r="1008" spans="2:8">
      <c r="B1008" t="s">
        <v>290</v>
      </c>
      <c r="C1008" t="s">
        <v>616</v>
      </c>
      <c r="D1008" s="13" t="str">
        <f t="shared" si="48"/>
        <v>18-01</v>
      </c>
      <c r="E1008" s="1">
        <f>_xlfn.IFNA(VLOOKUP(Aragon!B1008,'Kilter Holds'!$P$36:$AA$208,12,0),0)</f>
        <v>0</v>
      </c>
      <c r="G1008" s="2">
        <f t="shared" si="46"/>
        <v>0</v>
      </c>
      <c r="H1008" s="2">
        <f t="shared" si="47"/>
        <v>0</v>
      </c>
    </row>
    <row r="1009" spans="2:8">
      <c r="B1009" t="s">
        <v>290</v>
      </c>
      <c r="C1009" t="s">
        <v>616</v>
      </c>
      <c r="D1009" s="12" t="str">
        <f t="shared" si="48"/>
        <v>Color Code</v>
      </c>
      <c r="E1009" s="1">
        <f>_xlfn.IFNA(VLOOKUP(Aragon!B1009,'Kilter Holds'!$P$36:$AA$208,13,0),0)</f>
        <v>0</v>
      </c>
      <c r="G1009" s="2">
        <f t="shared" si="46"/>
        <v>0</v>
      </c>
      <c r="H1009" s="2">
        <f t="shared" si="47"/>
        <v>0</v>
      </c>
    </row>
    <row r="1010" spans="2:8">
      <c r="B1010" t="s">
        <v>193</v>
      </c>
      <c r="C1010" t="s">
        <v>617</v>
      </c>
      <c r="D1010" s="5" t="str">
        <f t="shared" si="48"/>
        <v>11-12</v>
      </c>
      <c r="E1010" s="1">
        <f>_xlfn.IFNA(VLOOKUP(Aragon!B1010,'Kilter Holds'!$P$36:$AA$208,5,0),0)</f>
        <v>0</v>
      </c>
      <c r="G1010" s="2">
        <f t="shared" si="46"/>
        <v>0</v>
      </c>
      <c r="H1010" s="2">
        <f t="shared" si="47"/>
        <v>0</v>
      </c>
    </row>
    <row r="1011" spans="2:8">
      <c r="B1011" t="s">
        <v>193</v>
      </c>
      <c r="C1011" t="s">
        <v>617</v>
      </c>
      <c r="D1011" s="6" t="str">
        <f t="shared" si="48"/>
        <v>14-01</v>
      </c>
      <c r="E1011" s="1">
        <f>_xlfn.IFNA(VLOOKUP(Aragon!B1011,'Kilter Holds'!$P$36:$AA$208,6,0),0)</f>
        <v>0</v>
      </c>
      <c r="G1011" s="2">
        <f t="shared" si="46"/>
        <v>0</v>
      </c>
      <c r="H1011" s="2">
        <f t="shared" si="47"/>
        <v>0</v>
      </c>
    </row>
    <row r="1012" spans="2:8">
      <c r="B1012" t="s">
        <v>193</v>
      </c>
      <c r="C1012" t="s">
        <v>617</v>
      </c>
      <c r="D1012" s="7" t="str">
        <f t="shared" si="48"/>
        <v>15-12</v>
      </c>
      <c r="E1012" s="1">
        <f>_xlfn.IFNA(VLOOKUP(Aragon!B1012,'Kilter Holds'!$P$36:$AA$208,7,0),0)</f>
        <v>0</v>
      </c>
      <c r="G1012" s="2">
        <f t="shared" si="46"/>
        <v>0</v>
      </c>
      <c r="H1012" s="2">
        <f t="shared" si="47"/>
        <v>0</v>
      </c>
    </row>
    <row r="1013" spans="2:8">
      <c r="B1013" t="s">
        <v>193</v>
      </c>
      <c r="C1013" t="s">
        <v>617</v>
      </c>
      <c r="D1013" s="8" t="str">
        <f t="shared" si="48"/>
        <v>16-16</v>
      </c>
      <c r="E1013" s="1">
        <f>_xlfn.IFNA(VLOOKUP(Aragon!B1013,'Kilter Holds'!$P$36:$AA$208,8,0),0)</f>
        <v>0</v>
      </c>
      <c r="G1013" s="2">
        <f t="shared" si="46"/>
        <v>0</v>
      </c>
      <c r="H1013" s="2">
        <f t="shared" si="47"/>
        <v>0</v>
      </c>
    </row>
    <row r="1014" spans="2:8">
      <c r="B1014" t="s">
        <v>193</v>
      </c>
      <c r="C1014" t="s">
        <v>617</v>
      </c>
      <c r="D1014" s="9" t="str">
        <f t="shared" si="48"/>
        <v>13-01</v>
      </c>
      <c r="E1014" s="1">
        <f>_xlfn.IFNA(VLOOKUP(Aragon!B1014,'Kilter Holds'!$P$36:$AA$208,9,0),0)</f>
        <v>0</v>
      </c>
      <c r="G1014" s="2">
        <f t="shared" si="46"/>
        <v>0</v>
      </c>
      <c r="H1014" s="2">
        <f t="shared" si="47"/>
        <v>0</v>
      </c>
    </row>
    <row r="1015" spans="2:8">
      <c r="B1015" t="s">
        <v>193</v>
      </c>
      <c r="C1015" t="s">
        <v>617</v>
      </c>
      <c r="D1015" s="10" t="str">
        <f t="shared" si="48"/>
        <v>07-13</v>
      </c>
      <c r="E1015" s="1">
        <f>_xlfn.IFNA(VLOOKUP(Aragon!B1015,'Kilter Holds'!$P$36:$AA$208,10,0),0)</f>
        <v>0</v>
      </c>
      <c r="G1015" s="2">
        <f t="shared" si="46"/>
        <v>0</v>
      </c>
      <c r="H1015" s="2">
        <f t="shared" si="47"/>
        <v>0</v>
      </c>
    </row>
    <row r="1016" spans="2:8">
      <c r="B1016" t="s">
        <v>193</v>
      </c>
      <c r="C1016" t="s">
        <v>617</v>
      </c>
      <c r="D1016" s="11" t="str">
        <f t="shared" si="48"/>
        <v>11-26</v>
      </c>
      <c r="E1016" s="1">
        <f>_xlfn.IFNA(VLOOKUP(Aragon!B1016,'Kilter Holds'!$P$36:$AA$208,11,0),0)</f>
        <v>0</v>
      </c>
      <c r="G1016" s="2">
        <f t="shared" si="46"/>
        <v>0</v>
      </c>
      <c r="H1016" s="2">
        <f t="shared" si="47"/>
        <v>0</v>
      </c>
    </row>
    <row r="1017" spans="2:8">
      <c r="B1017" t="s">
        <v>193</v>
      </c>
      <c r="C1017" t="s">
        <v>617</v>
      </c>
      <c r="D1017" s="13" t="str">
        <f t="shared" si="48"/>
        <v>18-01</v>
      </c>
      <c r="E1017" s="1">
        <f>_xlfn.IFNA(VLOOKUP(Aragon!B1017,'Kilter Holds'!$P$36:$AA$208,12,0),0)</f>
        <v>0</v>
      </c>
      <c r="G1017" s="2">
        <f t="shared" si="46"/>
        <v>0</v>
      </c>
      <c r="H1017" s="2">
        <f t="shared" si="47"/>
        <v>0</v>
      </c>
    </row>
    <row r="1018" spans="2:8">
      <c r="B1018" t="s">
        <v>193</v>
      </c>
      <c r="C1018" t="s">
        <v>617</v>
      </c>
      <c r="D1018" s="12" t="str">
        <f t="shared" si="48"/>
        <v>Color Code</v>
      </c>
      <c r="E1018" s="1">
        <f>_xlfn.IFNA(VLOOKUP(Aragon!B1018,'Kilter Holds'!$P$36:$AA$208,13,0),0)</f>
        <v>0</v>
      </c>
      <c r="G1018" s="2">
        <f t="shared" ref="G1018:G1081" si="49">E1018*F1018</f>
        <v>0</v>
      </c>
      <c r="H1018" s="2">
        <f t="shared" si="47"/>
        <v>0</v>
      </c>
    </row>
    <row r="1019" spans="2:8">
      <c r="B1019" t="s">
        <v>320</v>
      </c>
      <c r="C1019" t="s">
        <v>618</v>
      </c>
      <c r="D1019" s="5" t="str">
        <f t="shared" si="48"/>
        <v>11-12</v>
      </c>
      <c r="E1019" s="1">
        <f>_xlfn.IFNA(VLOOKUP(Aragon!B1019,'Kilter Holds'!$P$36:$AA$208,5,0),0)</f>
        <v>0</v>
      </c>
      <c r="G1019" s="2">
        <f t="shared" si="49"/>
        <v>0</v>
      </c>
      <c r="H1019" s="2">
        <f t="shared" si="47"/>
        <v>0</v>
      </c>
    </row>
    <row r="1020" spans="2:8">
      <c r="B1020" t="s">
        <v>320</v>
      </c>
      <c r="C1020" t="s">
        <v>618</v>
      </c>
      <c r="D1020" s="6" t="str">
        <f t="shared" si="48"/>
        <v>14-01</v>
      </c>
      <c r="E1020" s="1">
        <f>_xlfn.IFNA(VLOOKUP(Aragon!B1020,'Kilter Holds'!$P$36:$AA$208,6,0),0)</f>
        <v>0</v>
      </c>
      <c r="G1020" s="2">
        <f t="shared" si="49"/>
        <v>0</v>
      </c>
      <c r="H1020" s="2">
        <f t="shared" si="47"/>
        <v>0</v>
      </c>
    </row>
    <row r="1021" spans="2:8">
      <c r="B1021" t="s">
        <v>320</v>
      </c>
      <c r="C1021" t="s">
        <v>618</v>
      </c>
      <c r="D1021" s="7" t="str">
        <f t="shared" si="48"/>
        <v>15-12</v>
      </c>
      <c r="E1021" s="1">
        <f>_xlfn.IFNA(VLOOKUP(Aragon!B1021,'Kilter Holds'!$P$36:$AA$208,7,0),0)</f>
        <v>0</v>
      </c>
      <c r="G1021" s="2">
        <f t="shared" si="49"/>
        <v>0</v>
      </c>
      <c r="H1021" s="2">
        <f t="shared" si="47"/>
        <v>0</v>
      </c>
    </row>
    <row r="1022" spans="2:8">
      <c r="B1022" t="s">
        <v>320</v>
      </c>
      <c r="C1022" t="s">
        <v>618</v>
      </c>
      <c r="D1022" s="8" t="str">
        <f t="shared" si="48"/>
        <v>16-16</v>
      </c>
      <c r="E1022" s="1">
        <f>_xlfn.IFNA(VLOOKUP(Aragon!B1022,'Kilter Holds'!$P$36:$AA$208,8,0),0)</f>
        <v>0</v>
      </c>
      <c r="G1022" s="2">
        <f t="shared" si="49"/>
        <v>0</v>
      </c>
      <c r="H1022" s="2">
        <f t="shared" si="47"/>
        <v>0</v>
      </c>
    </row>
    <row r="1023" spans="2:8">
      <c r="B1023" t="s">
        <v>320</v>
      </c>
      <c r="C1023" t="s">
        <v>618</v>
      </c>
      <c r="D1023" s="9" t="str">
        <f t="shared" si="48"/>
        <v>13-01</v>
      </c>
      <c r="E1023" s="1">
        <f>_xlfn.IFNA(VLOOKUP(Aragon!B1023,'Kilter Holds'!$P$36:$AA$208,9,0),0)</f>
        <v>0</v>
      </c>
      <c r="G1023" s="2">
        <f t="shared" si="49"/>
        <v>0</v>
      </c>
      <c r="H1023" s="2">
        <f t="shared" si="47"/>
        <v>0</v>
      </c>
    </row>
    <row r="1024" spans="2:8">
      <c r="B1024" t="s">
        <v>320</v>
      </c>
      <c r="C1024" t="s">
        <v>618</v>
      </c>
      <c r="D1024" s="10" t="str">
        <f t="shared" si="48"/>
        <v>07-13</v>
      </c>
      <c r="E1024" s="1">
        <f>_xlfn.IFNA(VLOOKUP(Aragon!B1024,'Kilter Holds'!$P$36:$AA$208,10,0),0)</f>
        <v>0</v>
      </c>
      <c r="G1024" s="2">
        <f t="shared" si="49"/>
        <v>0</v>
      </c>
      <c r="H1024" s="2">
        <f t="shared" si="47"/>
        <v>0</v>
      </c>
    </row>
    <row r="1025" spans="2:8">
      <c r="B1025" t="s">
        <v>320</v>
      </c>
      <c r="C1025" t="s">
        <v>618</v>
      </c>
      <c r="D1025" s="11" t="str">
        <f t="shared" si="48"/>
        <v>11-26</v>
      </c>
      <c r="E1025" s="1">
        <f>_xlfn.IFNA(VLOOKUP(Aragon!B1025,'Kilter Holds'!$P$36:$AA$208,11,0),0)</f>
        <v>0</v>
      </c>
      <c r="G1025" s="2">
        <f t="shared" si="49"/>
        <v>0</v>
      </c>
      <c r="H1025" s="2">
        <f t="shared" si="47"/>
        <v>0</v>
      </c>
    </row>
    <row r="1026" spans="2:8">
      <c r="B1026" t="s">
        <v>320</v>
      </c>
      <c r="C1026" t="s">
        <v>618</v>
      </c>
      <c r="D1026" s="13" t="str">
        <f t="shared" si="48"/>
        <v>18-01</v>
      </c>
      <c r="E1026" s="1">
        <f>_xlfn.IFNA(VLOOKUP(Aragon!B1026,'Kilter Holds'!$P$36:$AA$208,12,0),0)</f>
        <v>0</v>
      </c>
      <c r="G1026" s="2">
        <f t="shared" si="49"/>
        <v>0</v>
      </c>
      <c r="H1026" s="2">
        <f t="shared" si="47"/>
        <v>0</v>
      </c>
    </row>
    <row r="1027" spans="2:8">
      <c r="B1027" t="s">
        <v>320</v>
      </c>
      <c r="C1027" t="s">
        <v>618</v>
      </c>
      <c r="D1027" s="12" t="str">
        <f t="shared" si="48"/>
        <v>Color Code</v>
      </c>
      <c r="E1027" s="1">
        <f>_xlfn.IFNA(VLOOKUP(Aragon!B1027,'Kilter Holds'!$P$36:$AA$208,13,0),0)</f>
        <v>0</v>
      </c>
      <c r="G1027" s="2">
        <f t="shared" si="49"/>
        <v>0</v>
      </c>
      <c r="H1027" s="2">
        <f t="shared" si="47"/>
        <v>0</v>
      </c>
    </row>
    <row r="1028" spans="2:8">
      <c r="B1028" t="s">
        <v>194</v>
      </c>
      <c r="C1028" t="s">
        <v>619</v>
      </c>
      <c r="D1028" s="5" t="str">
        <f t="shared" si="48"/>
        <v>11-12</v>
      </c>
      <c r="E1028" s="1">
        <f>_xlfn.IFNA(VLOOKUP(Aragon!B1028,'Kilter Holds'!$P$36:$AA$208,5,0),0)</f>
        <v>0</v>
      </c>
      <c r="G1028" s="2">
        <f t="shared" si="49"/>
        <v>0</v>
      </c>
      <c r="H1028" s="2">
        <f t="shared" si="47"/>
        <v>0</v>
      </c>
    </row>
    <row r="1029" spans="2:8">
      <c r="B1029" t="s">
        <v>194</v>
      </c>
      <c r="C1029" t="s">
        <v>619</v>
      </c>
      <c r="D1029" s="6" t="str">
        <f t="shared" si="48"/>
        <v>14-01</v>
      </c>
      <c r="E1029" s="1">
        <f>_xlfn.IFNA(VLOOKUP(Aragon!B1029,'Kilter Holds'!$P$36:$AA$208,6,0),0)</f>
        <v>0</v>
      </c>
      <c r="G1029" s="2">
        <f t="shared" si="49"/>
        <v>0</v>
      </c>
      <c r="H1029" s="2">
        <f t="shared" si="47"/>
        <v>0</v>
      </c>
    </row>
    <row r="1030" spans="2:8">
      <c r="B1030" t="s">
        <v>194</v>
      </c>
      <c r="C1030" t="s">
        <v>619</v>
      </c>
      <c r="D1030" s="7" t="str">
        <f t="shared" si="48"/>
        <v>15-12</v>
      </c>
      <c r="E1030" s="1">
        <f>_xlfn.IFNA(VLOOKUP(Aragon!B1030,'Kilter Holds'!$P$36:$AA$208,7,0),0)</f>
        <v>0</v>
      </c>
      <c r="G1030" s="2">
        <f t="shared" si="49"/>
        <v>0</v>
      </c>
      <c r="H1030" s="2">
        <f t="shared" si="47"/>
        <v>0</v>
      </c>
    </row>
    <row r="1031" spans="2:8">
      <c r="B1031" t="s">
        <v>194</v>
      </c>
      <c r="C1031" t="s">
        <v>619</v>
      </c>
      <c r="D1031" s="8" t="str">
        <f t="shared" si="48"/>
        <v>16-16</v>
      </c>
      <c r="E1031" s="1">
        <f>_xlfn.IFNA(VLOOKUP(Aragon!B1031,'Kilter Holds'!$P$36:$AA$208,8,0),0)</f>
        <v>0</v>
      </c>
      <c r="G1031" s="2">
        <f t="shared" si="49"/>
        <v>0</v>
      </c>
      <c r="H1031" s="2">
        <f t="shared" si="47"/>
        <v>0</v>
      </c>
    </row>
    <row r="1032" spans="2:8">
      <c r="B1032" t="s">
        <v>194</v>
      </c>
      <c r="C1032" t="s">
        <v>619</v>
      </c>
      <c r="D1032" s="9" t="str">
        <f t="shared" si="48"/>
        <v>13-01</v>
      </c>
      <c r="E1032" s="1">
        <f>_xlfn.IFNA(VLOOKUP(Aragon!B1032,'Kilter Holds'!$P$36:$AA$208,9,0),0)</f>
        <v>0</v>
      </c>
      <c r="G1032" s="2">
        <f t="shared" si="49"/>
        <v>0</v>
      </c>
      <c r="H1032" s="2">
        <f t="shared" si="47"/>
        <v>0</v>
      </c>
    </row>
    <row r="1033" spans="2:8">
      <c r="B1033" t="s">
        <v>194</v>
      </c>
      <c r="C1033" t="s">
        <v>619</v>
      </c>
      <c r="D1033" s="10" t="str">
        <f t="shared" si="48"/>
        <v>07-13</v>
      </c>
      <c r="E1033" s="1">
        <f>_xlfn.IFNA(VLOOKUP(Aragon!B1033,'Kilter Holds'!$P$36:$AA$208,10,0),0)</f>
        <v>0</v>
      </c>
      <c r="G1033" s="2">
        <f t="shared" si="49"/>
        <v>0</v>
      </c>
      <c r="H1033" s="2">
        <f t="shared" si="47"/>
        <v>0</v>
      </c>
    </row>
    <row r="1034" spans="2:8">
      <c r="B1034" t="s">
        <v>194</v>
      </c>
      <c r="C1034" t="s">
        <v>619</v>
      </c>
      <c r="D1034" s="11" t="str">
        <f t="shared" si="48"/>
        <v>11-26</v>
      </c>
      <c r="E1034" s="1">
        <f>_xlfn.IFNA(VLOOKUP(Aragon!B1034,'Kilter Holds'!$P$36:$AA$208,11,0),0)</f>
        <v>0</v>
      </c>
      <c r="G1034" s="2">
        <f t="shared" si="49"/>
        <v>0</v>
      </c>
      <c r="H1034" s="2">
        <f t="shared" si="47"/>
        <v>0</v>
      </c>
    </row>
    <row r="1035" spans="2:8">
      <c r="B1035" t="s">
        <v>194</v>
      </c>
      <c r="C1035" t="s">
        <v>619</v>
      </c>
      <c r="D1035" s="13" t="str">
        <f t="shared" si="48"/>
        <v>18-01</v>
      </c>
      <c r="E1035" s="1">
        <f>_xlfn.IFNA(VLOOKUP(Aragon!B1035,'Kilter Holds'!$P$36:$AA$208,12,0),0)</f>
        <v>0</v>
      </c>
      <c r="G1035" s="2">
        <f t="shared" si="49"/>
        <v>0</v>
      </c>
      <c r="H1035" s="2">
        <f t="shared" si="47"/>
        <v>0</v>
      </c>
    </row>
    <row r="1036" spans="2:8">
      <c r="B1036" t="s">
        <v>194</v>
      </c>
      <c r="C1036" t="s">
        <v>619</v>
      </c>
      <c r="D1036" s="12" t="str">
        <f t="shared" si="48"/>
        <v>Color Code</v>
      </c>
      <c r="E1036" s="1">
        <f>_xlfn.IFNA(VLOOKUP(Aragon!B1036,'Kilter Holds'!$P$36:$AA$208,13,0),0)</f>
        <v>0</v>
      </c>
      <c r="G1036" s="2">
        <f t="shared" si="49"/>
        <v>0</v>
      </c>
      <c r="H1036" s="2">
        <f t="shared" ref="H1036:H1099" si="50">IF($S$11="Y",G1036*0.05,0)</f>
        <v>0</v>
      </c>
    </row>
    <row r="1037" spans="2:8">
      <c r="B1037" t="s">
        <v>321</v>
      </c>
      <c r="C1037" t="s">
        <v>620</v>
      </c>
      <c r="D1037" s="5" t="str">
        <f t="shared" ref="D1037:D1100" si="51">D1028</f>
        <v>11-12</v>
      </c>
      <c r="E1037" s="1">
        <f>_xlfn.IFNA(VLOOKUP(Aragon!B1037,'Kilter Holds'!$P$36:$AA$208,5,0),0)</f>
        <v>0</v>
      </c>
      <c r="G1037" s="2">
        <f t="shared" si="49"/>
        <v>0</v>
      </c>
      <c r="H1037" s="2">
        <f t="shared" si="50"/>
        <v>0</v>
      </c>
    </row>
    <row r="1038" spans="2:8">
      <c r="B1038" t="s">
        <v>321</v>
      </c>
      <c r="C1038" t="s">
        <v>620</v>
      </c>
      <c r="D1038" s="6" t="str">
        <f t="shared" si="51"/>
        <v>14-01</v>
      </c>
      <c r="E1038" s="1">
        <f>_xlfn.IFNA(VLOOKUP(Aragon!B1038,'Kilter Holds'!$P$36:$AA$208,6,0),0)</f>
        <v>0</v>
      </c>
      <c r="G1038" s="2">
        <f t="shared" si="49"/>
        <v>0</v>
      </c>
      <c r="H1038" s="2">
        <f t="shared" si="50"/>
        <v>0</v>
      </c>
    </row>
    <row r="1039" spans="2:8">
      <c r="B1039" t="s">
        <v>321</v>
      </c>
      <c r="C1039" t="s">
        <v>620</v>
      </c>
      <c r="D1039" s="7" t="str">
        <f t="shared" si="51"/>
        <v>15-12</v>
      </c>
      <c r="E1039" s="1">
        <f>_xlfn.IFNA(VLOOKUP(Aragon!B1039,'Kilter Holds'!$P$36:$AA$208,7,0),0)</f>
        <v>0</v>
      </c>
      <c r="G1039" s="2">
        <f t="shared" si="49"/>
        <v>0</v>
      </c>
      <c r="H1039" s="2">
        <f t="shared" si="50"/>
        <v>0</v>
      </c>
    </row>
    <row r="1040" spans="2:8">
      <c r="B1040" t="s">
        <v>321</v>
      </c>
      <c r="C1040" t="s">
        <v>620</v>
      </c>
      <c r="D1040" s="8" t="str">
        <f t="shared" si="51"/>
        <v>16-16</v>
      </c>
      <c r="E1040" s="1">
        <f>_xlfn.IFNA(VLOOKUP(Aragon!B1040,'Kilter Holds'!$P$36:$AA$208,8,0),0)</f>
        <v>0</v>
      </c>
      <c r="G1040" s="2">
        <f t="shared" si="49"/>
        <v>0</v>
      </c>
      <c r="H1040" s="2">
        <f t="shared" si="50"/>
        <v>0</v>
      </c>
    </row>
    <row r="1041" spans="2:8">
      <c r="B1041" t="s">
        <v>321</v>
      </c>
      <c r="C1041" t="s">
        <v>620</v>
      </c>
      <c r="D1041" s="9" t="str">
        <f t="shared" si="51"/>
        <v>13-01</v>
      </c>
      <c r="E1041" s="1">
        <f>_xlfn.IFNA(VLOOKUP(Aragon!B1041,'Kilter Holds'!$P$36:$AA$208,9,0),0)</f>
        <v>0</v>
      </c>
      <c r="G1041" s="2">
        <f t="shared" si="49"/>
        <v>0</v>
      </c>
      <c r="H1041" s="2">
        <f t="shared" si="50"/>
        <v>0</v>
      </c>
    </row>
    <row r="1042" spans="2:8">
      <c r="B1042" t="s">
        <v>321</v>
      </c>
      <c r="C1042" t="s">
        <v>620</v>
      </c>
      <c r="D1042" s="10" t="str">
        <f t="shared" si="51"/>
        <v>07-13</v>
      </c>
      <c r="E1042" s="1">
        <f>_xlfn.IFNA(VLOOKUP(Aragon!B1042,'Kilter Holds'!$P$36:$AA$208,10,0),0)</f>
        <v>0</v>
      </c>
      <c r="G1042" s="2">
        <f t="shared" si="49"/>
        <v>0</v>
      </c>
      <c r="H1042" s="2">
        <f t="shared" si="50"/>
        <v>0</v>
      </c>
    </row>
    <row r="1043" spans="2:8">
      <c r="B1043" t="s">
        <v>321</v>
      </c>
      <c r="C1043" t="s">
        <v>620</v>
      </c>
      <c r="D1043" s="11" t="str">
        <f t="shared" si="51"/>
        <v>11-26</v>
      </c>
      <c r="E1043" s="1">
        <f>_xlfn.IFNA(VLOOKUP(Aragon!B1043,'Kilter Holds'!$P$36:$AA$208,11,0),0)</f>
        <v>0</v>
      </c>
      <c r="G1043" s="2">
        <f t="shared" si="49"/>
        <v>0</v>
      </c>
      <c r="H1043" s="2">
        <f t="shared" si="50"/>
        <v>0</v>
      </c>
    </row>
    <row r="1044" spans="2:8">
      <c r="B1044" t="s">
        <v>321</v>
      </c>
      <c r="C1044" t="s">
        <v>620</v>
      </c>
      <c r="D1044" s="13" t="str">
        <f t="shared" si="51"/>
        <v>18-01</v>
      </c>
      <c r="E1044" s="1">
        <f>_xlfn.IFNA(VLOOKUP(Aragon!B1044,'Kilter Holds'!$P$36:$AA$208,12,0),0)</f>
        <v>0</v>
      </c>
      <c r="G1044" s="2">
        <f t="shared" si="49"/>
        <v>0</v>
      </c>
      <c r="H1044" s="2">
        <f t="shared" si="50"/>
        <v>0</v>
      </c>
    </row>
    <row r="1045" spans="2:8">
      <c r="B1045" t="s">
        <v>321</v>
      </c>
      <c r="C1045" t="s">
        <v>620</v>
      </c>
      <c r="D1045" s="12" t="str">
        <f t="shared" si="51"/>
        <v>Color Code</v>
      </c>
      <c r="E1045" s="1">
        <f>_xlfn.IFNA(VLOOKUP(Aragon!B1045,'Kilter Holds'!$P$36:$AA$208,13,0),0)</f>
        <v>0</v>
      </c>
      <c r="G1045" s="2">
        <f t="shared" si="49"/>
        <v>0</v>
      </c>
      <c r="H1045" s="2">
        <f t="shared" si="50"/>
        <v>0</v>
      </c>
    </row>
    <row r="1046" spans="2:8">
      <c r="B1046" t="s">
        <v>305</v>
      </c>
      <c r="C1046" t="s">
        <v>621</v>
      </c>
      <c r="D1046" s="5" t="str">
        <f t="shared" si="51"/>
        <v>11-12</v>
      </c>
      <c r="E1046" s="1">
        <f>_xlfn.IFNA(VLOOKUP(Aragon!B1046,'Kilter Holds'!$P$36:$AA$208,5,0),0)</f>
        <v>0</v>
      </c>
      <c r="G1046" s="2">
        <f t="shared" si="49"/>
        <v>0</v>
      </c>
      <c r="H1046" s="2">
        <f t="shared" si="50"/>
        <v>0</v>
      </c>
    </row>
    <row r="1047" spans="2:8">
      <c r="B1047" t="s">
        <v>305</v>
      </c>
      <c r="C1047" t="s">
        <v>621</v>
      </c>
      <c r="D1047" s="6" t="str">
        <f t="shared" si="51"/>
        <v>14-01</v>
      </c>
      <c r="E1047" s="1">
        <f>_xlfn.IFNA(VLOOKUP(Aragon!B1047,'Kilter Holds'!$P$36:$AA$208,6,0),0)</f>
        <v>0</v>
      </c>
      <c r="G1047" s="2">
        <f t="shared" si="49"/>
        <v>0</v>
      </c>
      <c r="H1047" s="2">
        <f t="shared" si="50"/>
        <v>0</v>
      </c>
    </row>
    <row r="1048" spans="2:8">
      <c r="B1048" t="s">
        <v>305</v>
      </c>
      <c r="C1048" t="s">
        <v>621</v>
      </c>
      <c r="D1048" s="7" t="str">
        <f t="shared" si="51"/>
        <v>15-12</v>
      </c>
      <c r="E1048" s="1">
        <f>_xlfn.IFNA(VLOOKUP(Aragon!B1048,'Kilter Holds'!$P$36:$AA$208,7,0),0)</f>
        <v>0</v>
      </c>
      <c r="G1048" s="2">
        <f t="shared" si="49"/>
        <v>0</v>
      </c>
      <c r="H1048" s="2">
        <f t="shared" si="50"/>
        <v>0</v>
      </c>
    </row>
    <row r="1049" spans="2:8">
      <c r="B1049" t="s">
        <v>305</v>
      </c>
      <c r="C1049" t="s">
        <v>621</v>
      </c>
      <c r="D1049" s="8" t="str">
        <f t="shared" si="51"/>
        <v>16-16</v>
      </c>
      <c r="E1049" s="1">
        <f>_xlfn.IFNA(VLOOKUP(Aragon!B1049,'Kilter Holds'!$P$36:$AA$208,8,0),0)</f>
        <v>0</v>
      </c>
      <c r="G1049" s="2">
        <f t="shared" si="49"/>
        <v>0</v>
      </c>
      <c r="H1049" s="2">
        <f t="shared" si="50"/>
        <v>0</v>
      </c>
    </row>
    <row r="1050" spans="2:8">
      <c r="B1050" t="s">
        <v>305</v>
      </c>
      <c r="C1050" t="s">
        <v>621</v>
      </c>
      <c r="D1050" s="9" t="str">
        <f t="shared" si="51"/>
        <v>13-01</v>
      </c>
      <c r="E1050" s="1">
        <f>_xlfn.IFNA(VLOOKUP(Aragon!B1050,'Kilter Holds'!$P$36:$AA$208,9,0),0)</f>
        <v>0</v>
      </c>
      <c r="G1050" s="2">
        <f t="shared" si="49"/>
        <v>0</v>
      </c>
      <c r="H1050" s="2">
        <f t="shared" si="50"/>
        <v>0</v>
      </c>
    </row>
    <row r="1051" spans="2:8">
      <c r="B1051" t="s">
        <v>305</v>
      </c>
      <c r="C1051" t="s">
        <v>621</v>
      </c>
      <c r="D1051" s="10" t="str">
        <f t="shared" si="51"/>
        <v>07-13</v>
      </c>
      <c r="E1051" s="1">
        <f>_xlfn.IFNA(VLOOKUP(Aragon!B1051,'Kilter Holds'!$P$36:$AA$208,10,0),0)</f>
        <v>0</v>
      </c>
      <c r="G1051" s="2">
        <f t="shared" si="49"/>
        <v>0</v>
      </c>
      <c r="H1051" s="2">
        <f t="shared" si="50"/>
        <v>0</v>
      </c>
    </row>
    <row r="1052" spans="2:8">
      <c r="B1052" t="s">
        <v>305</v>
      </c>
      <c r="C1052" t="s">
        <v>621</v>
      </c>
      <c r="D1052" s="11" t="str">
        <f t="shared" si="51"/>
        <v>11-26</v>
      </c>
      <c r="E1052" s="1">
        <f>_xlfn.IFNA(VLOOKUP(Aragon!B1052,'Kilter Holds'!$P$36:$AA$208,11,0),0)</f>
        <v>0</v>
      </c>
      <c r="G1052" s="2">
        <f t="shared" si="49"/>
        <v>0</v>
      </c>
      <c r="H1052" s="2">
        <f t="shared" si="50"/>
        <v>0</v>
      </c>
    </row>
    <row r="1053" spans="2:8">
      <c r="B1053" t="s">
        <v>305</v>
      </c>
      <c r="C1053" t="s">
        <v>621</v>
      </c>
      <c r="D1053" s="13" t="str">
        <f t="shared" si="51"/>
        <v>18-01</v>
      </c>
      <c r="E1053" s="1">
        <f>_xlfn.IFNA(VLOOKUP(Aragon!B1053,'Kilter Holds'!$P$36:$AA$208,12,0),0)</f>
        <v>0</v>
      </c>
      <c r="G1053" s="2">
        <f t="shared" si="49"/>
        <v>0</v>
      </c>
      <c r="H1053" s="2">
        <f t="shared" si="50"/>
        <v>0</v>
      </c>
    </row>
    <row r="1054" spans="2:8">
      <c r="B1054" t="s">
        <v>305</v>
      </c>
      <c r="C1054" t="s">
        <v>621</v>
      </c>
      <c r="D1054" s="12" t="str">
        <f t="shared" si="51"/>
        <v>Color Code</v>
      </c>
      <c r="E1054" s="1">
        <f>_xlfn.IFNA(VLOOKUP(Aragon!B1054,'Kilter Holds'!$P$36:$AA$208,13,0),0)</f>
        <v>0</v>
      </c>
      <c r="G1054" s="2">
        <f t="shared" si="49"/>
        <v>0</v>
      </c>
      <c r="H1054" s="2">
        <f t="shared" si="50"/>
        <v>0</v>
      </c>
    </row>
    <row r="1055" spans="2:8">
      <c r="B1055" t="s">
        <v>181</v>
      </c>
      <c r="C1055" t="s">
        <v>622</v>
      </c>
      <c r="D1055" s="5" t="str">
        <f t="shared" si="51"/>
        <v>11-12</v>
      </c>
      <c r="E1055" s="1">
        <f>_xlfn.IFNA(VLOOKUP(Aragon!B1055,'Kilter Holds'!$P$36:$AA$208,5,0),0)</f>
        <v>0</v>
      </c>
      <c r="G1055" s="2">
        <f t="shared" si="49"/>
        <v>0</v>
      </c>
      <c r="H1055" s="2">
        <f t="shared" si="50"/>
        <v>0</v>
      </c>
    </row>
    <row r="1056" spans="2:8">
      <c r="B1056" t="s">
        <v>181</v>
      </c>
      <c r="C1056" t="s">
        <v>622</v>
      </c>
      <c r="D1056" s="6" t="str">
        <f t="shared" si="51"/>
        <v>14-01</v>
      </c>
      <c r="E1056" s="1">
        <f>_xlfn.IFNA(VLOOKUP(Aragon!B1056,'Kilter Holds'!$P$36:$AA$208,6,0),0)</f>
        <v>0</v>
      </c>
      <c r="G1056" s="2">
        <f t="shared" si="49"/>
        <v>0</v>
      </c>
      <c r="H1056" s="2">
        <f t="shared" si="50"/>
        <v>0</v>
      </c>
    </row>
    <row r="1057" spans="2:8">
      <c r="B1057" t="s">
        <v>181</v>
      </c>
      <c r="C1057" t="s">
        <v>622</v>
      </c>
      <c r="D1057" s="7" t="str">
        <f t="shared" si="51"/>
        <v>15-12</v>
      </c>
      <c r="E1057" s="1">
        <f>_xlfn.IFNA(VLOOKUP(Aragon!B1057,'Kilter Holds'!$P$36:$AA$208,7,0),0)</f>
        <v>0</v>
      </c>
      <c r="G1057" s="2">
        <f t="shared" si="49"/>
        <v>0</v>
      </c>
      <c r="H1057" s="2">
        <f t="shared" si="50"/>
        <v>0</v>
      </c>
    </row>
    <row r="1058" spans="2:8">
      <c r="B1058" t="s">
        <v>181</v>
      </c>
      <c r="C1058" t="s">
        <v>622</v>
      </c>
      <c r="D1058" s="8" t="str">
        <f t="shared" si="51"/>
        <v>16-16</v>
      </c>
      <c r="E1058" s="1">
        <f>_xlfn.IFNA(VLOOKUP(Aragon!B1058,'Kilter Holds'!$P$36:$AA$208,8,0),0)</f>
        <v>0</v>
      </c>
      <c r="G1058" s="2">
        <f t="shared" si="49"/>
        <v>0</v>
      </c>
      <c r="H1058" s="2">
        <f t="shared" si="50"/>
        <v>0</v>
      </c>
    </row>
    <row r="1059" spans="2:8">
      <c r="B1059" t="s">
        <v>181</v>
      </c>
      <c r="C1059" t="s">
        <v>622</v>
      </c>
      <c r="D1059" s="9" t="str">
        <f t="shared" si="51"/>
        <v>13-01</v>
      </c>
      <c r="E1059" s="1">
        <f>_xlfn.IFNA(VLOOKUP(Aragon!B1059,'Kilter Holds'!$P$36:$AA$208,9,0),0)</f>
        <v>0</v>
      </c>
      <c r="G1059" s="2">
        <f t="shared" si="49"/>
        <v>0</v>
      </c>
      <c r="H1059" s="2">
        <f t="shared" si="50"/>
        <v>0</v>
      </c>
    </row>
    <row r="1060" spans="2:8">
      <c r="B1060" t="s">
        <v>181</v>
      </c>
      <c r="C1060" t="s">
        <v>622</v>
      </c>
      <c r="D1060" s="10" t="str">
        <f t="shared" si="51"/>
        <v>07-13</v>
      </c>
      <c r="E1060" s="1">
        <f>_xlfn.IFNA(VLOOKUP(Aragon!B1060,'Kilter Holds'!$P$36:$AA$208,10,0),0)</f>
        <v>0</v>
      </c>
      <c r="G1060" s="2">
        <f t="shared" si="49"/>
        <v>0</v>
      </c>
      <c r="H1060" s="2">
        <f t="shared" si="50"/>
        <v>0</v>
      </c>
    </row>
    <row r="1061" spans="2:8">
      <c r="B1061" t="s">
        <v>181</v>
      </c>
      <c r="C1061" t="s">
        <v>622</v>
      </c>
      <c r="D1061" s="11" t="str">
        <f t="shared" si="51"/>
        <v>11-26</v>
      </c>
      <c r="E1061" s="1">
        <f>_xlfn.IFNA(VLOOKUP(Aragon!B1061,'Kilter Holds'!$P$36:$AA$208,11,0),0)</f>
        <v>0</v>
      </c>
      <c r="G1061" s="2">
        <f t="shared" si="49"/>
        <v>0</v>
      </c>
      <c r="H1061" s="2">
        <f t="shared" si="50"/>
        <v>0</v>
      </c>
    </row>
    <row r="1062" spans="2:8">
      <c r="B1062" t="s">
        <v>181</v>
      </c>
      <c r="C1062" t="s">
        <v>622</v>
      </c>
      <c r="D1062" s="13" t="str">
        <f t="shared" si="51"/>
        <v>18-01</v>
      </c>
      <c r="E1062" s="1">
        <f>_xlfn.IFNA(VLOOKUP(Aragon!B1062,'Kilter Holds'!$P$36:$AA$208,12,0),0)</f>
        <v>0</v>
      </c>
      <c r="G1062" s="2">
        <f t="shared" si="49"/>
        <v>0</v>
      </c>
      <c r="H1062" s="2">
        <f t="shared" si="50"/>
        <v>0</v>
      </c>
    </row>
    <row r="1063" spans="2:8">
      <c r="B1063" t="s">
        <v>181</v>
      </c>
      <c r="C1063" t="s">
        <v>622</v>
      </c>
      <c r="D1063" s="12" t="str">
        <f t="shared" si="51"/>
        <v>Color Code</v>
      </c>
      <c r="E1063" s="1">
        <f>_xlfn.IFNA(VLOOKUP(Aragon!B1063,'Kilter Holds'!$P$36:$AA$208,13,0),0)</f>
        <v>0</v>
      </c>
      <c r="G1063" s="2">
        <f t="shared" si="49"/>
        <v>0</v>
      </c>
      <c r="H1063" s="2">
        <f t="shared" si="50"/>
        <v>0</v>
      </c>
    </row>
    <row r="1064" spans="2:8">
      <c r="B1064" t="s">
        <v>291</v>
      </c>
      <c r="C1064" t="s">
        <v>623</v>
      </c>
      <c r="D1064" s="5" t="str">
        <f t="shared" si="51"/>
        <v>11-12</v>
      </c>
      <c r="E1064" s="1">
        <f>_xlfn.IFNA(VLOOKUP(Aragon!B1064,'Kilter Holds'!$P$36:$AA$208,5,0),0)</f>
        <v>0</v>
      </c>
      <c r="G1064" s="2">
        <f t="shared" si="49"/>
        <v>0</v>
      </c>
      <c r="H1064" s="2">
        <f t="shared" si="50"/>
        <v>0</v>
      </c>
    </row>
    <row r="1065" spans="2:8">
      <c r="B1065" t="s">
        <v>291</v>
      </c>
      <c r="C1065" t="s">
        <v>623</v>
      </c>
      <c r="D1065" s="6" t="str">
        <f t="shared" si="51"/>
        <v>14-01</v>
      </c>
      <c r="E1065" s="1">
        <f>_xlfn.IFNA(VLOOKUP(Aragon!B1065,'Kilter Holds'!$P$36:$AA$208,6,0),0)</f>
        <v>0</v>
      </c>
      <c r="G1065" s="2">
        <f t="shared" si="49"/>
        <v>0</v>
      </c>
      <c r="H1065" s="2">
        <f t="shared" si="50"/>
        <v>0</v>
      </c>
    </row>
    <row r="1066" spans="2:8">
      <c r="B1066" t="s">
        <v>291</v>
      </c>
      <c r="C1066" t="s">
        <v>623</v>
      </c>
      <c r="D1066" s="7" t="str">
        <f t="shared" si="51"/>
        <v>15-12</v>
      </c>
      <c r="E1066" s="1">
        <f>_xlfn.IFNA(VLOOKUP(Aragon!B1066,'Kilter Holds'!$P$36:$AA$208,7,0),0)</f>
        <v>0</v>
      </c>
      <c r="G1066" s="2">
        <f t="shared" si="49"/>
        <v>0</v>
      </c>
      <c r="H1066" s="2">
        <f t="shared" si="50"/>
        <v>0</v>
      </c>
    </row>
    <row r="1067" spans="2:8">
      <c r="B1067" t="s">
        <v>291</v>
      </c>
      <c r="C1067" t="s">
        <v>623</v>
      </c>
      <c r="D1067" s="8" t="str">
        <f t="shared" si="51"/>
        <v>16-16</v>
      </c>
      <c r="E1067" s="1">
        <f>_xlfn.IFNA(VLOOKUP(Aragon!B1067,'Kilter Holds'!$P$36:$AA$208,8,0),0)</f>
        <v>0</v>
      </c>
      <c r="G1067" s="2">
        <f t="shared" si="49"/>
        <v>0</v>
      </c>
      <c r="H1067" s="2">
        <f t="shared" si="50"/>
        <v>0</v>
      </c>
    </row>
    <row r="1068" spans="2:8">
      <c r="B1068" t="s">
        <v>291</v>
      </c>
      <c r="C1068" t="s">
        <v>623</v>
      </c>
      <c r="D1068" s="9" t="str">
        <f t="shared" si="51"/>
        <v>13-01</v>
      </c>
      <c r="E1068" s="1">
        <f>_xlfn.IFNA(VLOOKUP(Aragon!B1068,'Kilter Holds'!$P$36:$AA$208,9,0),0)</f>
        <v>0</v>
      </c>
      <c r="G1068" s="2">
        <f t="shared" si="49"/>
        <v>0</v>
      </c>
      <c r="H1068" s="2">
        <f t="shared" si="50"/>
        <v>0</v>
      </c>
    </row>
    <row r="1069" spans="2:8">
      <c r="B1069" t="s">
        <v>291</v>
      </c>
      <c r="C1069" t="s">
        <v>623</v>
      </c>
      <c r="D1069" s="10" t="str">
        <f t="shared" si="51"/>
        <v>07-13</v>
      </c>
      <c r="E1069" s="1">
        <f>_xlfn.IFNA(VLOOKUP(Aragon!B1069,'Kilter Holds'!$P$36:$AA$208,10,0),0)</f>
        <v>0</v>
      </c>
      <c r="G1069" s="2">
        <f t="shared" si="49"/>
        <v>0</v>
      </c>
      <c r="H1069" s="2">
        <f t="shared" si="50"/>
        <v>0</v>
      </c>
    </row>
    <row r="1070" spans="2:8">
      <c r="B1070" t="s">
        <v>291</v>
      </c>
      <c r="C1070" t="s">
        <v>623</v>
      </c>
      <c r="D1070" s="11" t="str">
        <f t="shared" si="51"/>
        <v>11-26</v>
      </c>
      <c r="E1070" s="1">
        <f>_xlfn.IFNA(VLOOKUP(Aragon!B1070,'Kilter Holds'!$P$36:$AA$208,11,0),0)</f>
        <v>0</v>
      </c>
      <c r="G1070" s="2">
        <f t="shared" si="49"/>
        <v>0</v>
      </c>
      <c r="H1070" s="2">
        <f t="shared" si="50"/>
        <v>0</v>
      </c>
    </row>
    <row r="1071" spans="2:8">
      <c r="B1071" t="s">
        <v>291</v>
      </c>
      <c r="C1071" t="s">
        <v>623</v>
      </c>
      <c r="D1071" s="13" t="str">
        <f t="shared" si="51"/>
        <v>18-01</v>
      </c>
      <c r="E1071" s="1">
        <f>_xlfn.IFNA(VLOOKUP(Aragon!B1071,'Kilter Holds'!$P$36:$AA$208,12,0),0)</f>
        <v>0</v>
      </c>
      <c r="G1071" s="2">
        <f t="shared" si="49"/>
        <v>0</v>
      </c>
      <c r="H1071" s="2">
        <f t="shared" si="50"/>
        <v>0</v>
      </c>
    </row>
    <row r="1072" spans="2:8">
      <c r="B1072" t="s">
        <v>291</v>
      </c>
      <c r="C1072" t="s">
        <v>623</v>
      </c>
      <c r="D1072" s="12" t="str">
        <f t="shared" si="51"/>
        <v>Color Code</v>
      </c>
      <c r="E1072" s="1">
        <f>_xlfn.IFNA(VLOOKUP(Aragon!B1072,'Kilter Holds'!$P$36:$AA$208,13,0),0)</f>
        <v>0</v>
      </c>
      <c r="G1072" s="2">
        <f t="shared" si="49"/>
        <v>0</v>
      </c>
      <c r="H1072" s="2">
        <f t="shared" si="50"/>
        <v>0</v>
      </c>
    </row>
    <row r="1073" spans="2:8">
      <c r="B1073" t="s">
        <v>292</v>
      </c>
      <c r="C1073" t="s">
        <v>624</v>
      </c>
      <c r="D1073" s="5" t="str">
        <f t="shared" si="51"/>
        <v>11-12</v>
      </c>
      <c r="E1073" s="1">
        <f>_xlfn.IFNA(VLOOKUP(Aragon!B1073,'Kilter Holds'!$P$36:$AA$208,5,0),0)</f>
        <v>0</v>
      </c>
      <c r="G1073" s="2">
        <f t="shared" si="49"/>
        <v>0</v>
      </c>
      <c r="H1073" s="2">
        <f t="shared" si="50"/>
        <v>0</v>
      </c>
    </row>
    <row r="1074" spans="2:8">
      <c r="B1074" t="s">
        <v>292</v>
      </c>
      <c r="C1074" t="s">
        <v>624</v>
      </c>
      <c r="D1074" s="6" t="str">
        <f t="shared" si="51"/>
        <v>14-01</v>
      </c>
      <c r="E1074" s="1">
        <f>_xlfn.IFNA(VLOOKUP(Aragon!B1074,'Kilter Holds'!$P$36:$AA$208,6,0),0)</f>
        <v>0</v>
      </c>
      <c r="G1074" s="2">
        <f t="shared" si="49"/>
        <v>0</v>
      </c>
      <c r="H1074" s="2">
        <f t="shared" si="50"/>
        <v>0</v>
      </c>
    </row>
    <row r="1075" spans="2:8">
      <c r="B1075" t="s">
        <v>292</v>
      </c>
      <c r="C1075" t="s">
        <v>624</v>
      </c>
      <c r="D1075" s="7" t="str">
        <f t="shared" si="51"/>
        <v>15-12</v>
      </c>
      <c r="E1075" s="1">
        <f>_xlfn.IFNA(VLOOKUP(Aragon!B1075,'Kilter Holds'!$P$36:$AA$208,7,0),0)</f>
        <v>0</v>
      </c>
      <c r="G1075" s="2">
        <f t="shared" si="49"/>
        <v>0</v>
      </c>
      <c r="H1075" s="2">
        <f t="shared" si="50"/>
        <v>0</v>
      </c>
    </row>
    <row r="1076" spans="2:8">
      <c r="B1076" t="s">
        <v>292</v>
      </c>
      <c r="C1076" t="s">
        <v>624</v>
      </c>
      <c r="D1076" s="8" t="str">
        <f t="shared" si="51"/>
        <v>16-16</v>
      </c>
      <c r="E1076" s="1">
        <f>_xlfn.IFNA(VLOOKUP(Aragon!B1076,'Kilter Holds'!$P$36:$AA$208,8,0),0)</f>
        <v>0</v>
      </c>
      <c r="G1076" s="2">
        <f t="shared" si="49"/>
        <v>0</v>
      </c>
      <c r="H1076" s="2">
        <f t="shared" si="50"/>
        <v>0</v>
      </c>
    </row>
    <row r="1077" spans="2:8">
      <c r="B1077" t="s">
        <v>292</v>
      </c>
      <c r="C1077" t="s">
        <v>624</v>
      </c>
      <c r="D1077" s="9" t="str">
        <f t="shared" si="51"/>
        <v>13-01</v>
      </c>
      <c r="E1077" s="1">
        <f>_xlfn.IFNA(VLOOKUP(Aragon!B1077,'Kilter Holds'!$P$36:$AA$208,9,0),0)</f>
        <v>0</v>
      </c>
      <c r="G1077" s="2">
        <f t="shared" si="49"/>
        <v>0</v>
      </c>
      <c r="H1077" s="2">
        <f t="shared" si="50"/>
        <v>0</v>
      </c>
    </row>
    <row r="1078" spans="2:8">
      <c r="B1078" t="s">
        <v>292</v>
      </c>
      <c r="C1078" t="s">
        <v>624</v>
      </c>
      <c r="D1078" s="10" t="str">
        <f t="shared" si="51"/>
        <v>07-13</v>
      </c>
      <c r="E1078" s="1">
        <f>_xlfn.IFNA(VLOOKUP(Aragon!B1078,'Kilter Holds'!$P$36:$AA$208,10,0),0)</f>
        <v>0</v>
      </c>
      <c r="G1078" s="2">
        <f t="shared" si="49"/>
        <v>0</v>
      </c>
      <c r="H1078" s="2">
        <f t="shared" si="50"/>
        <v>0</v>
      </c>
    </row>
    <row r="1079" spans="2:8">
      <c r="B1079" t="s">
        <v>292</v>
      </c>
      <c r="C1079" t="s">
        <v>624</v>
      </c>
      <c r="D1079" s="11" t="str">
        <f t="shared" si="51"/>
        <v>11-26</v>
      </c>
      <c r="E1079" s="1">
        <f>_xlfn.IFNA(VLOOKUP(Aragon!B1079,'Kilter Holds'!$P$36:$AA$208,11,0),0)</f>
        <v>0</v>
      </c>
      <c r="G1079" s="2">
        <f t="shared" si="49"/>
        <v>0</v>
      </c>
      <c r="H1079" s="2">
        <f t="shared" si="50"/>
        <v>0</v>
      </c>
    </row>
    <row r="1080" spans="2:8">
      <c r="B1080" t="s">
        <v>292</v>
      </c>
      <c r="C1080" t="s">
        <v>624</v>
      </c>
      <c r="D1080" s="13" t="str">
        <f t="shared" si="51"/>
        <v>18-01</v>
      </c>
      <c r="E1080" s="1">
        <f>_xlfn.IFNA(VLOOKUP(Aragon!B1080,'Kilter Holds'!$P$36:$AA$208,12,0),0)</f>
        <v>0</v>
      </c>
      <c r="G1080" s="2">
        <f t="shared" si="49"/>
        <v>0</v>
      </c>
      <c r="H1080" s="2">
        <f t="shared" si="50"/>
        <v>0</v>
      </c>
    </row>
    <row r="1081" spans="2:8">
      <c r="B1081" t="s">
        <v>292</v>
      </c>
      <c r="C1081" t="s">
        <v>624</v>
      </c>
      <c r="D1081" s="12" t="str">
        <f t="shared" si="51"/>
        <v>Color Code</v>
      </c>
      <c r="E1081" s="1">
        <f>_xlfn.IFNA(VLOOKUP(Aragon!B1081,'Kilter Holds'!$P$36:$AA$208,13,0),0)</f>
        <v>0</v>
      </c>
      <c r="G1081" s="2">
        <f t="shared" si="49"/>
        <v>0</v>
      </c>
      <c r="H1081" s="2">
        <f t="shared" si="50"/>
        <v>0</v>
      </c>
    </row>
    <row r="1082" spans="2:8">
      <c r="B1082" t="s">
        <v>293</v>
      </c>
      <c r="C1082" t="s">
        <v>625</v>
      </c>
      <c r="D1082" s="5" t="str">
        <f t="shared" si="51"/>
        <v>11-12</v>
      </c>
      <c r="E1082" s="1">
        <f>_xlfn.IFNA(VLOOKUP(Aragon!B1082,'Kilter Holds'!$P$36:$AA$208,5,0),0)</f>
        <v>0</v>
      </c>
      <c r="G1082" s="2">
        <f t="shared" ref="G1082:G1145" si="52">E1082*F1082</f>
        <v>0</v>
      </c>
      <c r="H1082" s="2">
        <f t="shared" si="50"/>
        <v>0</v>
      </c>
    </row>
    <row r="1083" spans="2:8">
      <c r="B1083" t="s">
        <v>293</v>
      </c>
      <c r="C1083" t="s">
        <v>625</v>
      </c>
      <c r="D1083" s="6" t="str">
        <f t="shared" si="51"/>
        <v>14-01</v>
      </c>
      <c r="E1083" s="1">
        <f>_xlfn.IFNA(VLOOKUP(Aragon!B1083,'Kilter Holds'!$P$36:$AA$208,6,0),0)</f>
        <v>0</v>
      </c>
      <c r="G1083" s="2">
        <f t="shared" si="52"/>
        <v>0</v>
      </c>
      <c r="H1083" s="2">
        <f t="shared" si="50"/>
        <v>0</v>
      </c>
    </row>
    <row r="1084" spans="2:8">
      <c r="B1084" t="s">
        <v>293</v>
      </c>
      <c r="C1084" t="s">
        <v>625</v>
      </c>
      <c r="D1084" s="7" t="str">
        <f t="shared" si="51"/>
        <v>15-12</v>
      </c>
      <c r="E1084" s="1">
        <f>_xlfn.IFNA(VLOOKUP(Aragon!B1084,'Kilter Holds'!$P$36:$AA$208,7,0),0)</f>
        <v>0</v>
      </c>
      <c r="G1084" s="2">
        <f t="shared" si="52"/>
        <v>0</v>
      </c>
      <c r="H1084" s="2">
        <f t="shared" si="50"/>
        <v>0</v>
      </c>
    </row>
    <row r="1085" spans="2:8">
      <c r="B1085" t="s">
        <v>293</v>
      </c>
      <c r="C1085" t="s">
        <v>625</v>
      </c>
      <c r="D1085" s="8" t="str">
        <f t="shared" si="51"/>
        <v>16-16</v>
      </c>
      <c r="E1085" s="1">
        <f>_xlfn.IFNA(VLOOKUP(Aragon!B1085,'Kilter Holds'!$P$36:$AA$208,8,0),0)</f>
        <v>0</v>
      </c>
      <c r="G1085" s="2">
        <f t="shared" si="52"/>
        <v>0</v>
      </c>
      <c r="H1085" s="2">
        <f t="shared" si="50"/>
        <v>0</v>
      </c>
    </row>
    <row r="1086" spans="2:8">
      <c r="B1086" t="s">
        <v>293</v>
      </c>
      <c r="C1086" t="s">
        <v>625</v>
      </c>
      <c r="D1086" s="9" t="str">
        <f t="shared" si="51"/>
        <v>13-01</v>
      </c>
      <c r="E1086" s="1">
        <f>_xlfn.IFNA(VLOOKUP(Aragon!B1086,'Kilter Holds'!$P$36:$AA$208,9,0),0)</f>
        <v>0</v>
      </c>
      <c r="G1086" s="2">
        <f t="shared" si="52"/>
        <v>0</v>
      </c>
      <c r="H1086" s="2">
        <f t="shared" si="50"/>
        <v>0</v>
      </c>
    </row>
    <row r="1087" spans="2:8">
      <c r="B1087" t="s">
        <v>293</v>
      </c>
      <c r="C1087" t="s">
        <v>625</v>
      </c>
      <c r="D1087" s="10" t="str">
        <f t="shared" si="51"/>
        <v>07-13</v>
      </c>
      <c r="E1087" s="1">
        <f>_xlfn.IFNA(VLOOKUP(Aragon!B1087,'Kilter Holds'!$P$36:$AA$208,10,0),0)</f>
        <v>0</v>
      </c>
      <c r="G1087" s="2">
        <f t="shared" si="52"/>
        <v>0</v>
      </c>
      <c r="H1087" s="2">
        <f t="shared" si="50"/>
        <v>0</v>
      </c>
    </row>
    <row r="1088" spans="2:8">
      <c r="B1088" t="s">
        <v>293</v>
      </c>
      <c r="C1088" t="s">
        <v>625</v>
      </c>
      <c r="D1088" s="11" t="str">
        <f t="shared" si="51"/>
        <v>11-26</v>
      </c>
      <c r="E1088" s="1">
        <f>_xlfn.IFNA(VLOOKUP(Aragon!B1088,'Kilter Holds'!$P$36:$AA$208,11,0),0)</f>
        <v>0</v>
      </c>
      <c r="G1088" s="2">
        <f t="shared" si="52"/>
        <v>0</v>
      </c>
      <c r="H1088" s="2">
        <f t="shared" si="50"/>
        <v>0</v>
      </c>
    </row>
    <row r="1089" spans="2:8">
      <c r="B1089" t="s">
        <v>293</v>
      </c>
      <c r="C1089" t="s">
        <v>625</v>
      </c>
      <c r="D1089" s="13" t="str">
        <f t="shared" si="51"/>
        <v>18-01</v>
      </c>
      <c r="E1089" s="1">
        <f>_xlfn.IFNA(VLOOKUP(Aragon!B1089,'Kilter Holds'!$P$36:$AA$208,12,0),0)</f>
        <v>0</v>
      </c>
      <c r="G1089" s="2">
        <f t="shared" si="52"/>
        <v>0</v>
      </c>
      <c r="H1089" s="2">
        <f t="shared" si="50"/>
        <v>0</v>
      </c>
    </row>
    <row r="1090" spans="2:8">
      <c r="B1090" t="s">
        <v>293</v>
      </c>
      <c r="C1090" t="s">
        <v>625</v>
      </c>
      <c r="D1090" s="12" t="str">
        <f t="shared" si="51"/>
        <v>Color Code</v>
      </c>
      <c r="E1090" s="1">
        <f>_xlfn.IFNA(VLOOKUP(Aragon!B1090,'Kilter Holds'!$P$36:$AA$208,13,0),0)</f>
        <v>0</v>
      </c>
      <c r="G1090" s="2">
        <f t="shared" si="52"/>
        <v>0</v>
      </c>
      <c r="H1090" s="2">
        <f t="shared" si="50"/>
        <v>0</v>
      </c>
    </row>
    <row r="1091" spans="2:8">
      <c r="B1091" t="s">
        <v>195</v>
      </c>
      <c r="C1091" t="s">
        <v>626</v>
      </c>
      <c r="D1091" s="5" t="str">
        <f t="shared" si="51"/>
        <v>11-12</v>
      </c>
      <c r="E1091" s="1">
        <f>_xlfn.IFNA(VLOOKUP(Aragon!B1091,'Kilter Holds'!$P$36:$AA$208,5,0),0)</f>
        <v>0</v>
      </c>
      <c r="G1091" s="2">
        <f t="shared" si="52"/>
        <v>0</v>
      </c>
      <c r="H1091" s="2">
        <f t="shared" si="50"/>
        <v>0</v>
      </c>
    </row>
    <row r="1092" spans="2:8">
      <c r="B1092" t="s">
        <v>195</v>
      </c>
      <c r="C1092" t="s">
        <v>626</v>
      </c>
      <c r="D1092" s="6" t="str">
        <f t="shared" si="51"/>
        <v>14-01</v>
      </c>
      <c r="E1092" s="1">
        <f>_xlfn.IFNA(VLOOKUP(Aragon!B1092,'Kilter Holds'!$P$36:$AA$208,6,0),0)</f>
        <v>0</v>
      </c>
      <c r="G1092" s="2">
        <f t="shared" si="52"/>
        <v>0</v>
      </c>
      <c r="H1092" s="2">
        <f t="shared" si="50"/>
        <v>0</v>
      </c>
    </row>
    <row r="1093" spans="2:8">
      <c r="B1093" t="s">
        <v>195</v>
      </c>
      <c r="C1093" t="s">
        <v>626</v>
      </c>
      <c r="D1093" s="7" t="str">
        <f t="shared" si="51"/>
        <v>15-12</v>
      </c>
      <c r="E1093" s="1">
        <f>_xlfn.IFNA(VLOOKUP(Aragon!B1093,'Kilter Holds'!$P$36:$AA$208,7,0),0)</f>
        <v>0</v>
      </c>
      <c r="G1093" s="2">
        <f t="shared" si="52"/>
        <v>0</v>
      </c>
      <c r="H1093" s="2">
        <f t="shared" si="50"/>
        <v>0</v>
      </c>
    </row>
    <row r="1094" spans="2:8">
      <c r="B1094" t="s">
        <v>195</v>
      </c>
      <c r="C1094" t="s">
        <v>626</v>
      </c>
      <c r="D1094" s="8" t="str">
        <f t="shared" si="51"/>
        <v>16-16</v>
      </c>
      <c r="E1094" s="1">
        <f>_xlfn.IFNA(VLOOKUP(Aragon!B1094,'Kilter Holds'!$P$36:$AA$208,8,0),0)</f>
        <v>0</v>
      </c>
      <c r="G1094" s="2">
        <f t="shared" si="52"/>
        <v>0</v>
      </c>
      <c r="H1094" s="2">
        <f t="shared" si="50"/>
        <v>0</v>
      </c>
    </row>
    <row r="1095" spans="2:8">
      <c r="B1095" t="s">
        <v>195</v>
      </c>
      <c r="C1095" t="s">
        <v>626</v>
      </c>
      <c r="D1095" s="9" t="str">
        <f t="shared" si="51"/>
        <v>13-01</v>
      </c>
      <c r="E1095" s="1">
        <f>_xlfn.IFNA(VLOOKUP(Aragon!B1095,'Kilter Holds'!$P$36:$AA$208,9,0),0)</f>
        <v>0</v>
      </c>
      <c r="G1095" s="2">
        <f t="shared" si="52"/>
        <v>0</v>
      </c>
      <c r="H1095" s="2">
        <f t="shared" si="50"/>
        <v>0</v>
      </c>
    </row>
    <row r="1096" spans="2:8">
      <c r="B1096" t="s">
        <v>195</v>
      </c>
      <c r="C1096" t="s">
        <v>626</v>
      </c>
      <c r="D1096" s="10" t="str">
        <f t="shared" si="51"/>
        <v>07-13</v>
      </c>
      <c r="E1096" s="1">
        <f>_xlfn.IFNA(VLOOKUP(Aragon!B1096,'Kilter Holds'!$P$36:$AA$208,10,0),0)</f>
        <v>0</v>
      </c>
      <c r="G1096" s="2">
        <f t="shared" si="52"/>
        <v>0</v>
      </c>
      <c r="H1096" s="2">
        <f t="shared" si="50"/>
        <v>0</v>
      </c>
    </row>
    <row r="1097" spans="2:8">
      <c r="B1097" t="s">
        <v>195</v>
      </c>
      <c r="C1097" t="s">
        <v>626</v>
      </c>
      <c r="D1097" s="11" t="str">
        <f t="shared" si="51"/>
        <v>11-26</v>
      </c>
      <c r="E1097" s="1">
        <f>_xlfn.IFNA(VLOOKUP(Aragon!B1097,'Kilter Holds'!$P$36:$AA$208,11,0),0)</f>
        <v>0</v>
      </c>
      <c r="G1097" s="2">
        <f t="shared" si="52"/>
        <v>0</v>
      </c>
      <c r="H1097" s="2">
        <f t="shared" si="50"/>
        <v>0</v>
      </c>
    </row>
    <row r="1098" spans="2:8">
      <c r="B1098" t="s">
        <v>195</v>
      </c>
      <c r="C1098" t="s">
        <v>626</v>
      </c>
      <c r="D1098" s="13" t="str">
        <f t="shared" si="51"/>
        <v>18-01</v>
      </c>
      <c r="E1098" s="1">
        <f>_xlfn.IFNA(VLOOKUP(Aragon!B1098,'Kilter Holds'!$P$36:$AA$208,12,0),0)</f>
        <v>0</v>
      </c>
      <c r="G1098" s="2">
        <f t="shared" si="52"/>
        <v>0</v>
      </c>
      <c r="H1098" s="2">
        <f t="shared" si="50"/>
        <v>0</v>
      </c>
    </row>
    <row r="1099" spans="2:8">
      <c r="B1099" t="s">
        <v>195</v>
      </c>
      <c r="C1099" t="s">
        <v>626</v>
      </c>
      <c r="D1099" s="12" t="str">
        <f t="shared" si="51"/>
        <v>Color Code</v>
      </c>
      <c r="E1099" s="1">
        <f>_xlfn.IFNA(VLOOKUP(Aragon!B1099,'Kilter Holds'!$P$36:$AA$208,13,0),0)</f>
        <v>0</v>
      </c>
      <c r="G1099" s="2">
        <f t="shared" si="52"/>
        <v>0</v>
      </c>
      <c r="H1099" s="2">
        <f t="shared" si="50"/>
        <v>0</v>
      </c>
    </row>
    <row r="1100" spans="2:8">
      <c r="B1100" t="s">
        <v>306</v>
      </c>
      <c r="C1100" t="s">
        <v>627</v>
      </c>
      <c r="D1100" s="5" t="str">
        <f t="shared" si="51"/>
        <v>11-12</v>
      </c>
      <c r="E1100" s="1">
        <f>_xlfn.IFNA(VLOOKUP(Aragon!B1100,'Kilter Holds'!$P$36:$AA$208,5,0),0)</f>
        <v>0</v>
      </c>
      <c r="G1100" s="2">
        <f t="shared" si="52"/>
        <v>0</v>
      </c>
      <c r="H1100" s="2">
        <f t="shared" ref="H1100:H1163" si="53">IF($S$11="Y",G1100*0.05,0)</f>
        <v>0</v>
      </c>
    </row>
    <row r="1101" spans="2:8">
      <c r="B1101" t="s">
        <v>306</v>
      </c>
      <c r="C1101" t="s">
        <v>627</v>
      </c>
      <c r="D1101" s="6" t="str">
        <f t="shared" ref="D1101:D1164" si="54">D1092</f>
        <v>14-01</v>
      </c>
      <c r="E1101" s="1">
        <f>_xlfn.IFNA(VLOOKUP(Aragon!B1101,'Kilter Holds'!$P$36:$AA$208,6,0),0)</f>
        <v>0</v>
      </c>
      <c r="G1101" s="2">
        <f t="shared" si="52"/>
        <v>0</v>
      </c>
      <c r="H1101" s="2">
        <f t="shared" si="53"/>
        <v>0</v>
      </c>
    </row>
    <row r="1102" spans="2:8">
      <c r="B1102" t="s">
        <v>306</v>
      </c>
      <c r="C1102" t="s">
        <v>627</v>
      </c>
      <c r="D1102" s="7" t="str">
        <f t="shared" si="54"/>
        <v>15-12</v>
      </c>
      <c r="E1102" s="1">
        <f>_xlfn.IFNA(VLOOKUP(Aragon!B1102,'Kilter Holds'!$P$36:$AA$208,7,0),0)</f>
        <v>0</v>
      </c>
      <c r="G1102" s="2">
        <f t="shared" si="52"/>
        <v>0</v>
      </c>
      <c r="H1102" s="2">
        <f t="shared" si="53"/>
        <v>0</v>
      </c>
    </row>
    <row r="1103" spans="2:8">
      <c r="B1103" t="s">
        <v>306</v>
      </c>
      <c r="C1103" t="s">
        <v>627</v>
      </c>
      <c r="D1103" s="8" t="str">
        <f t="shared" si="54"/>
        <v>16-16</v>
      </c>
      <c r="E1103" s="1">
        <f>_xlfn.IFNA(VLOOKUP(Aragon!B1103,'Kilter Holds'!$P$36:$AA$208,8,0),0)</f>
        <v>0</v>
      </c>
      <c r="G1103" s="2">
        <f t="shared" si="52"/>
        <v>0</v>
      </c>
      <c r="H1103" s="2">
        <f t="shared" si="53"/>
        <v>0</v>
      </c>
    </row>
    <row r="1104" spans="2:8">
      <c r="B1104" t="s">
        <v>306</v>
      </c>
      <c r="C1104" t="s">
        <v>627</v>
      </c>
      <c r="D1104" s="9" t="str">
        <f t="shared" si="54"/>
        <v>13-01</v>
      </c>
      <c r="E1104" s="1">
        <f>_xlfn.IFNA(VLOOKUP(Aragon!B1104,'Kilter Holds'!$P$36:$AA$208,9,0),0)</f>
        <v>0</v>
      </c>
      <c r="G1104" s="2">
        <f t="shared" si="52"/>
        <v>0</v>
      </c>
      <c r="H1104" s="2">
        <f t="shared" si="53"/>
        <v>0</v>
      </c>
    </row>
    <row r="1105" spans="2:8">
      <c r="B1105" t="s">
        <v>306</v>
      </c>
      <c r="C1105" t="s">
        <v>627</v>
      </c>
      <c r="D1105" s="10" t="str">
        <f t="shared" si="54"/>
        <v>07-13</v>
      </c>
      <c r="E1105" s="1">
        <f>_xlfn.IFNA(VLOOKUP(Aragon!B1105,'Kilter Holds'!$P$36:$AA$208,10,0),0)</f>
        <v>0</v>
      </c>
      <c r="G1105" s="2">
        <f t="shared" si="52"/>
        <v>0</v>
      </c>
      <c r="H1105" s="2">
        <f t="shared" si="53"/>
        <v>0</v>
      </c>
    </row>
    <row r="1106" spans="2:8">
      <c r="B1106" t="s">
        <v>306</v>
      </c>
      <c r="C1106" t="s">
        <v>627</v>
      </c>
      <c r="D1106" s="11" t="str">
        <f t="shared" si="54"/>
        <v>11-26</v>
      </c>
      <c r="E1106" s="1">
        <f>_xlfn.IFNA(VLOOKUP(Aragon!B1106,'Kilter Holds'!$P$36:$AA$208,11,0),0)</f>
        <v>0</v>
      </c>
      <c r="G1106" s="2">
        <f t="shared" si="52"/>
        <v>0</v>
      </c>
      <c r="H1106" s="2">
        <f t="shared" si="53"/>
        <v>0</v>
      </c>
    </row>
    <row r="1107" spans="2:8">
      <c r="B1107" t="s">
        <v>306</v>
      </c>
      <c r="C1107" t="s">
        <v>627</v>
      </c>
      <c r="D1107" s="13" t="str">
        <f t="shared" si="54"/>
        <v>18-01</v>
      </c>
      <c r="E1107" s="1">
        <f>_xlfn.IFNA(VLOOKUP(Aragon!B1107,'Kilter Holds'!$P$36:$AA$208,12,0),0)</f>
        <v>0</v>
      </c>
      <c r="G1107" s="2">
        <f t="shared" si="52"/>
        <v>0</v>
      </c>
      <c r="H1107" s="2">
        <f t="shared" si="53"/>
        <v>0</v>
      </c>
    </row>
    <row r="1108" spans="2:8">
      <c r="B1108" t="s">
        <v>306</v>
      </c>
      <c r="C1108" t="s">
        <v>627</v>
      </c>
      <c r="D1108" s="12" t="str">
        <f t="shared" si="54"/>
        <v>Color Code</v>
      </c>
      <c r="E1108" s="1">
        <f>_xlfn.IFNA(VLOOKUP(Aragon!B1108,'Kilter Holds'!$P$36:$AA$208,13,0),0)</f>
        <v>0</v>
      </c>
      <c r="G1108" s="2">
        <f t="shared" si="52"/>
        <v>0</v>
      </c>
      <c r="H1108" s="2">
        <f t="shared" si="53"/>
        <v>0</v>
      </c>
    </row>
    <row r="1109" spans="2:8">
      <c r="B1109" t="s">
        <v>325</v>
      </c>
      <c r="C1109" t="s">
        <v>628</v>
      </c>
      <c r="D1109" s="5" t="str">
        <f t="shared" si="54"/>
        <v>11-12</v>
      </c>
      <c r="E1109" s="1">
        <f>_xlfn.IFNA(VLOOKUP(Aragon!B1109,'Kilter Holds'!$P$36:$AA$208,5,0),0)</f>
        <v>0</v>
      </c>
      <c r="G1109" s="2">
        <f t="shared" si="52"/>
        <v>0</v>
      </c>
      <c r="H1109" s="2">
        <f t="shared" si="53"/>
        <v>0</v>
      </c>
    </row>
    <row r="1110" spans="2:8">
      <c r="B1110" t="s">
        <v>325</v>
      </c>
      <c r="C1110" t="s">
        <v>628</v>
      </c>
      <c r="D1110" s="6" t="str">
        <f t="shared" si="54"/>
        <v>14-01</v>
      </c>
      <c r="E1110" s="1">
        <f>_xlfn.IFNA(VLOOKUP(Aragon!B1110,'Kilter Holds'!$P$36:$AA$208,6,0),0)</f>
        <v>0</v>
      </c>
      <c r="G1110" s="2">
        <f t="shared" si="52"/>
        <v>0</v>
      </c>
      <c r="H1110" s="2">
        <f t="shared" si="53"/>
        <v>0</v>
      </c>
    </row>
    <row r="1111" spans="2:8">
      <c r="B1111" t="s">
        <v>325</v>
      </c>
      <c r="C1111" t="s">
        <v>628</v>
      </c>
      <c r="D1111" s="7" t="str">
        <f t="shared" si="54"/>
        <v>15-12</v>
      </c>
      <c r="E1111" s="1">
        <f>_xlfn.IFNA(VLOOKUP(Aragon!B1111,'Kilter Holds'!$P$36:$AA$208,7,0),0)</f>
        <v>0</v>
      </c>
      <c r="G1111" s="2">
        <f t="shared" si="52"/>
        <v>0</v>
      </c>
      <c r="H1111" s="2">
        <f t="shared" si="53"/>
        <v>0</v>
      </c>
    </row>
    <row r="1112" spans="2:8">
      <c r="B1112" t="s">
        <v>325</v>
      </c>
      <c r="C1112" t="s">
        <v>628</v>
      </c>
      <c r="D1112" s="8" t="str">
        <f t="shared" si="54"/>
        <v>16-16</v>
      </c>
      <c r="E1112" s="1">
        <f>_xlfn.IFNA(VLOOKUP(Aragon!B1112,'Kilter Holds'!$P$36:$AA$208,8,0),0)</f>
        <v>0</v>
      </c>
      <c r="G1112" s="2">
        <f t="shared" si="52"/>
        <v>0</v>
      </c>
      <c r="H1112" s="2">
        <f t="shared" si="53"/>
        <v>0</v>
      </c>
    </row>
    <row r="1113" spans="2:8">
      <c r="B1113" t="s">
        <v>325</v>
      </c>
      <c r="C1113" t="s">
        <v>628</v>
      </c>
      <c r="D1113" s="9" t="str">
        <f t="shared" si="54"/>
        <v>13-01</v>
      </c>
      <c r="E1113" s="1">
        <f>_xlfn.IFNA(VLOOKUP(Aragon!B1113,'Kilter Holds'!$P$36:$AA$208,9,0),0)</f>
        <v>0</v>
      </c>
      <c r="G1113" s="2">
        <f t="shared" si="52"/>
        <v>0</v>
      </c>
      <c r="H1113" s="2">
        <f t="shared" si="53"/>
        <v>0</v>
      </c>
    </row>
    <row r="1114" spans="2:8">
      <c r="B1114" t="s">
        <v>325</v>
      </c>
      <c r="C1114" t="s">
        <v>628</v>
      </c>
      <c r="D1114" s="10" t="str">
        <f t="shared" si="54"/>
        <v>07-13</v>
      </c>
      <c r="E1114" s="1">
        <f>_xlfn.IFNA(VLOOKUP(Aragon!B1114,'Kilter Holds'!$P$36:$AA$208,10,0),0)</f>
        <v>0</v>
      </c>
      <c r="G1114" s="2">
        <f t="shared" si="52"/>
        <v>0</v>
      </c>
      <c r="H1114" s="2">
        <f t="shared" si="53"/>
        <v>0</v>
      </c>
    </row>
    <row r="1115" spans="2:8">
      <c r="B1115" t="s">
        <v>325</v>
      </c>
      <c r="C1115" t="s">
        <v>628</v>
      </c>
      <c r="D1115" s="11" t="str">
        <f t="shared" si="54"/>
        <v>11-26</v>
      </c>
      <c r="E1115" s="1">
        <f>_xlfn.IFNA(VLOOKUP(Aragon!B1115,'Kilter Holds'!$P$36:$AA$208,11,0),0)</f>
        <v>0</v>
      </c>
      <c r="G1115" s="2">
        <f t="shared" si="52"/>
        <v>0</v>
      </c>
      <c r="H1115" s="2">
        <f t="shared" si="53"/>
        <v>0</v>
      </c>
    </row>
    <row r="1116" spans="2:8">
      <c r="B1116" t="s">
        <v>325</v>
      </c>
      <c r="C1116" t="s">
        <v>628</v>
      </c>
      <c r="D1116" s="13" t="str">
        <f t="shared" si="54"/>
        <v>18-01</v>
      </c>
      <c r="E1116" s="1">
        <f>_xlfn.IFNA(VLOOKUP(Aragon!B1116,'Kilter Holds'!$P$36:$AA$208,12,0),0)</f>
        <v>0</v>
      </c>
      <c r="G1116" s="2">
        <f t="shared" si="52"/>
        <v>0</v>
      </c>
      <c r="H1116" s="2">
        <f t="shared" si="53"/>
        <v>0</v>
      </c>
    </row>
    <row r="1117" spans="2:8">
      <c r="B1117" t="s">
        <v>325</v>
      </c>
      <c r="C1117" t="s">
        <v>628</v>
      </c>
      <c r="D1117" s="12" t="str">
        <f t="shared" si="54"/>
        <v>Color Code</v>
      </c>
      <c r="E1117" s="1">
        <f>_xlfn.IFNA(VLOOKUP(Aragon!B1117,'Kilter Holds'!$P$36:$AA$208,13,0),0)</f>
        <v>0</v>
      </c>
      <c r="G1117" s="2">
        <f t="shared" si="52"/>
        <v>0</v>
      </c>
      <c r="H1117" s="2">
        <f t="shared" si="53"/>
        <v>0</v>
      </c>
    </row>
    <row r="1118" spans="2:8">
      <c r="B1118" t="s">
        <v>322</v>
      </c>
      <c r="C1118" t="s">
        <v>629</v>
      </c>
      <c r="D1118" s="5" t="str">
        <f t="shared" si="54"/>
        <v>11-12</v>
      </c>
      <c r="E1118" s="1">
        <f>_xlfn.IFNA(VLOOKUP(Aragon!B1118,'Kilter Holds'!$P$36:$AA$208,5,0),0)</f>
        <v>0</v>
      </c>
      <c r="G1118" s="2">
        <f t="shared" si="52"/>
        <v>0</v>
      </c>
      <c r="H1118" s="2">
        <f t="shared" si="53"/>
        <v>0</v>
      </c>
    </row>
    <row r="1119" spans="2:8">
      <c r="B1119" t="s">
        <v>322</v>
      </c>
      <c r="C1119" t="s">
        <v>629</v>
      </c>
      <c r="D1119" s="6" t="str">
        <f t="shared" si="54"/>
        <v>14-01</v>
      </c>
      <c r="E1119" s="1">
        <f>_xlfn.IFNA(VLOOKUP(Aragon!B1119,'Kilter Holds'!$P$36:$AA$208,6,0),0)</f>
        <v>0</v>
      </c>
      <c r="G1119" s="2">
        <f t="shared" si="52"/>
        <v>0</v>
      </c>
      <c r="H1119" s="2">
        <f t="shared" si="53"/>
        <v>0</v>
      </c>
    </row>
    <row r="1120" spans="2:8">
      <c r="B1120" t="s">
        <v>322</v>
      </c>
      <c r="C1120" t="s">
        <v>629</v>
      </c>
      <c r="D1120" s="7" t="str">
        <f t="shared" si="54"/>
        <v>15-12</v>
      </c>
      <c r="E1120" s="1">
        <f>_xlfn.IFNA(VLOOKUP(Aragon!B1120,'Kilter Holds'!$P$36:$AA$208,7,0),0)</f>
        <v>0</v>
      </c>
      <c r="G1120" s="2">
        <f t="shared" si="52"/>
        <v>0</v>
      </c>
      <c r="H1120" s="2">
        <f t="shared" si="53"/>
        <v>0</v>
      </c>
    </row>
    <row r="1121" spans="2:8">
      <c r="B1121" t="s">
        <v>322</v>
      </c>
      <c r="C1121" t="s">
        <v>629</v>
      </c>
      <c r="D1121" s="8" t="str">
        <f t="shared" si="54"/>
        <v>16-16</v>
      </c>
      <c r="E1121" s="1">
        <f>_xlfn.IFNA(VLOOKUP(Aragon!B1121,'Kilter Holds'!$P$36:$AA$208,8,0),0)</f>
        <v>0</v>
      </c>
      <c r="G1121" s="2">
        <f t="shared" si="52"/>
        <v>0</v>
      </c>
      <c r="H1121" s="2">
        <f t="shared" si="53"/>
        <v>0</v>
      </c>
    </row>
    <row r="1122" spans="2:8">
      <c r="B1122" t="s">
        <v>322</v>
      </c>
      <c r="C1122" t="s">
        <v>629</v>
      </c>
      <c r="D1122" s="9" t="str">
        <f t="shared" si="54"/>
        <v>13-01</v>
      </c>
      <c r="E1122" s="1">
        <f>_xlfn.IFNA(VLOOKUP(Aragon!B1122,'Kilter Holds'!$P$36:$AA$208,9,0),0)</f>
        <v>0</v>
      </c>
      <c r="G1122" s="2">
        <f t="shared" si="52"/>
        <v>0</v>
      </c>
      <c r="H1122" s="2">
        <f t="shared" si="53"/>
        <v>0</v>
      </c>
    </row>
    <row r="1123" spans="2:8">
      <c r="B1123" t="s">
        <v>322</v>
      </c>
      <c r="C1123" t="s">
        <v>629</v>
      </c>
      <c r="D1123" s="10" t="str">
        <f t="shared" si="54"/>
        <v>07-13</v>
      </c>
      <c r="E1123" s="1">
        <f>_xlfn.IFNA(VLOOKUP(Aragon!B1123,'Kilter Holds'!$P$36:$AA$208,10,0),0)</f>
        <v>0</v>
      </c>
      <c r="G1123" s="2">
        <f t="shared" si="52"/>
        <v>0</v>
      </c>
      <c r="H1123" s="2">
        <f t="shared" si="53"/>
        <v>0</v>
      </c>
    </row>
    <row r="1124" spans="2:8">
      <c r="B1124" t="s">
        <v>322</v>
      </c>
      <c r="C1124" t="s">
        <v>629</v>
      </c>
      <c r="D1124" s="11" t="str">
        <f t="shared" si="54"/>
        <v>11-26</v>
      </c>
      <c r="E1124" s="1">
        <f>_xlfn.IFNA(VLOOKUP(Aragon!B1124,'Kilter Holds'!$P$36:$AA$208,11,0),0)</f>
        <v>0</v>
      </c>
      <c r="G1124" s="2">
        <f t="shared" si="52"/>
        <v>0</v>
      </c>
      <c r="H1124" s="2">
        <f t="shared" si="53"/>
        <v>0</v>
      </c>
    </row>
    <row r="1125" spans="2:8">
      <c r="B1125" t="s">
        <v>322</v>
      </c>
      <c r="C1125" t="s">
        <v>629</v>
      </c>
      <c r="D1125" s="13" t="str">
        <f t="shared" si="54"/>
        <v>18-01</v>
      </c>
      <c r="E1125" s="1">
        <f>_xlfn.IFNA(VLOOKUP(Aragon!B1125,'Kilter Holds'!$P$36:$AA$208,12,0),0)</f>
        <v>0</v>
      </c>
      <c r="G1125" s="2">
        <f t="shared" si="52"/>
        <v>0</v>
      </c>
      <c r="H1125" s="2">
        <f t="shared" si="53"/>
        <v>0</v>
      </c>
    </row>
    <row r="1126" spans="2:8">
      <c r="B1126" t="s">
        <v>322</v>
      </c>
      <c r="C1126" t="s">
        <v>629</v>
      </c>
      <c r="D1126" s="12" t="str">
        <f t="shared" si="54"/>
        <v>Color Code</v>
      </c>
      <c r="E1126" s="1">
        <f>_xlfn.IFNA(VLOOKUP(Aragon!B1126,'Kilter Holds'!$P$36:$AA$208,13,0),0)</f>
        <v>0</v>
      </c>
      <c r="G1126" s="2">
        <f t="shared" si="52"/>
        <v>0</v>
      </c>
      <c r="H1126" s="2">
        <f t="shared" si="53"/>
        <v>0</v>
      </c>
    </row>
    <row r="1127" spans="2:8">
      <c r="B1127" t="s">
        <v>196</v>
      </c>
      <c r="C1127" t="s">
        <v>630</v>
      </c>
      <c r="D1127" s="5" t="str">
        <f t="shared" si="54"/>
        <v>11-12</v>
      </c>
      <c r="E1127" s="1">
        <f>_xlfn.IFNA(VLOOKUP(Aragon!B1127,'Kilter Holds'!$P$36:$AA$208,5,0),0)</f>
        <v>0</v>
      </c>
      <c r="G1127" s="2">
        <f t="shared" si="52"/>
        <v>0</v>
      </c>
      <c r="H1127" s="2">
        <f t="shared" si="53"/>
        <v>0</v>
      </c>
    </row>
    <row r="1128" spans="2:8">
      <c r="B1128" t="s">
        <v>196</v>
      </c>
      <c r="C1128" t="s">
        <v>630</v>
      </c>
      <c r="D1128" s="6" t="str">
        <f t="shared" si="54"/>
        <v>14-01</v>
      </c>
      <c r="E1128" s="1">
        <f>_xlfn.IFNA(VLOOKUP(Aragon!B1128,'Kilter Holds'!$P$36:$AA$208,6,0),0)</f>
        <v>0</v>
      </c>
      <c r="G1128" s="2">
        <f t="shared" si="52"/>
        <v>0</v>
      </c>
      <c r="H1128" s="2">
        <f t="shared" si="53"/>
        <v>0</v>
      </c>
    </row>
    <row r="1129" spans="2:8">
      <c r="B1129" t="s">
        <v>196</v>
      </c>
      <c r="C1129" t="s">
        <v>630</v>
      </c>
      <c r="D1129" s="7" t="str">
        <f t="shared" si="54"/>
        <v>15-12</v>
      </c>
      <c r="E1129" s="1">
        <f>_xlfn.IFNA(VLOOKUP(Aragon!B1129,'Kilter Holds'!$P$36:$AA$208,7,0),0)</f>
        <v>0</v>
      </c>
      <c r="G1129" s="2">
        <f t="shared" si="52"/>
        <v>0</v>
      </c>
      <c r="H1129" s="2">
        <f t="shared" si="53"/>
        <v>0</v>
      </c>
    </row>
    <row r="1130" spans="2:8">
      <c r="B1130" t="s">
        <v>196</v>
      </c>
      <c r="C1130" t="s">
        <v>630</v>
      </c>
      <c r="D1130" s="8" t="str">
        <f t="shared" si="54"/>
        <v>16-16</v>
      </c>
      <c r="E1130" s="1">
        <f>_xlfn.IFNA(VLOOKUP(Aragon!B1130,'Kilter Holds'!$P$36:$AA$208,8,0),0)</f>
        <v>0</v>
      </c>
      <c r="G1130" s="2">
        <f t="shared" si="52"/>
        <v>0</v>
      </c>
      <c r="H1130" s="2">
        <f t="shared" si="53"/>
        <v>0</v>
      </c>
    </row>
    <row r="1131" spans="2:8">
      <c r="B1131" t="s">
        <v>196</v>
      </c>
      <c r="C1131" t="s">
        <v>630</v>
      </c>
      <c r="D1131" s="9" t="str">
        <f t="shared" si="54"/>
        <v>13-01</v>
      </c>
      <c r="E1131" s="1">
        <f>_xlfn.IFNA(VLOOKUP(Aragon!B1131,'Kilter Holds'!$P$36:$AA$208,9,0),0)</f>
        <v>0</v>
      </c>
      <c r="G1131" s="2">
        <f t="shared" si="52"/>
        <v>0</v>
      </c>
      <c r="H1131" s="2">
        <f t="shared" si="53"/>
        <v>0</v>
      </c>
    </row>
    <row r="1132" spans="2:8">
      <c r="B1132" t="s">
        <v>196</v>
      </c>
      <c r="C1132" t="s">
        <v>630</v>
      </c>
      <c r="D1132" s="10" t="str">
        <f t="shared" si="54"/>
        <v>07-13</v>
      </c>
      <c r="E1132" s="1">
        <f>_xlfn.IFNA(VLOOKUP(Aragon!B1132,'Kilter Holds'!$P$36:$AA$208,10,0),0)</f>
        <v>0</v>
      </c>
      <c r="G1132" s="2">
        <f t="shared" si="52"/>
        <v>0</v>
      </c>
      <c r="H1132" s="2">
        <f t="shared" si="53"/>
        <v>0</v>
      </c>
    </row>
    <row r="1133" spans="2:8">
      <c r="B1133" t="s">
        <v>196</v>
      </c>
      <c r="C1133" t="s">
        <v>630</v>
      </c>
      <c r="D1133" s="11" t="str">
        <f t="shared" si="54"/>
        <v>11-26</v>
      </c>
      <c r="E1133" s="1">
        <f>_xlfn.IFNA(VLOOKUP(Aragon!B1133,'Kilter Holds'!$P$36:$AA$208,11,0),0)</f>
        <v>0</v>
      </c>
      <c r="G1133" s="2">
        <f t="shared" si="52"/>
        <v>0</v>
      </c>
      <c r="H1133" s="2">
        <f t="shared" si="53"/>
        <v>0</v>
      </c>
    </row>
    <row r="1134" spans="2:8">
      <c r="B1134" t="s">
        <v>196</v>
      </c>
      <c r="C1134" t="s">
        <v>630</v>
      </c>
      <c r="D1134" s="13" t="str">
        <f t="shared" si="54"/>
        <v>18-01</v>
      </c>
      <c r="E1134" s="1">
        <f>_xlfn.IFNA(VLOOKUP(Aragon!B1134,'Kilter Holds'!$P$36:$AA$208,12,0),0)</f>
        <v>0</v>
      </c>
      <c r="G1134" s="2">
        <f t="shared" si="52"/>
        <v>0</v>
      </c>
      <c r="H1134" s="2">
        <f t="shared" si="53"/>
        <v>0</v>
      </c>
    </row>
    <row r="1135" spans="2:8">
      <c r="B1135" t="s">
        <v>196</v>
      </c>
      <c r="C1135" t="s">
        <v>630</v>
      </c>
      <c r="D1135" s="12" t="str">
        <f t="shared" si="54"/>
        <v>Color Code</v>
      </c>
      <c r="E1135" s="1">
        <f>_xlfn.IFNA(VLOOKUP(Aragon!B1135,'Kilter Holds'!$P$36:$AA$208,13,0),0)</f>
        <v>0</v>
      </c>
      <c r="G1135" s="2">
        <f t="shared" si="52"/>
        <v>0</v>
      </c>
      <c r="H1135" s="2">
        <f t="shared" si="53"/>
        <v>0</v>
      </c>
    </row>
    <row r="1136" spans="2:8">
      <c r="B1136" t="s">
        <v>235</v>
      </c>
      <c r="C1136" t="s">
        <v>631</v>
      </c>
      <c r="D1136" s="5" t="str">
        <f t="shared" si="54"/>
        <v>11-12</v>
      </c>
      <c r="E1136" s="1">
        <f>_xlfn.IFNA(VLOOKUP(Aragon!B1136,'Kilter Holds'!$P$36:$AA$208,5,0),0)</f>
        <v>0</v>
      </c>
      <c r="G1136" s="2">
        <f t="shared" si="52"/>
        <v>0</v>
      </c>
      <c r="H1136" s="2">
        <f t="shared" si="53"/>
        <v>0</v>
      </c>
    </row>
    <row r="1137" spans="2:8">
      <c r="B1137" t="s">
        <v>235</v>
      </c>
      <c r="C1137" t="s">
        <v>631</v>
      </c>
      <c r="D1137" s="6" t="str">
        <f t="shared" si="54"/>
        <v>14-01</v>
      </c>
      <c r="E1137" s="1">
        <f>_xlfn.IFNA(VLOOKUP(Aragon!B1137,'Kilter Holds'!$P$36:$AA$208,6,0),0)</f>
        <v>0</v>
      </c>
      <c r="G1137" s="2">
        <f t="shared" si="52"/>
        <v>0</v>
      </c>
      <c r="H1137" s="2">
        <f t="shared" si="53"/>
        <v>0</v>
      </c>
    </row>
    <row r="1138" spans="2:8">
      <c r="B1138" t="s">
        <v>235</v>
      </c>
      <c r="C1138" t="s">
        <v>631</v>
      </c>
      <c r="D1138" s="7" t="str">
        <f t="shared" si="54"/>
        <v>15-12</v>
      </c>
      <c r="E1138" s="1">
        <f>_xlfn.IFNA(VLOOKUP(Aragon!B1138,'Kilter Holds'!$P$36:$AA$208,7,0),0)</f>
        <v>0</v>
      </c>
      <c r="G1138" s="2">
        <f t="shared" si="52"/>
        <v>0</v>
      </c>
      <c r="H1138" s="2">
        <f t="shared" si="53"/>
        <v>0</v>
      </c>
    </row>
    <row r="1139" spans="2:8">
      <c r="B1139" t="s">
        <v>235</v>
      </c>
      <c r="C1139" t="s">
        <v>631</v>
      </c>
      <c r="D1139" s="8" t="str">
        <f t="shared" si="54"/>
        <v>16-16</v>
      </c>
      <c r="E1139" s="1">
        <f>_xlfn.IFNA(VLOOKUP(Aragon!B1139,'Kilter Holds'!$P$36:$AA$208,8,0),0)</f>
        <v>0</v>
      </c>
      <c r="G1139" s="2">
        <f t="shared" si="52"/>
        <v>0</v>
      </c>
      <c r="H1139" s="2">
        <f t="shared" si="53"/>
        <v>0</v>
      </c>
    </row>
    <row r="1140" spans="2:8">
      <c r="B1140" t="s">
        <v>235</v>
      </c>
      <c r="C1140" t="s">
        <v>631</v>
      </c>
      <c r="D1140" s="9" t="str">
        <f t="shared" si="54"/>
        <v>13-01</v>
      </c>
      <c r="E1140" s="1">
        <f>_xlfn.IFNA(VLOOKUP(Aragon!B1140,'Kilter Holds'!$P$36:$AA$208,9,0),0)</f>
        <v>0</v>
      </c>
      <c r="G1140" s="2">
        <f t="shared" si="52"/>
        <v>0</v>
      </c>
      <c r="H1140" s="2">
        <f t="shared" si="53"/>
        <v>0</v>
      </c>
    </row>
    <row r="1141" spans="2:8">
      <c r="B1141" t="s">
        <v>235</v>
      </c>
      <c r="C1141" t="s">
        <v>631</v>
      </c>
      <c r="D1141" s="10" t="str">
        <f t="shared" si="54"/>
        <v>07-13</v>
      </c>
      <c r="E1141" s="1">
        <f>_xlfn.IFNA(VLOOKUP(Aragon!B1141,'Kilter Holds'!$P$36:$AA$208,10,0),0)</f>
        <v>0</v>
      </c>
      <c r="G1141" s="2">
        <f t="shared" si="52"/>
        <v>0</v>
      </c>
      <c r="H1141" s="2">
        <f t="shared" si="53"/>
        <v>0</v>
      </c>
    </row>
    <row r="1142" spans="2:8">
      <c r="B1142" t="s">
        <v>235</v>
      </c>
      <c r="C1142" t="s">
        <v>631</v>
      </c>
      <c r="D1142" s="11" t="str">
        <f t="shared" si="54"/>
        <v>11-26</v>
      </c>
      <c r="E1142" s="1">
        <f>_xlfn.IFNA(VLOOKUP(Aragon!B1142,'Kilter Holds'!$P$36:$AA$208,11,0),0)</f>
        <v>0</v>
      </c>
      <c r="G1142" s="2">
        <f t="shared" si="52"/>
        <v>0</v>
      </c>
      <c r="H1142" s="2">
        <f t="shared" si="53"/>
        <v>0</v>
      </c>
    </row>
    <row r="1143" spans="2:8">
      <c r="B1143" t="s">
        <v>235</v>
      </c>
      <c r="C1143" t="s">
        <v>631</v>
      </c>
      <c r="D1143" s="13" t="str">
        <f t="shared" si="54"/>
        <v>18-01</v>
      </c>
      <c r="E1143" s="1">
        <f>_xlfn.IFNA(VLOOKUP(Aragon!B1143,'Kilter Holds'!$P$36:$AA$208,12,0),0)</f>
        <v>0</v>
      </c>
      <c r="G1143" s="2">
        <f t="shared" si="52"/>
        <v>0</v>
      </c>
      <c r="H1143" s="2">
        <f t="shared" si="53"/>
        <v>0</v>
      </c>
    </row>
    <row r="1144" spans="2:8">
      <c r="B1144" t="s">
        <v>235</v>
      </c>
      <c r="C1144" t="s">
        <v>631</v>
      </c>
      <c r="D1144" s="12" t="str">
        <f t="shared" si="54"/>
        <v>Color Code</v>
      </c>
      <c r="E1144" s="1">
        <f>_xlfn.IFNA(VLOOKUP(Aragon!B1144,'Kilter Holds'!$P$36:$AA$208,13,0),0)</f>
        <v>0</v>
      </c>
      <c r="G1144" s="2">
        <f t="shared" si="52"/>
        <v>0</v>
      </c>
      <c r="H1144" s="2">
        <f t="shared" si="53"/>
        <v>0</v>
      </c>
    </row>
    <row r="1145" spans="2:8">
      <c r="B1145" t="s">
        <v>307</v>
      </c>
      <c r="C1145" t="s">
        <v>632</v>
      </c>
      <c r="D1145" s="5" t="str">
        <f t="shared" si="54"/>
        <v>11-12</v>
      </c>
      <c r="E1145" s="1">
        <f>_xlfn.IFNA(VLOOKUP(Aragon!B1145,'Kilter Holds'!$P$36:$AA$208,5,0),0)</f>
        <v>0</v>
      </c>
      <c r="G1145" s="2">
        <f t="shared" si="52"/>
        <v>0</v>
      </c>
      <c r="H1145" s="2">
        <f t="shared" si="53"/>
        <v>0</v>
      </c>
    </row>
    <row r="1146" spans="2:8">
      <c r="B1146" t="s">
        <v>307</v>
      </c>
      <c r="C1146" t="s">
        <v>632</v>
      </c>
      <c r="D1146" s="6" t="str">
        <f t="shared" si="54"/>
        <v>14-01</v>
      </c>
      <c r="E1146" s="1">
        <f>_xlfn.IFNA(VLOOKUP(Aragon!B1146,'Kilter Holds'!$P$36:$AA$208,6,0),0)</f>
        <v>0</v>
      </c>
      <c r="G1146" s="2">
        <f t="shared" ref="G1146:G1209" si="55">E1146*F1146</f>
        <v>0</v>
      </c>
      <c r="H1146" s="2">
        <f t="shared" si="53"/>
        <v>0</v>
      </c>
    </row>
    <row r="1147" spans="2:8">
      <c r="B1147" t="s">
        <v>307</v>
      </c>
      <c r="C1147" t="s">
        <v>632</v>
      </c>
      <c r="D1147" s="7" t="str">
        <f t="shared" si="54"/>
        <v>15-12</v>
      </c>
      <c r="E1147" s="1">
        <f>_xlfn.IFNA(VLOOKUP(Aragon!B1147,'Kilter Holds'!$P$36:$AA$208,7,0),0)</f>
        <v>0</v>
      </c>
      <c r="G1147" s="2">
        <f t="shared" si="55"/>
        <v>0</v>
      </c>
      <c r="H1147" s="2">
        <f t="shared" si="53"/>
        <v>0</v>
      </c>
    </row>
    <row r="1148" spans="2:8">
      <c r="B1148" t="s">
        <v>307</v>
      </c>
      <c r="C1148" t="s">
        <v>632</v>
      </c>
      <c r="D1148" s="8" t="str">
        <f t="shared" si="54"/>
        <v>16-16</v>
      </c>
      <c r="E1148" s="1">
        <f>_xlfn.IFNA(VLOOKUP(Aragon!B1148,'Kilter Holds'!$P$36:$AA$208,8,0),0)</f>
        <v>0</v>
      </c>
      <c r="G1148" s="2">
        <f t="shared" si="55"/>
        <v>0</v>
      </c>
      <c r="H1148" s="2">
        <f t="shared" si="53"/>
        <v>0</v>
      </c>
    </row>
    <row r="1149" spans="2:8">
      <c r="B1149" t="s">
        <v>307</v>
      </c>
      <c r="C1149" t="s">
        <v>632</v>
      </c>
      <c r="D1149" s="9" t="str">
        <f t="shared" si="54"/>
        <v>13-01</v>
      </c>
      <c r="E1149" s="1">
        <f>_xlfn.IFNA(VLOOKUP(Aragon!B1149,'Kilter Holds'!$P$36:$AA$208,9,0),0)</f>
        <v>0</v>
      </c>
      <c r="G1149" s="2">
        <f t="shared" si="55"/>
        <v>0</v>
      </c>
      <c r="H1149" s="2">
        <f t="shared" si="53"/>
        <v>0</v>
      </c>
    </row>
    <row r="1150" spans="2:8">
      <c r="B1150" t="s">
        <v>307</v>
      </c>
      <c r="C1150" t="s">
        <v>632</v>
      </c>
      <c r="D1150" s="10" t="str">
        <f t="shared" si="54"/>
        <v>07-13</v>
      </c>
      <c r="E1150" s="1">
        <f>_xlfn.IFNA(VLOOKUP(Aragon!B1150,'Kilter Holds'!$P$36:$AA$208,10,0),0)</f>
        <v>0</v>
      </c>
      <c r="G1150" s="2">
        <f t="shared" si="55"/>
        <v>0</v>
      </c>
      <c r="H1150" s="2">
        <f t="shared" si="53"/>
        <v>0</v>
      </c>
    </row>
    <row r="1151" spans="2:8">
      <c r="B1151" t="s">
        <v>307</v>
      </c>
      <c r="C1151" t="s">
        <v>632</v>
      </c>
      <c r="D1151" s="11" t="str">
        <f t="shared" si="54"/>
        <v>11-26</v>
      </c>
      <c r="E1151" s="1">
        <f>_xlfn.IFNA(VLOOKUP(Aragon!B1151,'Kilter Holds'!$P$36:$AA$208,11,0),0)</f>
        <v>0</v>
      </c>
      <c r="G1151" s="2">
        <f t="shared" si="55"/>
        <v>0</v>
      </c>
      <c r="H1151" s="2">
        <f t="shared" si="53"/>
        <v>0</v>
      </c>
    </row>
    <row r="1152" spans="2:8">
      <c r="B1152" t="s">
        <v>307</v>
      </c>
      <c r="C1152" t="s">
        <v>632</v>
      </c>
      <c r="D1152" s="13" t="str">
        <f t="shared" si="54"/>
        <v>18-01</v>
      </c>
      <c r="E1152" s="1">
        <f>_xlfn.IFNA(VLOOKUP(Aragon!B1152,'Kilter Holds'!$P$36:$AA$208,12,0),0)</f>
        <v>0</v>
      </c>
      <c r="G1152" s="2">
        <f t="shared" si="55"/>
        <v>0</v>
      </c>
      <c r="H1152" s="2">
        <f t="shared" si="53"/>
        <v>0</v>
      </c>
    </row>
    <row r="1153" spans="2:8">
      <c r="B1153" t="s">
        <v>307</v>
      </c>
      <c r="C1153" t="s">
        <v>632</v>
      </c>
      <c r="D1153" s="12" t="str">
        <f t="shared" si="54"/>
        <v>Color Code</v>
      </c>
      <c r="E1153" s="1">
        <f>_xlfn.IFNA(VLOOKUP(Aragon!B1153,'Kilter Holds'!$P$36:$AA$208,13,0),0)</f>
        <v>0</v>
      </c>
      <c r="G1153" s="2">
        <f t="shared" si="55"/>
        <v>0</v>
      </c>
      <c r="H1153" s="2">
        <f t="shared" si="53"/>
        <v>0</v>
      </c>
    </row>
    <row r="1154" spans="2:8">
      <c r="B1154" t="s">
        <v>197</v>
      </c>
      <c r="C1154" t="s">
        <v>633</v>
      </c>
      <c r="D1154" s="5" t="str">
        <f t="shared" si="54"/>
        <v>11-12</v>
      </c>
      <c r="E1154" s="1">
        <f>_xlfn.IFNA(VLOOKUP(Aragon!B1154,'Kilter Holds'!$P$36:$AA$208,5,0),0)</f>
        <v>0</v>
      </c>
      <c r="G1154" s="2">
        <f t="shared" si="55"/>
        <v>0</v>
      </c>
      <c r="H1154" s="2">
        <f t="shared" si="53"/>
        <v>0</v>
      </c>
    </row>
    <row r="1155" spans="2:8">
      <c r="B1155" t="s">
        <v>197</v>
      </c>
      <c r="C1155" t="s">
        <v>633</v>
      </c>
      <c r="D1155" s="6" t="str">
        <f t="shared" si="54"/>
        <v>14-01</v>
      </c>
      <c r="E1155" s="1">
        <f>_xlfn.IFNA(VLOOKUP(Aragon!B1155,'Kilter Holds'!$P$36:$AA$208,6,0),0)</f>
        <v>0</v>
      </c>
      <c r="G1155" s="2">
        <f t="shared" si="55"/>
        <v>0</v>
      </c>
      <c r="H1155" s="2">
        <f t="shared" si="53"/>
        <v>0</v>
      </c>
    </row>
    <row r="1156" spans="2:8">
      <c r="B1156" t="s">
        <v>197</v>
      </c>
      <c r="C1156" t="s">
        <v>633</v>
      </c>
      <c r="D1156" s="7" t="str">
        <f t="shared" si="54"/>
        <v>15-12</v>
      </c>
      <c r="E1156" s="1">
        <f>_xlfn.IFNA(VLOOKUP(Aragon!B1156,'Kilter Holds'!$P$36:$AA$208,7,0),0)</f>
        <v>0</v>
      </c>
      <c r="G1156" s="2">
        <f t="shared" si="55"/>
        <v>0</v>
      </c>
      <c r="H1156" s="2">
        <f t="shared" si="53"/>
        <v>0</v>
      </c>
    </row>
    <row r="1157" spans="2:8">
      <c r="B1157" t="s">
        <v>197</v>
      </c>
      <c r="C1157" t="s">
        <v>633</v>
      </c>
      <c r="D1157" s="8" t="str">
        <f t="shared" si="54"/>
        <v>16-16</v>
      </c>
      <c r="E1157" s="1">
        <f>_xlfn.IFNA(VLOOKUP(Aragon!B1157,'Kilter Holds'!$P$36:$AA$208,8,0),0)</f>
        <v>0</v>
      </c>
      <c r="G1157" s="2">
        <f t="shared" si="55"/>
        <v>0</v>
      </c>
      <c r="H1157" s="2">
        <f t="shared" si="53"/>
        <v>0</v>
      </c>
    </row>
    <row r="1158" spans="2:8">
      <c r="B1158" t="s">
        <v>197</v>
      </c>
      <c r="C1158" t="s">
        <v>633</v>
      </c>
      <c r="D1158" s="9" t="str">
        <f t="shared" si="54"/>
        <v>13-01</v>
      </c>
      <c r="E1158" s="1">
        <f>_xlfn.IFNA(VLOOKUP(Aragon!B1158,'Kilter Holds'!$P$36:$AA$208,9,0),0)</f>
        <v>0</v>
      </c>
      <c r="G1158" s="2">
        <f t="shared" si="55"/>
        <v>0</v>
      </c>
      <c r="H1158" s="2">
        <f t="shared" si="53"/>
        <v>0</v>
      </c>
    </row>
    <row r="1159" spans="2:8">
      <c r="B1159" t="s">
        <v>197</v>
      </c>
      <c r="C1159" t="s">
        <v>633</v>
      </c>
      <c r="D1159" s="10" t="str">
        <f t="shared" si="54"/>
        <v>07-13</v>
      </c>
      <c r="E1159" s="1">
        <f>_xlfn.IFNA(VLOOKUP(Aragon!B1159,'Kilter Holds'!$P$36:$AA$208,10,0),0)</f>
        <v>0</v>
      </c>
      <c r="G1159" s="2">
        <f t="shared" si="55"/>
        <v>0</v>
      </c>
      <c r="H1159" s="2">
        <f t="shared" si="53"/>
        <v>0</v>
      </c>
    </row>
    <row r="1160" spans="2:8">
      <c r="B1160" t="s">
        <v>197</v>
      </c>
      <c r="C1160" t="s">
        <v>633</v>
      </c>
      <c r="D1160" s="11" t="str">
        <f t="shared" si="54"/>
        <v>11-26</v>
      </c>
      <c r="E1160" s="1">
        <f>_xlfn.IFNA(VLOOKUP(Aragon!B1160,'Kilter Holds'!$P$36:$AA$208,11,0),0)</f>
        <v>0</v>
      </c>
      <c r="G1160" s="2">
        <f t="shared" si="55"/>
        <v>0</v>
      </c>
      <c r="H1160" s="2">
        <f t="shared" si="53"/>
        <v>0</v>
      </c>
    </row>
    <row r="1161" spans="2:8">
      <c r="B1161" t="s">
        <v>197</v>
      </c>
      <c r="C1161" t="s">
        <v>633</v>
      </c>
      <c r="D1161" s="13" t="str">
        <f t="shared" si="54"/>
        <v>18-01</v>
      </c>
      <c r="E1161" s="1">
        <f>_xlfn.IFNA(VLOOKUP(Aragon!B1161,'Kilter Holds'!$P$36:$AA$208,12,0),0)</f>
        <v>0</v>
      </c>
      <c r="G1161" s="2">
        <f t="shared" si="55"/>
        <v>0</v>
      </c>
      <c r="H1161" s="2">
        <f t="shared" si="53"/>
        <v>0</v>
      </c>
    </row>
    <row r="1162" spans="2:8">
      <c r="B1162" t="s">
        <v>197</v>
      </c>
      <c r="C1162" t="s">
        <v>633</v>
      </c>
      <c r="D1162" s="12" t="str">
        <f t="shared" si="54"/>
        <v>Color Code</v>
      </c>
      <c r="E1162" s="1">
        <f>_xlfn.IFNA(VLOOKUP(Aragon!B1162,'Kilter Holds'!$P$36:$AA$208,13,0),0)</f>
        <v>0</v>
      </c>
      <c r="G1162" s="2">
        <f t="shared" si="55"/>
        <v>0</v>
      </c>
      <c r="H1162" s="2">
        <f t="shared" si="53"/>
        <v>0</v>
      </c>
    </row>
    <row r="1163" spans="2:8">
      <c r="B1163" t="s">
        <v>223</v>
      </c>
      <c r="C1163" t="s">
        <v>634</v>
      </c>
      <c r="D1163" s="5" t="str">
        <f t="shared" si="54"/>
        <v>11-12</v>
      </c>
      <c r="E1163" s="1">
        <f>_xlfn.IFNA(VLOOKUP(Aragon!B1163,'Kilter Holds'!$P$36:$AA$208,5,0),0)</f>
        <v>0</v>
      </c>
      <c r="G1163" s="2">
        <f t="shared" si="55"/>
        <v>0</v>
      </c>
      <c r="H1163" s="2">
        <f t="shared" si="53"/>
        <v>0</v>
      </c>
    </row>
    <row r="1164" spans="2:8">
      <c r="B1164" t="s">
        <v>223</v>
      </c>
      <c r="C1164" t="s">
        <v>634</v>
      </c>
      <c r="D1164" s="6" t="str">
        <f t="shared" si="54"/>
        <v>14-01</v>
      </c>
      <c r="E1164" s="1">
        <f>_xlfn.IFNA(VLOOKUP(Aragon!B1164,'Kilter Holds'!$P$36:$AA$208,6,0),0)</f>
        <v>0</v>
      </c>
      <c r="G1164" s="2">
        <f t="shared" si="55"/>
        <v>0</v>
      </c>
      <c r="H1164" s="2">
        <f t="shared" ref="H1164:H1227" si="56">IF($S$11="Y",G1164*0.05,0)</f>
        <v>0</v>
      </c>
    </row>
    <row r="1165" spans="2:8">
      <c r="B1165" t="s">
        <v>223</v>
      </c>
      <c r="C1165" t="s">
        <v>634</v>
      </c>
      <c r="D1165" s="7" t="str">
        <f t="shared" ref="D1165:D1228" si="57">D1156</f>
        <v>15-12</v>
      </c>
      <c r="E1165" s="1">
        <f>_xlfn.IFNA(VLOOKUP(Aragon!B1165,'Kilter Holds'!$P$36:$AA$208,7,0),0)</f>
        <v>0</v>
      </c>
      <c r="G1165" s="2">
        <f t="shared" si="55"/>
        <v>0</v>
      </c>
      <c r="H1165" s="2">
        <f t="shared" si="56"/>
        <v>0</v>
      </c>
    </row>
    <row r="1166" spans="2:8">
      <c r="B1166" t="s">
        <v>223</v>
      </c>
      <c r="C1166" t="s">
        <v>634</v>
      </c>
      <c r="D1166" s="8" t="str">
        <f t="shared" si="57"/>
        <v>16-16</v>
      </c>
      <c r="E1166" s="1">
        <f>_xlfn.IFNA(VLOOKUP(Aragon!B1166,'Kilter Holds'!$P$36:$AA$208,8,0),0)</f>
        <v>0</v>
      </c>
      <c r="G1166" s="2">
        <f t="shared" si="55"/>
        <v>0</v>
      </c>
      <c r="H1166" s="2">
        <f t="shared" si="56"/>
        <v>0</v>
      </c>
    </row>
    <row r="1167" spans="2:8">
      <c r="B1167" t="s">
        <v>223</v>
      </c>
      <c r="C1167" t="s">
        <v>634</v>
      </c>
      <c r="D1167" s="9" t="str">
        <f t="shared" si="57"/>
        <v>13-01</v>
      </c>
      <c r="E1167" s="1">
        <f>_xlfn.IFNA(VLOOKUP(Aragon!B1167,'Kilter Holds'!$P$36:$AA$208,9,0),0)</f>
        <v>0</v>
      </c>
      <c r="G1167" s="2">
        <f t="shared" si="55"/>
        <v>0</v>
      </c>
      <c r="H1167" s="2">
        <f t="shared" si="56"/>
        <v>0</v>
      </c>
    </row>
    <row r="1168" spans="2:8">
      <c r="B1168" t="s">
        <v>223</v>
      </c>
      <c r="C1168" t="s">
        <v>634</v>
      </c>
      <c r="D1168" s="10" t="str">
        <f t="shared" si="57"/>
        <v>07-13</v>
      </c>
      <c r="E1168" s="1">
        <f>_xlfn.IFNA(VLOOKUP(Aragon!B1168,'Kilter Holds'!$P$36:$AA$208,10,0),0)</f>
        <v>0</v>
      </c>
      <c r="G1168" s="2">
        <f t="shared" si="55"/>
        <v>0</v>
      </c>
      <c r="H1168" s="2">
        <f t="shared" si="56"/>
        <v>0</v>
      </c>
    </row>
    <row r="1169" spans="2:8">
      <c r="B1169" t="s">
        <v>223</v>
      </c>
      <c r="C1169" t="s">
        <v>634</v>
      </c>
      <c r="D1169" s="11" t="str">
        <f t="shared" si="57"/>
        <v>11-26</v>
      </c>
      <c r="E1169" s="1">
        <f>_xlfn.IFNA(VLOOKUP(Aragon!B1169,'Kilter Holds'!$P$36:$AA$208,11,0),0)</f>
        <v>0</v>
      </c>
      <c r="G1169" s="2">
        <f t="shared" si="55"/>
        <v>0</v>
      </c>
      <c r="H1169" s="2">
        <f t="shared" si="56"/>
        <v>0</v>
      </c>
    </row>
    <row r="1170" spans="2:8">
      <c r="B1170" t="s">
        <v>223</v>
      </c>
      <c r="C1170" t="s">
        <v>634</v>
      </c>
      <c r="D1170" s="13" t="str">
        <f t="shared" si="57"/>
        <v>18-01</v>
      </c>
      <c r="E1170" s="1">
        <f>_xlfn.IFNA(VLOOKUP(Aragon!B1170,'Kilter Holds'!$P$36:$AA$208,12,0),0)</f>
        <v>0</v>
      </c>
      <c r="G1170" s="2">
        <f t="shared" si="55"/>
        <v>0</v>
      </c>
      <c r="H1170" s="2">
        <f t="shared" si="56"/>
        <v>0</v>
      </c>
    </row>
    <row r="1171" spans="2:8">
      <c r="B1171" t="s">
        <v>223</v>
      </c>
      <c r="C1171" t="s">
        <v>634</v>
      </c>
      <c r="D1171" s="12" t="str">
        <f t="shared" si="57"/>
        <v>Color Code</v>
      </c>
      <c r="E1171" s="1">
        <f>_xlfn.IFNA(VLOOKUP(Aragon!B1171,'Kilter Holds'!$P$36:$AA$208,13,0),0)</f>
        <v>0</v>
      </c>
      <c r="G1171" s="2">
        <f t="shared" si="55"/>
        <v>0</v>
      </c>
      <c r="H1171" s="2">
        <f t="shared" si="56"/>
        <v>0</v>
      </c>
    </row>
    <row r="1172" spans="2:8">
      <c r="B1172" t="s">
        <v>224</v>
      </c>
      <c r="C1172" t="s">
        <v>635</v>
      </c>
      <c r="D1172" s="5" t="str">
        <f t="shared" si="57"/>
        <v>11-12</v>
      </c>
      <c r="E1172" s="1">
        <f>_xlfn.IFNA(VLOOKUP(Aragon!B1172,'Kilter Holds'!$P$36:$AA$208,5,0),0)</f>
        <v>0</v>
      </c>
      <c r="G1172" s="2">
        <f t="shared" si="55"/>
        <v>0</v>
      </c>
      <c r="H1172" s="2">
        <f t="shared" si="56"/>
        <v>0</v>
      </c>
    </row>
    <row r="1173" spans="2:8">
      <c r="B1173" t="s">
        <v>224</v>
      </c>
      <c r="C1173" t="s">
        <v>635</v>
      </c>
      <c r="D1173" s="6" t="str">
        <f t="shared" si="57"/>
        <v>14-01</v>
      </c>
      <c r="E1173" s="1">
        <f>_xlfn.IFNA(VLOOKUP(Aragon!B1173,'Kilter Holds'!$P$36:$AA$208,6,0),0)</f>
        <v>0</v>
      </c>
      <c r="G1173" s="2">
        <f t="shared" si="55"/>
        <v>0</v>
      </c>
      <c r="H1173" s="2">
        <f t="shared" si="56"/>
        <v>0</v>
      </c>
    </row>
    <row r="1174" spans="2:8">
      <c r="B1174" t="s">
        <v>224</v>
      </c>
      <c r="C1174" t="s">
        <v>635</v>
      </c>
      <c r="D1174" s="7" t="str">
        <f t="shared" si="57"/>
        <v>15-12</v>
      </c>
      <c r="E1174" s="1">
        <f>_xlfn.IFNA(VLOOKUP(Aragon!B1174,'Kilter Holds'!$P$36:$AA$208,7,0),0)</f>
        <v>0</v>
      </c>
      <c r="G1174" s="2">
        <f t="shared" si="55"/>
        <v>0</v>
      </c>
      <c r="H1174" s="2">
        <f t="shared" si="56"/>
        <v>0</v>
      </c>
    </row>
    <row r="1175" spans="2:8">
      <c r="B1175" t="s">
        <v>224</v>
      </c>
      <c r="C1175" t="s">
        <v>635</v>
      </c>
      <c r="D1175" s="8" t="str">
        <f t="shared" si="57"/>
        <v>16-16</v>
      </c>
      <c r="E1175" s="1">
        <f>_xlfn.IFNA(VLOOKUP(Aragon!B1175,'Kilter Holds'!$P$36:$AA$208,8,0),0)</f>
        <v>0</v>
      </c>
      <c r="G1175" s="2">
        <f t="shared" si="55"/>
        <v>0</v>
      </c>
      <c r="H1175" s="2">
        <f t="shared" si="56"/>
        <v>0</v>
      </c>
    </row>
    <row r="1176" spans="2:8">
      <c r="B1176" t="s">
        <v>224</v>
      </c>
      <c r="C1176" t="s">
        <v>635</v>
      </c>
      <c r="D1176" s="9" t="str">
        <f t="shared" si="57"/>
        <v>13-01</v>
      </c>
      <c r="E1176" s="1">
        <f>_xlfn.IFNA(VLOOKUP(Aragon!B1176,'Kilter Holds'!$P$36:$AA$208,9,0),0)</f>
        <v>0</v>
      </c>
      <c r="G1176" s="2">
        <f t="shared" si="55"/>
        <v>0</v>
      </c>
      <c r="H1176" s="2">
        <f t="shared" si="56"/>
        <v>0</v>
      </c>
    </row>
    <row r="1177" spans="2:8">
      <c r="B1177" t="s">
        <v>224</v>
      </c>
      <c r="C1177" t="s">
        <v>635</v>
      </c>
      <c r="D1177" s="10" t="str">
        <f t="shared" si="57"/>
        <v>07-13</v>
      </c>
      <c r="E1177" s="1">
        <f>_xlfn.IFNA(VLOOKUP(Aragon!B1177,'Kilter Holds'!$P$36:$AA$208,10,0),0)</f>
        <v>0</v>
      </c>
      <c r="G1177" s="2">
        <f t="shared" si="55"/>
        <v>0</v>
      </c>
      <c r="H1177" s="2">
        <f t="shared" si="56"/>
        <v>0</v>
      </c>
    </row>
    <row r="1178" spans="2:8">
      <c r="B1178" t="s">
        <v>224</v>
      </c>
      <c r="C1178" t="s">
        <v>635</v>
      </c>
      <c r="D1178" s="11" t="str">
        <f t="shared" si="57"/>
        <v>11-26</v>
      </c>
      <c r="E1178" s="1">
        <f>_xlfn.IFNA(VLOOKUP(Aragon!B1178,'Kilter Holds'!$P$36:$AA$208,11,0),0)</f>
        <v>0</v>
      </c>
      <c r="G1178" s="2">
        <f t="shared" si="55"/>
        <v>0</v>
      </c>
      <c r="H1178" s="2">
        <f t="shared" si="56"/>
        <v>0</v>
      </c>
    </row>
    <row r="1179" spans="2:8">
      <c r="B1179" t="s">
        <v>224</v>
      </c>
      <c r="C1179" t="s">
        <v>635</v>
      </c>
      <c r="D1179" s="13" t="str">
        <f t="shared" si="57"/>
        <v>18-01</v>
      </c>
      <c r="E1179" s="1">
        <f>_xlfn.IFNA(VLOOKUP(Aragon!B1179,'Kilter Holds'!$P$36:$AA$208,12,0),0)</f>
        <v>0</v>
      </c>
      <c r="G1179" s="2">
        <f t="shared" si="55"/>
        <v>0</v>
      </c>
      <c r="H1179" s="2">
        <f t="shared" si="56"/>
        <v>0</v>
      </c>
    </row>
    <row r="1180" spans="2:8">
      <c r="B1180" t="s">
        <v>224</v>
      </c>
      <c r="C1180" t="s">
        <v>635</v>
      </c>
      <c r="D1180" s="12" t="str">
        <f t="shared" si="57"/>
        <v>Color Code</v>
      </c>
      <c r="E1180" s="1">
        <f>_xlfn.IFNA(VLOOKUP(Aragon!B1180,'Kilter Holds'!$P$36:$AA$208,13,0),0)</f>
        <v>0</v>
      </c>
      <c r="G1180" s="2">
        <f t="shared" si="55"/>
        <v>0</v>
      </c>
      <c r="H1180" s="2">
        <f t="shared" si="56"/>
        <v>0</v>
      </c>
    </row>
    <row r="1181" spans="2:8">
      <c r="B1181" t="s">
        <v>162</v>
      </c>
      <c r="C1181" t="s">
        <v>636</v>
      </c>
      <c r="D1181" s="5" t="str">
        <f t="shared" si="57"/>
        <v>11-12</v>
      </c>
      <c r="E1181" s="1">
        <f>_xlfn.IFNA(VLOOKUP(Aragon!B1181,'Kilter Holds'!$P$36:$AA$208,5,0),0)</f>
        <v>0</v>
      </c>
      <c r="G1181" s="2">
        <f t="shared" si="55"/>
        <v>0</v>
      </c>
      <c r="H1181" s="2">
        <f t="shared" si="56"/>
        <v>0</v>
      </c>
    </row>
    <row r="1182" spans="2:8">
      <c r="B1182" t="s">
        <v>162</v>
      </c>
      <c r="C1182" t="s">
        <v>636</v>
      </c>
      <c r="D1182" s="6" t="str">
        <f t="shared" si="57"/>
        <v>14-01</v>
      </c>
      <c r="E1182" s="1">
        <f>_xlfn.IFNA(VLOOKUP(Aragon!B1182,'Kilter Holds'!$P$36:$AA$208,6,0),0)</f>
        <v>0</v>
      </c>
      <c r="G1182" s="2">
        <f t="shared" si="55"/>
        <v>0</v>
      </c>
      <c r="H1182" s="2">
        <f t="shared" si="56"/>
        <v>0</v>
      </c>
    </row>
    <row r="1183" spans="2:8">
      <c r="B1183" t="s">
        <v>162</v>
      </c>
      <c r="C1183" t="s">
        <v>636</v>
      </c>
      <c r="D1183" s="7" t="str">
        <f t="shared" si="57"/>
        <v>15-12</v>
      </c>
      <c r="E1183" s="1">
        <f>_xlfn.IFNA(VLOOKUP(Aragon!B1183,'Kilter Holds'!$P$36:$AA$208,7,0),0)</f>
        <v>0</v>
      </c>
      <c r="G1183" s="2">
        <f t="shared" si="55"/>
        <v>0</v>
      </c>
      <c r="H1183" s="2">
        <f t="shared" si="56"/>
        <v>0</v>
      </c>
    </row>
    <row r="1184" spans="2:8">
      <c r="B1184" t="s">
        <v>162</v>
      </c>
      <c r="C1184" t="s">
        <v>636</v>
      </c>
      <c r="D1184" s="8" t="str">
        <f t="shared" si="57"/>
        <v>16-16</v>
      </c>
      <c r="E1184" s="1">
        <f>_xlfn.IFNA(VLOOKUP(Aragon!B1184,'Kilter Holds'!$P$36:$AA$208,8,0),0)</f>
        <v>0</v>
      </c>
      <c r="G1184" s="2">
        <f t="shared" si="55"/>
        <v>0</v>
      </c>
      <c r="H1184" s="2">
        <f t="shared" si="56"/>
        <v>0</v>
      </c>
    </row>
    <row r="1185" spans="2:8">
      <c r="B1185" t="s">
        <v>162</v>
      </c>
      <c r="C1185" t="s">
        <v>636</v>
      </c>
      <c r="D1185" s="9" t="str">
        <f t="shared" si="57"/>
        <v>13-01</v>
      </c>
      <c r="E1185" s="1">
        <f>_xlfn.IFNA(VLOOKUP(Aragon!B1185,'Kilter Holds'!$P$36:$AA$208,9,0),0)</f>
        <v>0</v>
      </c>
      <c r="G1185" s="2">
        <f t="shared" si="55"/>
        <v>0</v>
      </c>
      <c r="H1185" s="2">
        <f t="shared" si="56"/>
        <v>0</v>
      </c>
    </row>
    <row r="1186" spans="2:8">
      <c r="B1186" t="s">
        <v>162</v>
      </c>
      <c r="C1186" t="s">
        <v>636</v>
      </c>
      <c r="D1186" s="10" t="str">
        <f t="shared" si="57"/>
        <v>07-13</v>
      </c>
      <c r="E1186" s="1">
        <f>_xlfn.IFNA(VLOOKUP(Aragon!B1186,'Kilter Holds'!$P$36:$AA$208,10,0),0)</f>
        <v>0</v>
      </c>
      <c r="G1186" s="2">
        <f t="shared" si="55"/>
        <v>0</v>
      </c>
      <c r="H1186" s="2">
        <f t="shared" si="56"/>
        <v>0</v>
      </c>
    </row>
    <row r="1187" spans="2:8">
      <c r="B1187" t="s">
        <v>162</v>
      </c>
      <c r="C1187" t="s">
        <v>636</v>
      </c>
      <c r="D1187" s="11" t="str">
        <f t="shared" si="57"/>
        <v>11-26</v>
      </c>
      <c r="E1187" s="1">
        <f>_xlfn.IFNA(VLOOKUP(Aragon!B1187,'Kilter Holds'!$P$36:$AA$208,11,0),0)</f>
        <v>0</v>
      </c>
      <c r="G1187" s="2">
        <f t="shared" si="55"/>
        <v>0</v>
      </c>
      <c r="H1187" s="2">
        <f t="shared" si="56"/>
        <v>0</v>
      </c>
    </row>
    <row r="1188" spans="2:8">
      <c r="B1188" t="s">
        <v>162</v>
      </c>
      <c r="C1188" t="s">
        <v>636</v>
      </c>
      <c r="D1188" s="13" t="str">
        <f t="shared" si="57"/>
        <v>18-01</v>
      </c>
      <c r="E1188" s="1">
        <f>_xlfn.IFNA(VLOOKUP(Aragon!B1188,'Kilter Holds'!$P$36:$AA$208,12,0),0)</f>
        <v>0</v>
      </c>
      <c r="G1188" s="2">
        <f t="shared" si="55"/>
        <v>0</v>
      </c>
      <c r="H1188" s="2">
        <f t="shared" si="56"/>
        <v>0</v>
      </c>
    </row>
    <row r="1189" spans="2:8">
      <c r="B1189" t="s">
        <v>162</v>
      </c>
      <c r="C1189" t="s">
        <v>636</v>
      </c>
      <c r="D1189" s="12" t="str">
        <f t="shared" si="57"/>
        <v>Color Code</v>
      </c>
      <c r="E1189" s="1">
        <f>_xlfn.IFNA(VLOOKUP(Aragon!B1189,'Kilter Holds'!$P$36:$AA$208,13,0),0)</f>
        <v>0</v>
      </c>
      <c r="G1189" s="2">
        <f t="shared" si="55"/>
        <v>0</v>
      </c>
      <c r="H1189" s="2">
        <f t="shared" si="56"/>
        <v>0</v>
      </c>
    </row>
    <row r="1190" spans="2:8">
      <c r="B1190" t="s">
        <v>294</v>
      </c>
      <c r="C1190" t="s">
        <v>637</v>
      </c>
      <c r="D1190" s="5" t="str">
        <f t="shared" si="57"/>
        <v>11-12</v>
      </c>
      <c r="E1190" s="1">
        <f>_xlfn.IFNA(VLOOKUP(Aragon!B1190,'Kilter Holds'!$P$36:$AA$208,5,0),0)</f>
        <v>0</v>
      </c>
      <c r="G1190" s="2">
        <f t="shared" si="55"/>
        <v>0</v>
      </c>
      <c r="H1190" s="2">
        <f t="shared" si="56"/>
        <v>0</v>
      </c>
    </row>
    <row r="1191" spans="2:8">
      <c r="B1191" t="s">
        <v>294</v>
      </c>
      <c r="C1191" t="s">
        <v>637</v>
      </c>
      <c r="D1191" s="6" t="str">
        <f t="shared" si="57"/>
        <v>14-01</v>
      </c>
      <c r="E1191" s="1">
        <f>_xlfn.IFNA(VLOOKUP(Aragon!B1191,'Kilter Holds'!$P$36:$AA$208,6,0),0)</f>
        <v>0</v>
      </c>
      <c r="G1191" s="2">
        <f t="shared" si="55"/>
        <v>0</v>
      </c>
      <c r="H1191" s="2">
        <f t="shared" si="56"/>
        <v>0</v>
      </c>
    </row>
    <row r="1192" spans="2:8">
      <c r="B1192" t="s">
        <v>294</v>
      </c>
      <c r="C1192" t="s">
        <v>637</v>
      </c>
      <c r="D1192" s="7" t="str">
        <f t="shared" si="57"/>
        <v>15-12</v>
      </c>
      <c r="E1192" s="1">
        <f>_xlfn.IFNA(VLOOKUP(Aragon!B1192,'Kilter Holds'!$P$36:$AA$208,7,0),0)</f>
        <v>0</v>
      </c>
      <c r="G1192" s="2">
        <f t="shared" si="55"/>
        <v>0</v>
      </c>
      <c r="H1192" s="2">
        <f t="shared" si="56"/>
        <v>0</v>
      </c>
    </row>
    <row r="1193" spans="2:8">
      <c r="B1193" t="s">
        <v>294</v>
      </c>
      <c r="C1193" t="s">
        <v>637</v>
      </c>
      <c r="D1193" s="8" t="str">
        <f t="shared" si="57"/>
        <v>16-16</v>
      </c>
      <c r="E1193" s="1">
        <f>_xlfn.IFNA(VLOOKUP(Aragon!B1193,'Kilter Holds'!$P$36:$AA$208,8,0),0)</f>
        <v>0</v>
      </c>
      <c r="G1193" s="2">
        <f t="shared" si="55"/>
        <v>0</v>
      </c>
      <c r="H1193" s="2">
        <f t="shared" si="56"/>
        <v>0</v>
      </c>
    </row>
    <row r="1194" spans="2:8">
      <c r="B1194" t="s">
        <v>294</v>
      </c>
      <c r="C1194" t="s">
        <v>637</v>
      </c>
      <c r="D1194" s="9" t="str">
        <f t="shared" si="57"/>
        <v>13-01</v>
      </c>
      <c r="E1194" s="1">
        <f>_xlfn.IFNA(VLOOKUP(Aragon!B1194,'Kilter Holds'!$P$36:$AA$208,9,0),0)</f>
        <v>0</v>
      </c>
      <c r="G1194" s="2">
        <f t="shared" si="55"/>
        <v>0</v>
      </c>
      <c r="H1194" s="2">
        <f t="shared" si="56"/>
        <v>0</v>
      </c>
    </row>
    <row r="1195" spans="2:8">
      <c r="B1195" t="s">
        <v>294</v>
      </c>
      <c r="C1195" t="s">
        <v>637</v>
      </c>
      <c r="D1195" s="10" t="str">
        <f t="shared" si="57"/>
        <v>07-13</v>
      </c>
      <c r="E1195" s="1">
        <f>_xlfn.IFNA(VLOOKUP(Aragon!B1195,'Kilter Holds'!$P$36:$AA$208,10,0),0)</f>
        <v>0</v>
      </c>
      <c r="G1195" s="2">
        <f t="shared" si="55"/>
        <v>0</v>
      </c>
      <c r="H1195" s="2">
        <f t="shared" si="56"/>
        <v>0</v>
      </c>
    </row>
    <row r="1196" spans="2:8">
      <c r="B1196" t="s">
        <v>294</v>
      </c>
      <c r="C1196" t="s">
        <v>637</v>
      </c>
      <c r="D1196" s="11" t="str">
        <f t="shared" si="57"/>
        <v>11-26</v>
      </c>
      <c r="E1196" s="1">
        <f>_xlfn.IFNA(VLOOKUP(Aragon!B1196,'Kilter Holds'!$P$36:$AA$208,11,0),0)</f>
        <v>0</v>
      </c>
      <c r="G1196" s="2">
        <f t="shared" si="55"/>
        <v>0</v>
      </c>
      <c r="H1196" s="2">
        <f t="shared" si="56"/>
        <v>0</v>
      </c>
    </row>
    <row r="1197" spans="2:8">
      <c r="B1197" t="s">
        <v>294</v>
      </c>
      <c r="C1197" t="s">
        <v>637</v>
      </c>
      <c r="D1197" s="13" t="str">
        <f t="shared" si="57"/>
        <v>18-01</v>
      </c>
      <c r="E1197" s="1">
        <f>_xlfn.IFNA(VLOOKUP(Aragon!B1197,'Kilter Holds'!$P$36:$AA$208,12,0),0)</f>
        <v>0</v>
      </c>
      <c r="G1197" s="2">
        <f t="shared" si="55"/>
        <v>0</v>
      </c>
      <c r="H1197" s="2">
        <f t="shared" si="56"/>
        <v>0</v>
      </c>
    </row>
    <row r="1198" spans="2:8">
      <c r="B1198" t="s">
        <v>294</v>
      </c>
      <c r="C1198" t="s">
        <v>637</v>
      </c>
      <c r="D1198" s="12" t="str">
        <f t="shared" si="57"/>
        <v>Color Code</v>
      </c>
      <c r="E1198" s="1">
        <f>_xlfn.IFNA(VLOOKUP(Aragon!B1198,'Kilter Holds'!$P$36:$AA$208,13,0),0)</f>
        <v>0</v>
      </c>
      <c r="G1198" s="2">
        <f t="shared" si="55"/>
        <v>0</v>
      </c>
      <c r="H1198" s="2">
        <f t="shared" si="56"/>
        <v>0</v>
      </c>
    </row>
    <row r="1199" spans="2:8">
      <c r="B1199" t="s">
        <v>163</v>
      </c>
      <c r="C1199" t="s">
        <v>638</v>
      </c>
      <c r="D1199" s="5" t="str">
        <f t="shared" si="57"/>
        <v>11-12</v>
      </c>
      <c r="E1199" s="1">
        <f>_xlfn.IFNA(VLOOKUP(Aragon!B1199,'Kilter Holds'!$P$36:$AA$208,5,0),0)</f>
        <v>0</v>
      </c>
      <c r="G1199" s="2">
        <f t="shared" si="55"/>
        <v>0</v>
      </c>
      <c r="H1199" s="2">
        <f t="shared" si="56"/>
        <v>0</v>
      </c>
    </row>
    <row r="1200" spans="2:8">
      <c r="B1200" t="s">
        <v>163</v>
      </c>
      <c r="C1200" t="s">
        <v>638</v>
      </c>
      <c r="D1200" s="6" t="str">
        <f t="shared" si="57"/>
        <v>14-01</v>
      </c>
      <c r="E1200" s="1">
        <f>_xlfn.IFNA(VLOOKUP(Aragon!B1200,'Kilter Holds'!$P$36:$AA$208,6,0),0)</f>
        <v>0</v>
      </c>
      <c r="G1200" s="2">
        <f t="shared" si="55"/>
        <v>0</v>
      </c>
      <c r="H1200" s="2">
        <f t="shared" si="56"/>
        <v>0</v>
      </c>
    </row>
    <row r="1201" spans="2:8">
      <c r="B1201" t="s">
        <v>163</v>
      </c>
      <c r="C1201" t="s">
        <v>638</v>
      </c>
      <c r="D1201" s="7" t="str">
        <f t="shared" si="57"/>
        <v>15-12</v>
      </c>
      <c r="E1201" s="1">
        <f>_xlfn.IFNA(VLOOKUP(Aragon!B1201,'Kilter Holds'!$P$36:$AA$208,7,0),0)</f>
        <v>0</v>
      </c>
      <c r="G1201" s="2">
        <f t="shared" si="55"/>
        <v>0</v>
      </c>
      <c r="H1201" s="2">
        <f t="shared" si="56"/>
        <v>0</v>
      </c>
    </row>
    <row r="1202" spans="2:8">
      <c r="B1202" t="s">
        <v>163</v>
      </c>
      <c r="C1202" t="s">
        <v>638</v>
      </c>
      <c r="D1202" s="8" t="str">
        <f t="shared" si="57"/>
        <v>16-16</v>
      </c>
      <c r="E1202" s="1">
        <f>_xlfn.IFNA(VLOOKUP(Aragon!B1202,'Kilter Holds'!$P$36:$AA$208,8,0),0)</f>
        <v>0</v>
      </c>
      <c r="G1202" s="2">
        <f t="shared" si="55"/>
        <v>0</v>
      </c>
      <c r="H1202" s="2">
        <f t="shared" si="56"/>
        <v>0</v>
      </c>
    </row>
    <row r="1203" spans="2:8">
      <c r="B1203" t="s">
        <v>163</v>
      </c>
      <c r="C1203" t="s">
        <v>638</v>
      </c>
      <c r="D1203" s="9" t="str">
        <f t="shared" si="57"/>
        <v>13-01</v>
      </c>
      <c r="E1203" s="1">
        <f>_xlfn.IFNA(VLOOKUP(Aragon!B1203,'Kilter Holds'!$P$36:$AA$208,9,0),0)</f>
        <v>0</v>
      </c>
      <c r="G1203" s="2">
        <f t="shared" si="55"/>
        <v>0</v>
      </c>
      <c r="H1203" s="2">
        <f t="shared" si="56"/>
        <v>0</v>
      </c>
    </row>
    <row r="1204" spans="2:8">
      <c r="B1204" t="s">
        <v>163</v>
      </c>
      <c r="C1204" t="s">
        <v>638</v>
      </c>
      <c r="D1204" s="10" t="str">
        <f t="shared" si="57"/>
        <v>07-13</v>
      </c>
      <c r="E1204" s="1">
        <f>_xlfn.IFNA(VLOOKUP(Aragon!B1204,'Kilter Holds'!$P$36:$AA$208,10,0),0)</f>
        <v>0</v>
      </c>
      <c r="G1204" s="2">
        <f t="shared" si="55"/>
        <v>0</v>
      </c>
      <c r="H1204" s="2">
        <f t="shared" si="56"/>
        <v>0</v>
      </c>
    </row>
    <row r="1205" spans="2:8">
      <c r="B1205" t="s">
        <v>163</v>
      </c>
      <c r="C1205" t="s">
        <v>638</v>
      </c>
      <c r="D1205" s="11" t="str">
        <f t="shared" si="57"/>
        <v>11-26</v>
      </c>
      <c r="E1205" s="1">
        <f>_xlfn.IFNA(VLOOKUP(Aragon!B1205,'Kilter Holds'!$P$36:$AA$208,11,0),0)</f>
        <v>0</v>
      </c>
      <c r="G1205" s="2">
        <f t="shared" si="55"/>
        <v>0</v>
      </c>
      <c r="H1205" s="2">
        <f t="shared" si="56"/>
        <v>0</v>
      </c>
    </row>
    <row r="1206" spans="2:8">
      <c r="B1206" t="s">
        <v>163</v>
      </c>
      <c r="C1206" t="s">
        <v>638</v>
      </c>
      <c r="D1206" s="13" t="str">
        <f t="shared" si="57"/>
        <v>18-01</v>
      </c>
      <c r="E1206" s="1">
        <f>_xlfn.IFNA(VLOOKUP(Aragon!B1206,'Kilter Holds'!$P$36:$AA$208,12,0),0)</f>
        <v>0</v>
      </c>
      <c r="G1206" s="2">
        <f t="shared" si="55"/>
        <v>0</v>
      </c>
      <c r="H1206" s="2">
        <f t="shared" si="56"/>
        <v>0</v>
      </c>
    </row>
    <row r="1207" spans="2:8">
      <c r="B1207" t="s">
        <v>163</v>
      </c>
      <c r="C1207" t="s">
        <v>638</v>
      </c>
      <c r="D1207" s="12" t="str">
        <f t="shared" si="57"/>
        <v>Color Code</v>
      </c>
      <c r="E1207" s="1">
        <f>_xlfn.IFNA(VLOOKUP(Aragon!B1207,'Kilter Holds'!$P$36:$AA$208,13,0),0)</f>
        <v>0</v>
      </c>
      <c r="G1207" s="2">
        <f t="shared" si="55"/>
        <v>0</v>
      </c>
      <c r="H1207" s="2">
        <f t="shared" si="56"/>
        <v>0</v>
      </c>
    </row>
    <row r="1208" spans="2:8">
      <c r="B1208" t="s">
        <v>308</v>
      </c>
      <c r="C1208" t="s">
        <v>639</v>
      </c>
      <c r="D1208" s="5" t="str">
        <f t="shared" si="57"/>
        <v>11-12</v>
      </c>
      <c r="E1208" s="1">
        <f>_xlfn.IFNA(VLOOKUP(Aragon!B1208,'Kilter Holds'!$P$36:$AA$208,5,0),0)</f>
        <v>0</v>
      </c>
      <c r="G1208" s="2">
        <f t="shared" si="55"/>
        <v>0</v>
      </c>
      <c r="H1208" s="2">
        <f t="shared" si="56"/>
        <v>0</v>
      </c>
    </row>
    <row r="1209" spans="2:8">
      <c r="B1209" t="s">
        <v>308</v>
      </c>
      <c r="C1209" t="s">
        <v>639</v>
      </c>
      <c r="D1209" s="6" t="str">
        <f t="shared" si="57"/>
        <v>14-01</v>
      </c>
      <c r="E1209" s="1">
        <f>_xlfn.IFNA(VLOOKUP(Aragon!B1209,'Kilter Holds'!$P$36:$AA$208,6,0),0)</f>
        <v>0</v>
      </c>
      <c r="G1209" s="2">
        <f t="shared" si="55"/>
        <v>0</v>
      </c>
      <c r="H1209" s="2">
        <f t="shared" si="56"/>
        <v>0</v>
      </c>
    </row>
    <row r="1210" spans="2:8">
      <c r="B1210" t="s">
        <v>308</v>
      </c>
      <c r="C1210" t="s">
        <v>639</v>
      </c>
      <c r="D1210" s="7" t="str">
        <f t="shared" si="57"/>
        <v>15-12</v>
      </c>
      <c r="E1210" s="1">
        <f>_xlfn.IFNA(VLOOKUP(Aragon!B1210,'Kilter Holds'!$P$36:$AA$208,7,0),0)</f>
        <v>0</v>
      </c>
      <c r="G1210" s="2">
        <f t="shared" ref="G1210:G1273" si="58">E1210*F1210</f>
        <v>0</v>
      </c>
      <c r="H1210" s="2">
        <f t="shared" si="56"/>
        <v>0</v>
      </c>
    </row>
    <row r="1211" spans="2:8">
      <c r="B1211" t="s">
        <v>308</v>
      </c>
      <c r="C1211" t="s">
        <v>639</v>
      </c>
      <c r="D1211" s="8" t="str">
        <f t="shared" si="57"/>
        <v>16-16</v>
      </c>
      <c r="E1211" s="1">
        <f>_xlfn.IFNA(VLOOKUP(Aragon!B1211,'Kilter Holds'!$P$36:$AA$208,8,0),0)</f>
        <v>0</v>
      </c>
      <c r="G1211" s="2">
        <f t="shared" si="58"/>
        <v>0</v>
      </c>
      <c r="H1211" s="2">
        <f t="shared" si="56"/>
        <v>0</v>
      </c>
    </row>
    <row r="1212" spans="2:8">
      <c r="B1212" t="s">
        <v>308</v>
      </c>
      <c r="C1212" t="s">
        <v>639</v>
      </c>
      <c r="D1212" s="9" t="str">
        <f t="shared" si="57"/>
        <v>13-01</v>
      </c>
      <c r="E1212" s="1">
        <f>_xlfn.IFNA(VLOOKUP(Aragon!B1212,'Kilter Holds'!$P$36:$AA$208,9,0),0)</f>
        <v>0</v>
      </c>
      <c r="G1212" s="2">
        <f t="shared" si="58"/>
        <v>0</v>
      </c>
      <c r="H1212" s="2">
        <f t="shared" si="56"/>
        <v>0</v>
      </c>
    </row>
    <row r="1213" spans="2:8">
      <c r="B1213" t="s">
        <v>308</v>
      </c>
      <c r="C1213" t="s">
        <v>639</v>
      </c>
      <c r="D1213" s="10" t="str">
        <f t="shared" si="57"/>
        <v>07-13</v>
      </c>
      <c r="E1213" s="1">
        <f>_xlfn.IFNA(VLOOKUP(Aragon!B1213,'Kilter Holds'!$P$36:$AA$208,10,0),0)</f>
        <v>0</v>
      </c>
      <c r="G1213" s="2">
        <f t="shared" si="58"/>
        <v>0</v>
      </c>
      <c r="H1213" s="2">
        <f t="shared" si="56"/>
        <v>0</v>
      </c>
    </row>
    <row r="1214" spans="2:8">
      <c r="B1214" t="s">
        <v>308</v>
      </c>
      <c r="C1214" t="s">
        <v>639</v>
      </c>
      <c r="D1214" s="11" t="str">
        <f t="shared" si="57"/>
        <v>11-26</v>
      </c>
      <c r="E1214" s="1">
        <f>_xlfn.IFNA(VLOOKUP(Aragon!B1214,'Kilter Holds'!$P$36:$AA$208,11,0),0)</f>
        <v>0</v>
      </c>
      <c r="G1214" s="2">
        <f t="shared" si="58"/>
        <v>0</v>
      </c>
      <c r="H1214" s="2">
        <f t="shared" si="56"/>
        <v>0</v>
      </c>
    </row>
    <row r="1215" spans="2:8">
      <c r="B1215" t="s">
        <v>308</v>
      </c>
      <c r="C1215" t="s">
        <v>639</v>
      </c>
      <c r="D1215" s="13" t="str">
        <f t="shared" si="57"/>
        <v>18-01</v>
      </c>
      <c r="E1215" s="1">
        <f>_xlfn.IFNA(VLOOKUP(Aragon!B1215,'Kilter Holds'!$P$36:$AA$208,12,0),0)</f>
        <v>0</v>
      </c>
      <c r="G1215" s="2">
        <f t="shared" si="58"/>
        <v>0</v>
      </c>
      <c r="H1215" s="2">
        <f t="shared" si="56"/>
        <v>0</v>
      </c>
    </row>
    <row r="1216" spans="2:8">
      <c r="B1216" t="s">
        <v>308</v>
      </c>
      <c r="C1216" t="s">
        <v>639</v>
      </c>
      <c r="D1216" s="12" t="str">
        <f t="shared" si="57"/>
        <v>Color Code</v>
      </c>
      <c r="E1216" s="1">
        <f>_xlfn.IFNA(VLOOKUP(Aragon!B1216,'Kilter Holds'!$P$36:$AA$208,13,0),0)</f>
        <v>0</v>
      </c>
      <c r="G1216" s="2">
        <f t="shared" si="58"/>
        <v>0</v>
      </c>
      <c r="H1216" s="2">
        <f t="shared" si="56"/>
        <v>0</v>
      </c>
    </row>
    <row r="1217" spans="2:8">
      <c r="B1217" t="s">
        <v>182</v>
      </c>
      <c r="C1217" t="s">
        <v>640</v>
      </c>
      <c r="D1217" s="5" t="str">
        <f t="shared" si="57"/>
        <v>11-12</v>
      </c>
      <c r="E1217" s="1">
        <f>_xlfn.IFNA(VLOOKUP(Aragon!B1217,'Kilter Holds'!$P$36:$AA$208,5,0),0)</f>
        <v>0</v>
      </c>
      <c r="G1217" s="2">
        <f t="shared" si="58"/>
        <v>0</v>
      </c>
      <c r="H1217" s="2">
        <f t="shared" si="56"/>
        <v>0</v>
      </c>
    </row>
    <row r="1218" spans="2:8">
      <c r="B1218" t="s">
        <v>182</v>
      </c>
      <c r="C1218" t="s">
        <v>640</v>
      </c>
      <c r="D1218" s="6" t="str">
        <f t="shared" si="57"/>
        <v>14-01</v>
      </c>
      <c r="E1218" s="1">
        <f>_xlfn.IFNA(VLOOKUP(Aragon!B1218,'Kilter Holds'!$P$36:$AA$208,6,0),0)</f>
        <v>0</v>
      </c>
      <c r="G1218" s="2">
        <f t="shared" si="58"/>
        <v>0</v>
      </c>
      <c r="H1218" s="2">
        <f t="shared" si="56"/>
        <v>0</v>
      </c>
    </row>
    <row r="1219" spans="2:8">
      <c r="B1219" t="s">
        <v>182</v>
      </c>
      <c r="C1219" t="s">
        <v>640</v>
      </c>
      <c r="D1219" s="7" t="str">
        <f t="shared" si="57"/>
        <v>15-12</v>
      </c>
      <c r="E1219" s="1">
        <f>_xlfn.IFNA(VLOOKUP(Aragon!B1219,'Kilter Holds'!$P$36:$AA$208,7,0),0)</f>
        <v>0</v>
      </c>
      <c r="G1219" s="2">
        <f t="shared" si="58"/>
        <v>0</v>
      </c>
      <c r="H1219" s="2">
        <f t="shared" si="56"/>
        <v>0</v>
      </c>
    </row>
    <row r="1220" spans="2:8">
      <c r="B1220" t="s">
        <v>182</v>
      </c>
      <c r="C1220" t="s">
        <v>640</v>
      </c>
      <c r="D1220" s="8" t="str">
        <f t="shared" si="57"/>
        <v>16-16</v>
      </c>
      <c r="E1220" s="1">
        <f>_xlfn.IFNA(VLOOKUP(Aragon!B1220,'Kilter Holds'!$P$36:$AA$208,8,0),0)</f>
        <v>0</v>
      </c>
      <c r="G1220" s="2">
        <f t="shared" si="58"/>
        <v>0</v>
      </c>
      <c r="H1220" s="2">
        <f t="shared" si="56"/>
        <v>0</v>
      </c>
    </row>
    <row r="1221" spans="2:8">
      <c r="B1221" t="s">
        <v>182</v>
      </c>
      <c r="C1221" t="s">
        <v>640</v>
      </c>
      <c r="D1221" s="9" t="str">
        <f t="shared" si="57"/>
        <v>13-01</v>
      </c>
      <c r="E1221" s="1">
        <f>_xlfn.IFNA(VLOOKUP(Aragon!B1221,'Kilter Holds'!$P$36:$AA$208,9,0),0)</f>
        <v>0</v>
      </c>
      <c r="G1221" s="2">
        <f t="shared" si="58"/>
        <v>0</v>
      </c>
      <c r="H1221" s="2">
        <f t="shared" si="56"/>
        <v>0</v>
      </c>
    </row>
    <row r="1222" spans="2:8">
      <c r="B1222" t="s">
        <v>182</v>
      </c>
      <c r="C1222" t="s">
        <v>640</v>
      </c>
      <c r="D1222" s="10" t="str">
        <f t="shared" si="57"/>
        <v>07-13</v>
      </c>
      <c r="E1222" s="1">
        <f>_xlfn.IFNA(VLOOKUP(Aragon!B1222,'Kilter Holds'!$P$36:$AA$208,10,0),0)</f>
        <v>0</v>
      </c>
      <c r="G1222" s="2">
        <f t="shared" si="58"/>
        <v>0</v>
      </c>
      <c r="H1222" s="2">
        <f t="shared" si="56"/>
        <v>0</v>
      </c>
    </row>
    <row r="1223" spans="2:8">
      <c r="B1223" t="s">
        <v>182</v>
      </c>
      <c r="C1223" t="s">
        <v>640</v>
      </c>
      <c r="D1223" s="11" t="str">
        <f t="shared" si="57"/>
        <v>11-26</v>
      </c>
      <c r="E1223" s="1">
        <f>_xlfn.IFNA(VLOOKUP(Aragon!B1223,'Kilter Holds'!$P$36:$AA$208,11,0),0)</f>
        <v>0</v>
      </c>
      <c r="G1223" s="2">
        <f t="shared" si="58"/>
        <v>0</v>
      </c>
      <c r="H1223" s="2">
        <f t="shared" si="56"/>
        <v>0</v>
      </c>
    </row>
    <row r="1224" spans="2:8">
      <c r="B1224" t="s">
        <v>182</v>
      </c>
      <c r="C1224" t="s">
        <v>640</v>
      </c>
      <c r="D1224" s="13" t="str">
        <f t="shared" si="57"/>
        <v>18-01</v>
      </c>
      <c r="E1224" s="1">
        <f>_xlfn.IFNA(VLOOKUP(Aragon!B1224,'Kilter Holds'!$P$36:$AA$208,12,0),0)</f>
        <v>0</v>
      </c>
      <c r="G1224" s="2">
        <f t="shared" si="58"/>
        <v>0</v>
      </c>
      <c r="H1224" s="2">
        <f t="shared" si="56"/>
        <v>0</v>
      </c>
    </row>
    <row r="1225" spans="2:8">
      <c r="B1225" t="s">
        <v>182</v>
      </c>
      <c r="C1225" t="s">
        <v>640</v>
      </c>
      <c r="D1225" s="12" t="str">
        <f t="shared" si="57"/>
        <v>Color Code</v>
      </c>
      <c r="E1225" s="1">
        <f>_xlfn.IFNA(VLOOKUP(Aragon!B1225,'Kilter Holds'!$P$36:$AA$208,13,0),0)</f>
        <v>0</v>
      </c>
      <c r="G1225" s="2">
        <f t="shared" si="58"/>
        <v>0</v>
      </c>
      <c r="H1225" s="2">
        <f t="shared" si="56"/>
        <v>0</v>
      </c>
    </row>
    <row r="1226" spans="2:8">
      <c r="B1226" t="s">
        <v>183</v>
      </c>
      <c r="C1226" t="s">
        <v>641</v>
      </c>
      <c r="D1226" s="5" t="str">
        <f t="shared" si="57"/>
        <v>11-12</v>
      </c>
      <c r="E1226" s="1">
        <f>_xlfn.IFNA(VLOOKUP(Aragon!B1226,'Kilter Holds'!$P$36:$AA$208,5,0),0)</f>
        <v>0</v>
      </c>
      <c r="G1226" s="2">
        <f t="shared" si="58"/>
        <v>0</v>
      </c>
      <c r="H1226" s="2">
        <f t="shared" si="56"/>
        <v>0</v>
      </c>
    </row>
    <row r="1227" spans="2:8">
      <c r="B1227" t="s">
        <v>183</v>
      </c>
      <c r="C1227" t="s">
        <v>641</v>
      </c>
      <c r="D1227" s="6" t="str">
        <f t="shared" si="57"/>
        <v>14-01</v>
      </c>
      <c r="E1227" s="1">
        <f>_xlfn.IFNA(VLOOKUP(Aragon!B1227,'Kilter Holds'!$P$36:$AA$208,6,0),0)</f>
        <v>0</v>
      </c>
      <c r="G1227" s="2">
        <f t="shared" si="58"/>
        <v>0</v>
      </c>
      <c r="H1227" s="2">
        <f t="shared" si="56"/>
        <v>0</v>
      </c>
    </row>
    <row r="1228" spans="2:8">
      <c r="B1228" t="s">
        <v>183</v>
      </c>
      <c r="C1228" t="s">
        <v>641</v>
      </c>
      <c r="D1228" s="7" t="str">
        <f t="shared" si="57"/>
        <v>15-12</v>
      </c>
      <c r="E1228" s="1">
        <f>_xlfn.IFNA(VLOOKUP(Aragon!B1228,'Kilter Holds'!$P$36:$AA$208,7,0),0)</f>
        <v>0</v>
      </c>
      <c r="G1228" s="2">
        <f t="shared" si="58"/>
        <v>0</v>
      </c>
      <c r="H1228" s="2">
        <f t="shared" ref="H1228:H1291" si="59">IF($S$11="Y",G1228*0.05,0)</f>
        <v>0</v>
      </c>
    </row>
    <row r="1229" spans="2:8">
      <c r="B1229" t="s">
        <v>183</v>
      </c>
      <c r="C1229" t="s">
        <v>641</v>
      </c>
      <c r="D1229" s="8" t="str">
        <f t="shared" ref="D1229:D1292" si="60">D1220</f>
        <v>16-16</v>
      </c>
      <c r="E1229" s="1">
        <f>_xlfn.IFNA(VLOOKUP(Aragon!B1229,'Kilter Holds'!$P$36:$AA$208,8,0),0)</f>
        <v>0</v>
      </c>
      <c r="G1229" s="2">
        <f t="shared" si="58"/>
        <v>0</v>
      </c>
      <c r="H1229" s="2">
        <f t="shared" si="59"/>
        <v>0</v>
      </c>
    </row>
    <row r="1230" spans="2:8">
      <c r="B1230" t="s">
        <v>183</v>
      </c>
      <c r="C1230" t="s">
        <v>641</v>
      </c>
      <c r="D1230" s="9" t="str">
        <f t="shared" si="60"/>
        <v>13-01</v>
      </c>
      <c r="E1230" s="1">
        <f>_xlfn.IFNA(VLOOKUP(Aragon!B1230,'Kilter Holds'!$P$36:$AA$208,9,0),0)</f>
        <v>0</v>
      </c>
      <c r="G1230" s="2">
        <f t="shared" si="58"/>
        <v>0</v>
      </c>
      <c r="H1230" s="2">
        <f t="shared" si="59"/>
        <v>0</v>
      </c>
    </row>
    <row r="1231" spans="2:8">
      <c r="B1231" t="s">
        <v>183</v>
      </c>
      <c r="C1231" t="s">
        <v>641</v>
      </c>
      <c r="D1231" s="10" t="str">
        <f t="shared" si="60"/>
        <v>07-13</v>
      </c>
      <c r="E1231" s="1">
        <f>_xlfn.IFNA(VLOOKUP(Aragon!B1231,'Kilter Holds'!$P$36:$AA$208,10,0),0)</f>
        <v>0</v>
      </c>
      <c r="G1231" s="2">
        <f t="shared" si="58"/>
        <v>0</v>
      </c>
      <c r="H1231" s="2">
        <f t="shared" si="59"/>
        <v>0</v>
      </c>
    </row>
    <row r="1232" spans="2:8">
      <c r="B1232" t="s">
        <v>183</v>
      </c>
      <c r="C1232" t="s">
        <v>641</v>
      </c>
      <c r="D1232" s="11" t="str">
        <f t="shared" si="60"/>
        <v>11-26</v>
      </c>
      <c r="E1232" s="1">
        <f>_xlfn.IFNA(VLOOKUP(Aragon!B1232,'Kilter Holds'!$P$36:$AA$208,11,0),0)</f>
        <v>0</v>
      </c>
      <c r="G1232" s="2">
        <f t="shared" si="58"/>
        <v>0</v>
      </c>
      <c r="H1232" s="2">
        <f t="shared" si="59"/>
        <v>0</v>
      </c>
    </row>
    <row r="1233" spans="2:8">
      <c r="B1233" t="s">
        <v>183</v>
      </c>
      <c r="C1233" t="s">
        <v>641</v>
      </c>
      <c r="D1233" s="13" t="str">
        <f t="shared" si="60"/>
        <v>18-01</v>
      </c>
      <c r="E1233" s="1">
        <f>_xlfn.IFNA(VLOOKUP(Aragon!B1233,'Kilter Holds'!$P$36:$AA$208,12,0),0)</f>
        <v>0</v>
      </c>
      <c r="G1233" s="2">
        <f t="shared" si="58"/>
        <v>0</v>
      </c>
      <c r="H1233" s="2">
        <f t="shared" si="59"/>
        <v>0</v>
      </c>
    </row>
    <row r="1234" spans="2:8">
      <c r="B1234" t="s">
        <v>183</v>
      </c>
      <c r="C1234" t="s">
        <v>641</v>
      </c>
      <c r="D1234" s="12" t="str">
        <f t="shared" si="60"/>
        <v>Color Code</v>
      </c>
      <c r="E1234" s="1">
        <f>_xlfn.IFNA(VLOOKUP(Aragon!B1234,'Kilter Holds'!$P$36:$AA$208,13,0),0)</f>
        <v>0</v>
      </c>
      <c r="G1234" s="2">
        <f t="shared" si="58"/>
        <v>0</v>
      </c>
      <c r="H1234" s="2">
        <f t="shared" si="59"/>
        <v>0</v>
      </c>
    </row>
    <row r="1235" spans="2:8">
      <c r="B1235" t="s">
        <v>236</v>
      </c>
      <c r="C1235" t="s">
        <v>642</v>
      </c>
      <c r="D1235" s="5" t="str">
        <f t="shared" si="60"/>
        <v>11-12</v>
      </c>
      <c r="E1235" s="1">
        <f>_xlfn.IFNA(VLOOKUP(Aragon!B1235,'Kilter Holds'!$P$36:$AA$208,5,0),0)</f>
        <v>0</v>
      </c>
      <c r="G1235" s="2">
        <f t="shared" si="58"/>
        <v>0</v>
      </c>
      <c r="H1235" s="2">
        <f t="shared" si="59"/>
        <v>0</v>
      </c>
    </row>
    <row r="1236" spans="2:8">
      <c r="B1236" t="s">
        <v>236</v>
      </c>
      <c r="C1236" t="s">
        <v>642</v>
      </c>
      <c r="D1236" s="6" t="str">
        <f t="shared" si="60"/>
        <v>14-01</v>
      </c>
      <c r="E1236" s="1">
        <f>_xlfn.IFNA(VLOOKUP(Aragon!B1236,'Kilter Holds'!$P$36:$AA$208,6,0),0)</f>
        <v>0</v>
      </c>
      <c r="G1236" s="2">
        <f t="shared" si="58"/>
        <v>0</v>
      </c>
      <c r="H1236" s="2">
        <f t="shared" si="59"/>
        <v>0</v>
      </c>
    </row>
    <row r="1237" spans="2:8">
      <c r="B1237" t="s">
        <v>236</v>
      </c>
      <c r="C1237" t="s">
        <v>642</v>
      </c>
      <c r="D1237" s="7" t="str">
        <f t="shared" si="60"/>
        <v>15-12</v>
      </c>
      <c r="E1237" s="1">
        <f>_xlfn.IFNA(VLOOKUP(Aragon!B1237,'Kilter Holds'!$P$36:$AA$208,7,0),0)</f>
        <v>0</v>
      </c>
      <c r="G1237" s="2">
        <f t="shared" si="58"/>
        <v>0</v>
      </c>
      <c r="H1237" s="2">
        <f t="shared" si="59"/>
        <v>0</v>
      </c>
    </row>
    <row r="1238" spans="2:8">
      <c r="B1238" t="s">
        <v>236</v>
      </c>
      <c r="C1238" t="s">
        <v>642</v>
      </c>
      <c r="D1238" s="8" t="str">
        <f t="shared" si="60"/>
        <v>16-16</v>
      </c>
      <c r="E1238" s="1">
        <f>_xlfn.IFNA(VLOOKUP(Aragon!B1238,'Kilter Holds'!$P$36:$AA$208,8,0),0)</f>
        <v>0</v>
      </c>
      <c r="G1238" s="2">
        <f t="shared" si="58"/>
        <v>0</v>
      </c>
      <c r="H1238" s="2">
        <f t="shared" si="59"/>
        <v>0</v>
      </c>
    </row>
    <row r="1239" spans="2:8">
      <c r="B1239" t="s">
        <v>236</v>
      </c>
      <c r="C1239" t="s">
        <v>642</v>
      </c>
      <c r="D1239" s="9" t="str">
        <f t="shared" si="60"/>
        <v>13-01</v>
      </c>
      <c r="E1239" s="1">
        <f>_xlfn.IFNA(VLOOKUP(Aragon!B1239,'Kilter Holds'!$P$36:$AA$208,9,0),0)</f>
        <v>0</v>
      </c>
      <c r="G1239" s="2">
        <f t="shared" si="58"/>
        <v>0</v>
      </c>
      <c r="H1239" s="2">
        <f t="shared" si="59"/>
        <v>0</v>
      </c>
    </row>
    <row r="1240" spans="2:8">
      <c r="B1240" t="s">
        <v>236</v>
      </c>
      <c r="C1240" t="s">
        <v>642</v>
      </c>
      <c r="D1240" s="10" t="str">
        <f t="shared" si="60"/>
        <v>07-13</v>
      </c>
      <c r="E1240" s="1">
        <f>_xlfn.IFNA(VLOOKUP(Aragon!B1240,'Kilter Holds'!$P$36:$AA$208,10,0),0)</f>
        <v>0</v>
      </c>
      <c r="G1240" s="2">
        <f t="shared" si="58"/>
        <v>0</v>
      </c>
      <c r="H1240" s="2">
        <f t="shared" si="59"/>
        <v>0</v>
      </c>
    </row>
    <row r="1241" spans="2:8">
      <c r="B1241" t="s">
        <v>236</v>
      </c>
      <c r="C1241" t="s">
        <v>642</v>
      </c>
      <c r="D1241" s="11" t="str">
        <f t="shared" si="60"/>
        <v>11-26</v>
      </c>
      <c r="E1241" s="1">
        <f>_xlfn.IFNA(VLOOKUP(Aragon!B1241,'Kilter Holds'!$P$36:$AA$208,11,0),0)</f>
        <v>0</v>
      </c>
      <c r="G1241" s="2">
        <f t="shared" si="58"/>
        <v>0</v>
      </c>
      <c r="H1241" s="2">
        <f t="shared" si="59"/>
        <v>0</v>
      </c>
    </row>
    <row r="1242" spans="2:8">
      <c r="B1242" t="s">
        <v>236</v>
      </c>
      <c r="C1242" t="s">
        <v>642</v>
      </c>
      <c r="D1242" s="13" t="str">
        <f t="shared" si="60"/>
        <v>18-01</v>
      </c>
      <c r="E1242" s="1">
        <f>_xlfn.IFNA(VLOOKUP(Aragon!B1242,'Kilter Holds'!$P$36:$AA$208,12,0),0)</f>
        <v>0</v>
      </c>
      <c r="G1242" s="2">
        <f t="shared" si="58"/>
        <v>0</v>
      </c>
      <c r="H1242" s="2">
        <f t="shared" si="59"/>
        <v>0</v>
      </c>
    </row>
    <row r="1243" spans="2:8">
      <c r="B1243" t="s">
        <v>236</v>
      </c>
      <c r="C1243" t="s">
        <v>642</v>
      </c>
      <c r="D1243" s="12" t="str">
        <f t="shared" si="60"/>
        <v>Color Code</v>
      </c>
      <c r="E1243" s="1">
        <f>_xlfn.IFNA(VLOOKUP(Aragon!B1243,'Kilter Holds'!$P$36:$AA$208,13,0),0)</f>
        <v>0</v>
      </c>
      <c r="G1243" s="2">
        <f t="shared" si="58"/>
        <v>0</v>
      </c>
      <c r="H1243" s="2">
        <f t="shared" si="59"/>
        <v>0</v>
      </c>
    </row>
    <row r="1244" spans="2:8">
      <c r="B1244" t="s">
        <v>164</v>
      </c>
      <c r="C1244" t="s">
        <v>643</v>
      </c>
      <c r="D1244" s="5" t="str">
        <f t="shared" si="60"/>
        <v>11-12</v>
      </c>
      <c r="E1244" s="1">
        <f>_xlfn.IFNA(VLOOKUP(Aragon!B1244,'Kilter Holds'!$P$36:$AA$208,5,0),0)</f>
        <v>0</v>
      </c>
      <c r="G1244" s="2">
        <f t="shared" si="58"/>
        <v>0</v>
      </c>
      <c r="H1244" s="2">
        <f t="shared" si="59"/>
        <v>0</v>
      </c>
    </row>
    <row r="1245" spans="2:8">
      <c r="B1245" t="s">
        <v>164</v>
      </c>
      <c r="C1245" t="s">
        <v>643</v>
      </c>
      <c r="D1245" s="6" t="str">
        <f t="shared" si="60"/>
        <v>14-01</v>
      </c>
      <c r="E1245" s="1">
        <f>_xlfn.IFNA(VLOOKUP(Aragon!B1245,'Kilter Holds'!$P$36:$AA$208,6,0),0)</f>
        <v>0</v>
      </c>
      <c r="G1245" s="2">
        <f t="shared" si="58"/>
        <v>0</v>
      </c>
      <c r="H1245" s="2">
        <f t="shared" si="59"/>
        <v>0</v>
      </c>
    </row>
    <row r="1246" spans="2:8">
      <c r="B1246" t="s">
        <v>164</v>
      </c>
      <c r="C1246" t="s">
        <v>643</v>
      </c>
      <c r="D1246" s="7" t="str">
        <f t="shared" si="60"/>
        <v>15-12</v>
      </c>
      <c r="E1246" s="1">
        <f>_xlfn.IFNA(VLOOKUP(Aragon!B1246,'Kilter Holds'!$P$36:$AA$208,7,0),0)</f>
        <v>0</v>
      </c>
      <c r="G1246" s="2">
        <f t="shared" si="58"/>
        <v>0</v>
      </c>
      <c r="H1246" s="2">
        <f t="shared" si="59"/>
        <v>0</v>
      </c>
    </row>
    <row r="1247" spans="2:8">
      <c r="B1247" t="s">
        <v>164</v>
      </c>
      <c r="C1247" t="s">
        <v>643</v>
      </c>
      <c r="D1247" s="8" t="str">
        <f t="shared" si="60"/>
        <v>16-16</v>
      </c>
      <c r="E1247" s="1">
        <f>_xlfn.IFNA(VLOOKUP(Aragon!B1247,'Kilter Holds'!$P$36:$AA$208,8,0),0)</f>
        <v>0</v>
      </c>
      <c r="G1247" s="2">
        <f t="shared" si="58"/>
        <v>0</v>
      </c>
      <c r="H1247" s="2">
        <f t="shared" si="59"/>
        <v>0</v>
      </c>
    </row>
    <row r="1248" spans="2:8">
      <c r="B1248" t="s">
        <v>164</v>
      </c>
      <c r="C1248" t="s">
        <v>643</v>
      </c>
      <c r="D1248" s="9" t="str">
        <f t="shared" si="60"/>
        <v>13-01</v>
      </c>
      <c r="E1248" s="1">
        <f>_xlfn.IFNA(VLOOKUP(Aragon!B1248,'Kilter Holds'!$P$36:$AA$208,9,0),0)</f>
        <v>0</v>
      </c>
      <c r="G1248" s="2">
        <f t="shared" si="58"/>
        <v>0</v>
      </c>
      <c r="H1248" s="2">
        <f t="shared" si="59"/>
        <v>0</v>
      </c>
    </row>
    <row r="1249" spans="2:8">
      <c r="B1249" t="s">
        <v>164</v>
      </c>
      <c r="C1249" t="s">
        <v>643</v>
      </c>
      <c r="D1249" s="10" t="str">
        <f t="shared" si="60"/>
        <v>07-13</v>
      </c>
      <c r="E1249" s="1">
        <f>_xlfn.IFNA(VLOOKUP(Aragon!B1249,'Kilter Holds'!$P$36:$AA$208,10,0),0)</f>
        <v>0</v>
      </c>
      <c r="G1249" s="2">
        <f t="shared" si="58"/>
        <v>0</v>
      </c>
      <c r="H1249" s="2">
        <f t="shared" si="59"/>
        <v>0</v>
      </c>
    </row>
    <row r="1250" spans="2:8">
      <c r="B1250" t="s">
        <v>164</v>
      </c>
      <c r="C1250" t="s">
        <v>643</v>
      </c>
      <c r="D1250" s="11" t="str">
        <f t="shared" si="60"/>
        <v>11-26</v>
      </c>
      <c r="E1250" s="1">
        <f>_xlfn.IFNA(VLOOKUP(Aragon!B1250,'Kilter Holds'!$P$36:$AA$208,11,0),0)</f>
        <v>0</v>
      </c>
      <c r="G1250" s="2">
        <f t="shared" si="58"/>
        <v>0</v>
      </c>
      <c r="H1250" s="2">
        <f t="shared" si="59"/>
        <v>0</v>
      </c>
    </row>
    <row r="1251" spans="2:8">
      <c r="B1251" t="s">
        <v>164</v>
      </c>
      <c r="C1251" t="s">
        <v>643</v>
      </c>
      <c r="D1251" s="13" t="str">
        <f t="shared" si="60"/>
        <v>18-01</v>
      </c>
      <c r="E1251" s="1">
        <f>_xlfn.IFNA(VLOOKUP(Aragon!B1251,'Kilter Holds'!$P$36:$AA$208,12,0),0)</f>
        <v>0</v>
      </c>
      <c r="G1251" s="2">
        <f t="shared" si="58"/>
        <v>0</v>
      </c>
      <c r="H1251" s="2">
        <f t="shared" si="59"/>
        <v>0</v>
      </c>
    </row>
    <row r="1252" spans="2:8">
      <c r="B1252" t="s">
        <v>164</v>
      </c>
      <c r="C1252" t="s">
        <v>643</v>
      </c>
      <c r="D1252" s="12" t="str">
        <f t="shared" si="60"/>
        <v>Color Code</v>
      </c>
      <c r="E1252" s="1">
        <f>_xlfn.IFNA(VLOOKUP(Aragon!B1252,'Kilter Holds'!$P$36:$AA$208,13,0),0)</f>
        <v>0</v>
      </c>
      <c r="G1252" s="2">
        <f t="shared" si="58"/>
        <v>0</v>
      </c>
      <c r="H1252" s="2">
        <f t="shared" si="59"/>
        <v>0</v>
      </c>
    </row>
    <row r="1253" spans="2:8">
      <c r="B1253" t="s">
        <v>309</v>
      </c>
      <c r="C1253" t="s">
        <v>644</v>
      </c>
      <c r="D1253" s="5" t="str">
        <f t="shared" si="60"/>
        <v>11-12</v>
      </c>
      <c r="E1253" s="1">
        <f>_xlfn.IFNA(VLOOKUP(Aragon!B1253,'Kilter Holds'!$P$36:$AA$208,5,0),0)</f>
        <v>0</v>
      </c>
      <c r="G1253" s="2">
        <f t="shared" si="58"/>
        <v>0</v>
      </c>
      <c r="H1253" s="2">
        <f t="shared" si="59"/>
        <v>0</v>
      </c>
    </row>
    <row r="1254" spans="2:8">
      <c r="B1254" t="s">
        <v>309</v>
      </c>
      <c r="C1254" t="s">
        <v>644</v>
      </c>
      <c r="D1254" s="6" t="str">
        <f t="shared" si="60"/>
        <v>14-01</v>
      </c>
      <c r="E1254" s="1">
        <f>_xlfn.IFNA(VLOOKUP(Aragon!B1254,'Kilter Holds'!$P$36:$AA$208,6,0),0)</f>
        <v>0</v>
      </c>
      <c r="G1254" s="2">
        <f t="shared" si="58"/>
        <v>0</v>
      </c>
      <c r="H1254" s="2">
        <f t="shared" si="59"/>
        <v>0</v>
      </c>
    </row>
    <row r="1255" spans="2:8">
      <c r="B1255" t="s">
        <v>309</v>
      </c>
      <c r="C1255" t="s">
        <v>644</v>
      </c>
      <c r="D1255" s="7" t="str">
        <f t="shared" si="60"/>
        <v>15-12</v>
      </c>
      <c r="E1255" s="1">
        <f>_xlfn.IFNA(VLOOKUP(Aragon!B1255,'Kilter Holds'!$P$36:$AA$208,7,0),0)</f>
        <v>0</v>
      </c>
      <c r="G1255" s="2">
        <f t="shared" si="58"/>
        <v>0</v>
      </c>
      <c r="H1255" s="2">
        <f t="shared" si="59"/>
        <v>0</v>
      </c>
    </row>
    <row r="1256" spans="2:8">
      <c r="B1256" t="s">
        <v>309</v>
      </c>
      <c r="C1256" t="s">
        <v>644</v>
      </c>
      <c r="D1256" s="8" t="str">
        <f t="shared" si="60"/>
        <v>16-16</v>
      </c>
      <c r="E1256" s="1">
        <f>_xlfn.IFNA(VLOOKUP(Aragon!B1256,'Kilter Holds'!$P$36:$AA$208,8,0),0)</f>
        <v>0</v>
      </c>
      <c r="G1256" s="2">
        <f t="shared" si="58"/>
        <v>0</v>
      </c>
      <c r="H1256" s="2">
        <f t="shared" si="59"/>
        <v>0</v>
      </c>
    </row>
    <row r="1257" spans="2:8">
      <c r="B1257" t="s">
        <v>309</v>
      </c>
      <c r="C1257" t="s">
        <v>644</v>
      </c>
      <c r="D1257" s="9" t="str">
        <f t="shared" si="60"/>
        <v>13-01</v>
      </c>
      <c r="E1257" s="1">
        <f>_xlfn.IFNA(VLOOKUP(Aragon!B1257,'Kilter Holds'!$P$36:$AA$208,9,0),0)</f>
        <v>0</v>
      </c>
      <c r="G1257" s="2">
        <f t="shared" si="58"/>
        <v>0</v>
      </c>
      <c r="H1257" s="2">
        <f t="shared" si="59"/>
        <v>0</v>
      </c>
    </row>
    <row r="1258" spans="2:8">
      <c r="B1258" t="s">
        <v>309</v>
      </c>
      <c r="C1258" t="s">
        <v>644</v>
      </c>
      <c r="D1258" s="10" t="str">
        <f t="shared" si="60"/>
        <v>07-13</v>
      </c>
      <c r="E1258" s="1">
        <f>_xlfn.IFNA(VLOOKUP(Aragon!B1258,'Kilter Holds'!$P$36:$AA$208,10,0),0)</f>
        <v>0</v>
      </c>
      <c r="G1258" s="2">
        <f t="shared" si="58"/>
        <v>0</v>
      </c>
      <c r="H1258" s="2">
        <f t="shared" si="59"/>
        <v>0</v>
      </c>
    </row>
    <row r="1259" spans="2:8">
      <c r="B1259" t="s">
        <v>309</v>
      </c>
      <c r="C1259" t="s">
        <v>644</v>
      </c>
      <c r="D1259" s="11" t="str">
        <f t="shared" si="60"/>
        <v>11-26</v>
      </c>
      <c r="E1259" s="1">
        <f>_xlfn.IFNA(VLOOKUP(Aragon!B1259,'Kilter Holds'!$P$36:$AA$208,11,0),0)</f>
        <v>0</v>
      </c>
      <c r="G1259" s="2">
        <f t="shared" si="58"/>
        <v>0</v>
      </c>
      <c r="H1259" s="2">
        <f t="shared" si="59"/>
        <v>0</v>
      </c>
    </row>
    <row r="1260" spans="2:8">
      <c r="B1260" t="s">
        <v>309</v>
      </c>
      <c r="C1260" t="s">
        <v>644</v>
      </c>
      <c r="D1260" s="13" t="str">
        <f t="shared" si="60"/>
        <v>18-01</v>
      </c>
      <c r="E1260" s="1">
        <f>_xlfn.IFNA(VLOOKUP(Aragon!B1260,'Kilter Holds'!$P$36:$AA$208,12,0),0)</f>
        <v>0</v>
      </c>
      <c r="G1260" s="2">
        <f t="shared" si="58"/>
        <v>0</v>
      </c>
      <c r="H1260" s="2">
        <f t="shared" si="59"/>
        <v>0</v>
      </c>
    </row>
    <row r="1261" spans="2:8">
      <c r="B1261" t="s">
        <v>309</v>
      </c>
      <c r="C1261" t="s">
        <v>644</v>
      </c>
      <c r="D1261" s="12" t="str">
        <f t="shared" si="60"/>
        <v>Color Code</v>
      </c>
      <c r="E1261" s="1">
        <f>_xlfn.IFNA(VLOOKUP(Aragon!B1261,'Kilter Holds'!$P$36:$AA$208,13,0),0)</f>
        <v>0</v>
      </c>
      <c r="G1261" s="2">
        <f t="shared" si="58"/>
        <v>0</v>
      </c>
      <c r="H1261" s="2">
        <f t="shared" si="59"/>
        <v>0</v>
      </c>
    </row>
    <row r="1262" spans="2:8">
      <c r="B1262" t="s">
        <v>264</v>
      </c>
      <c r="C1262" t="s">
        <v>645</v>
      </c>
      <c r="D1262" s="5" t="str">
        <f t="shared" si="60"/>
        <v>11-12</v>
      </c>
      <c r="E1262" s="1">
        <f>_xlfn.IFNA(VLOOKUP(Aragon!B1262,'Kilter Holds'!$P$36:$AA$208,5,0),0)</f>
        <v>0</v>
      </c>
      <c r="G1262" s="2">
        <f t="shared" si="58"/>
        <v>0</v>
      </c>
      <c r="H1262" s="2">
        <f t="shared" si="59"/>
        <v>0</v>
      </c>
    </row>
    <row r="1263" spans="2:8">
      <c r="B1263" t="s">
        <v>264</v>
      </c>
      <c r="C1263" t="s">
        <v>645</v>
      </c>
      <c r="D1263" s="6" t="str">
        <f t="shared" si="60"/>
        <v>14-01</v>
      </c>
      <c r="E1263" s="1">
        <f>_xlfn.IFNA(VLOOKUP(Aragon!B1263,'Kilter Holds'!$P$36:$AA$208,6,0),0)</f>
        <v>0</v>
      </c>
      <c r="G1263" s="2">
        <f t="shared" si="58"/>
        <v>0</v>
      </c>
      <c r="H1263" s="2">
        <f t="shared" si="59"/>
        <v>0</v>
      </c>
    </row>
    <row r="1264" spans="2:8">
      <c r="B1264" t="s">
        <v>264</v>
      </c>
      <c r="C1264" t="s">
        <v>645</v>
      </c>
      <c r="D1264" s="7" t="str">
        <f t="shared" si="60"/>
        <v>15-12</v>
      </c>
      <c r="E1264" s="1">
        <f>_xlfn.IFNA(VLOOKUP(Aragon!B1264,'Kilter Holds'!$P$36:$AA$208,7,0),0)</f>
        <v>0</v>
      </c>
      <c r="G1264" s="2">
        <f t="shared" si="58"/>
        <v>0</v>
      </c>
      <c r="H1264" s="2">
        <f t="shared" si="59"/>
        <v>0</v>
      </c>
    </row>
    <row r="1265" spans="2:8">
      <c r="B1265" t="s">
        <v>264</v>
      </c>
      <c r="C1265" t="s">
        <v>645</v>
      </c>
      <c r="D1265" s="8" t="str">
        <f t="shared" si="60"/>
        <v>16-16</v>
      </c>
      <c r="E1265" s="1">
        <f>_xlfn.IFNA(VLOOKUP(Aragon!B1265,'Kilter Holds'!$P$36:$AA$208,8,0),0)</f>
        <v>0</v>
      </c>
      <c r="G1265" s="2">
        <f t="shared" si="58"/>
        <v>0</v>
      </c>
      <c r="H1265" s="2">
        <f t="shared" si="59"/>
        <v>0</v>
      </c>
    </row>
    <row r="1266" spans="2:8">
      <c r="B1266" t="s">
        <v>264</v>
      </c>
      <c r="C1266" t="s">
        <v>645</v>
      </c>
      <c r="D1266" s="9" t="str">
        <f t="shared" si="60"/>
        <v>13-01</v>
      </c>
      <c r="E1266" s="1">
        <f>_xlfn.IFNA(VLOOKUP(Aragon!B1266,'Kilter Holds'!$P$36:$AA$208,9,0),0)</f>
        <v>0</v>
      </c>
      <c r="G1266" s="2">
        <f t="shared" si="58"/>
        <v>0</v>
      </c>
      <c r="H1266" s="2">
        <f t="shared" si="59"/>
        <v>0</v>
      </c>
    </row>
    <row r="1267" spans="2:8">
      <c r="B1267" t="s">
        <v>264</v>
      </c>
      <c r="C1267" t="s">
        <v>645</v>
      </c>
      <c r="D1267" s="10" t="str">
        <f t="shared" si="60"/>
        <v>07-13</v>
      </c>
      <c r="E1267" s="1">
        <f>_xlfn.IFNA(VLOOKUP(Aragon!B1267,'Kilter Holds'!$P$36:$AA$208,10,0),0)</f>
        <v>0</v>
      </c>
      <c r="G1267" s="2">
        <f t="shared" si="58"/>
        <v>0</v>
      </c>
      <c r="H1267" s="2">
        <f t="shared" si="59"/>
        <v>0</v>
      </c>
    </row>
    <row r="1268" spans="2:8">
      <c r="B1268" t="s">
        <v>264</v>
      </c>
      <c r="C1268" t="s">
        <v>645</v>
      </c>
      <c r="D1268" s="11" t="str">
        <f t="shared" si="60"/>
        <v>11-26</v>
      </c>
      <c r="E1268" s="1">
        <f>_xlfn.IFNA(VLOOKUP(Aragon!B1268,'Kilter Holds'!$P$36:$AA$208,11,0),0)</f>
        <v>0</v>
      </c>
      <c r="G1268" s="2">
        <f t="shared" si="58"/>
        <v>0</v>
      </c>
      <c r="H1268" s="2">
        <f t="shared" si="59"/>
        <v>0</v>
      </c>
    </row>
    <row r="1269" spans="2:8">
      <c r="B1269" t="s">
        <v>264</v>
      </c>
      <c r="C1269" t="s">
        <v>645</v>
      </c>
      <c r="D1269" s="13" t="str">
        <f t="shared" si="60"/>
        <v>18-01</v>
      </c>
      <c r="E1269" s="1">
        <f>_xlfn.IFNA(VLOOKUP(Aragon!B1269,'Kilter Holds'!$P$36:$AA$208,12,0),0)</f>
        <v>0</v>
      </c>
      <c r="G1269" s="2">
        <f t="shared" si="58"/>
        <v>0</v>
      </c>
      <c r="H1269" s="2">
        <f t="shared" si="59"/>
        <v>0</v>
      </c>
    </row>
    <row r="1270" spans="2:8">
      <c r="B1270" t="s">
        <v>264</v>
      </c>
      <c r="C1270" t="s">
        <v>645</v>
      </c>
      <c r="D1270" s="12" t="str">
        <f t="shared" si="60"/>
        <v>Color Code</v>
      </c>
      <c r="E1270" s="1">
        <f>_xlfn.IFNA(VLOOKUP(Aragon!B1270,'Kilter Holds'!$P$36:$AA$208,13,0),0)</f>
        <v>0</v>
      </c>
      <c r="G1270" s="2">
        <f t="shared" si="58"/>
        <v>0</v>
      </c>
      <c r="H1270" s="2">
        <f t="shared" si="59"/>
        <v>0</v>
      </c>
    </row>
    <row r="1271" spans="2:8">
      <c r="B1271" t="s">
        <v>184</v>
      </c>
      <c r="C1271" t="s">
        <v>646</v>
      </c>
      <c r="D1271" s="5" t="str">
        <f t="shared" si="60"/>
        <v>11-12</v>
      </c>
      <c r="E1271" s="1">
        <f>_xlfn.IFNA(VLOOKUP(Aragon!B1271,'Kilter Holds'!$P$36:$AA$208,5,0),0)</f>
        <v>0</v>
      </c>
      <c r="G1271" s="2">
        <f t="shared" si="58"/>
        <v>0</v>
      </c>
      <c r="H1271" s="2">
        <f t="shared" si="59"/>
        <v>0</v>
      </c>
    </row>
    <row r="1272" spans="2:8">
      <c r="B1272" t="s">
        <v>184</v>
      </c>
      <c r="C1272" t="s">
        <v>646</v>
      </c>
      <c r="D1272" s="6" t="str">
        <f t="shared" si="60"/>
        <v>14-01</v>
      </c>
      <c r="E1272" s="1">
        <f>_xlfn.IFNA(VLOOKUP(Aragon!B1272,'Kilter Holds'!$P$36:$AA$208,6,0),0)</f>
        <v>0</v>
      </c>
      <c r="G1272" s="2">
        <f t="shared" si="58"/>
        <v>0</v>
      </c>
      <c r="H1272" s="2">
        <f t="shared" si="59"/>
        <v>0</v>
      </c>
    </row>
    <row r="1273" spans="2:8">
      <c r="B1273" t="s">
        <v>184</v>
      </c>
      <c r="C1273" t="s">
        <v>646</v>
      </c>
      <c r="D1273" s="7" t="str">
        <f t="shared" si="60"/>
        <v>15-12</v>
      </c>
      <c r="E1273" s="1">
        <f>_xlfn.IFNA(VLOOKUP(Aragon!B1273,'Kilter Holds'!$P$36:$AA$208,7,0),0)</f>
        <v>0</v>
      </c>
      <c r="G1273" s="2">
        <f t="shared" si="58"/>
        <v>0</v>
      </c>
      <c r="H1273" s="2">
        <f t="shared" si="59"/>
        <v>0</v>
      </c>
    </row>
    <row r="1274" spans="2:8">
      <c r="B1274" t="s">
        <v>184</v>
      </c>
      <c r="C1274" t="s">
        <v>646</v>
      </c>
      <c r="D1274" s="8" t="str">
        <f t="shared" si="60"/>
        <v>16-16</v>
      </c>
      <c r="E1274" s="1">
        <f>_xlfn.IFNA(VLOOKUP(Aragon!B1274,'Kilter Holds'!$P$36:$AA$208,8,0),0)</f>
        <v>0</v>
      </c>
      <c r="G1274" s="2">
        <f t="shared" ref="G1274:G1337" si="61">E1274*F1274</f>
        <v>0</v>
      </c>
      <c r="H1274" s="2">
        <f t="shared" si="59"/>
        <v>0</v>
      </c>
    </row>
    <row r="1275" spans="2:8">
      <c r="B1275" t="s">
        <v>184</v>
      </c>
      <c r="C1275" t="s">
        <v>646</v>
      </c>
      <c r="D1275" s="9" t="str">
        <f t="shared" si="60"/>
        <v>13-01</v>
      </c>
      <c r="E1275" s="1">
        <f>_xlfn.IFNA(VLOOKUP(Aragon!B1275,'Kilter Holds'!$P$36:$AA$208,9,0),0)</f>
        <v>0</v>
      </c>
      <c r="G1275" s="2">
        <f t="shared" si="61"/>
        <v>0</v>
      </c>
      <c r="H1275" s="2">
        <f t="shared" si="59"/>
        <v>0</v>
      </c>
    </row>
    <row r="1276" spans="2:8">
      <c r="B1276" t="s">
        <v>184</v>
      </c>
      <c r="C1276" t="s">
        <v>646</v>
      </c>
      <c r="D1276" s="10" t="str">
        <f t="shared" si="60"/>
        <v>07-13</v>
      </c>
      <c r="E1276" s="1">
        <f>_xlfn.IFNA(VLOOKUP(Aragon!B1276,'Kilter Holds'!$P$36:$AA$208,10,0),0)</f>
        <v>0</v>
      </c>
      <c r="G1276" s="2">
        <f t="shared" si="61"/>
        <v>0</v>
      </c>
      <c r="H1276" s="2">
        <f t="shared" si="59"/>
        <v>0</v>
      </c>
    </row>
    <row r="1277" spans="2:8">
      <c r="B1277" t="s">
        <v>184</v>
      </c>
      <c r="C1277" t="s">
        <v>646</v>
      </c>
      <c r="D1277" s="11" t="str">
        <f t="shared" si="60"/>
        <v>11-26</v>
      </c>
      <c r="E1277" s="1">
        <f>_xlfn.IFNA(VLOOKUP(Aragon!B1277,'Kilter Holds'!$P$36:$AA$208,11,0),0)</f>
        <v>0</v>
      </c>
      <c r="G1277" s="2">
        <f t="shared" si="61"/>
        <v>0</v>
      </c>
      <c r="H1277" s="2">
        <f t="shared" si="59"/>
        <v>0</v>
      </c>
    </row>
    <row r="1278" spans="2:8">
      <c r="B1278" t="s">
        <v>184</v>
      </c>
      <c r="C1278" t="s">
        <v>646</v>
      </c>
      <c r="D1278" s="13" t="str">
        <f t="shared" si="60"/>
        <v>18-01</v>
      </c>
      <c r="E1278" s="1">
        <f>_xlfn.IFNA(VLOOKUP(Aragon!B1278,'Kilter Holds'!$P$36:$AA$208,12,0),0)</f>
        <v>0</v>
      </c>
      <c r="G1278" s="2">
        <f t="shared" si="61"/>
        <v>0</v>
      </c>
      <c r="H1278" s="2">
        <f t="shared" si="59"/>
        <v>0</v>
      </c>
    </row>
    <row r="1279" spans="2:8">
      <c r="B1279" t="s">
        <v>184</v>
      </c>
      <c r="C1279" t="s">
        <v>646</v>
      </c>
      <c r="D1279" s="12" t="str">
        <f t="shared" si="60"/>
        <v>Color Code</v>
      </c>
      <c r="E1279" s="1">
        <f>_xlfn.IFNA(VLOOKUP(Aragon!B1279,'Kilter Holds'!$P$36:$AA$208,13,0),0)</f>
        <v>0</v>
      </c>
      <c r="G1279" s="2">
        <f t="shared" si="61"/>
        <v>0</v>
      </c>
      <c r="H1279" s="2">
        <f t="shared" si="59"/>
        <v>0</v>
      </c>
    </row>
    <row r="1280" spans="2:8">
      <c r="B1280" t="s">
        <v>185</v>
      </c>
      <c r="C1280" t="s">
        <v>647</v>
      </c>
      <c r="D1280" s="5" t="str">
        <f t="shared" si="60"/>
        <v>11-12</v>
      </c>
      <c r="E1280" s="1">
        <f>_xlfn.IFNA(VLOOKUP(Aragon!B1280,'Kilter Holds'!$P$36:$AA$208,5,0),0)</f>
        <v>0</v>
      </c>
      <c r="G1280" s="2">
        <f t="shared" si="61"/>
        <v>0</v>
      </c>
      <c r="H1280" s="2">
        <f t="shared" si="59"/>
        <v>0</v>
      </c>
    </row>
    <row r="1281" spans="2:8">
      <c r="B1281" t="s">
        <v>185</v>
      </c>
      <c r="C1281" t="s">
        <v>647</v>
      </c>
      <c r="D1281" s="6" t="str">
        <f t="shared" si="60"/>
        <v>14-01</v>
      </c>
      <c r="E1281" s="1">
        <f>_xlfn.IFNA(VLOOKUP(Aragon!B1281,'Kilter Holds'!$P$36:$AA$208,6,0),0)</f>
        <v>0</v>
      </c>
      <c r="G1281" s="2">
        <f t="shared" si="61"/>
        <v>0</v>
      </c>
      <c r="H1281" s="2">
        <f t="shared" si="59"/>
        <v>0</v>
      </c>
    </row>
    <row r="1282" spans="2:8">
      <c r="B1282" t="s">
        <v>185</v>
      </c>
      <c r="C1282" t="s">
        <v>647</v>
      </c>
      <c r="D1282" s="7" t="str">
        <f t="shared" si="60"/>
        <v>15-12</v>
      </c>
      <c r="E1282" s="1">
        <f>_xlfn.IFNA(VLOOKUP(Aragon!B1282,'Kilter Holds'!$P$36:$AA$208,7,0),0)</f>
        <v>0</v>
      </c>
      <c r="G1282" s="2">
        <f t="shared" si="61"/>
        <v>0</v>
      </c>
      <c r="H1282" s="2">
        <f t="shared" si="59"/>
        <v>0</v>
      </c>
    </row>
    <row r="1283" spans="2:8">
      <c r="B1283" t="s">
        <v>185</v>
      </c>
      <c r="C1283" t="s">
        <v>647</v>
      </c>
      <c r="D1283" s="8" t="str">
        <f t="shared" si="60"/>
        <v>16-16</v>
      </c>
      <c r="E1283" s="1">
        <f>_xlfn.IFNA(VLOOKUP(Aragon!B1283,'Kilter Holds'!$P$36:$AA$208,8,0),0)</f>
        <v>0</v>
      </c>
      <c r="G1283" s="2">
        <f t="shared" si="61"/>
        <v>0</v>
      </c>
      <c r="H1283" s="2">
        <f t="shared" si="59"/>
        <v>0</v>
      </c>
    </row>
    <row r="1284" spans="2:8">
      <c r="B1284" t="s">
        <v>185</v>
      </c>
      <c r="C1284" t="s">
        <v>647</v>
      </c>
      <c r="D1284" s="9" t="str">
        <f t="shared" si="60"/>
        <v>13-01</v>
      </c>
      <c r="E1284" s="1">
        <f>_xlfn.IFNA(VLOOKUP(Aragon!B1284,'Kilter Holds'!$P$36:$AA$208,9,0),0)</f>
        <v>0</v>
      </c>
      <c r="G1284" s="2">
        <f t="shared" si="61"/>
        <v>0</v>
      </c>
      <c r="H1284" s="2">
        <f t="shared" si="59"/>
        <v>0</v>
      </c>
    </row>
    <row r="1285" spans="2:8">
      <c r="B1285" t="s">
        <v>185</v>
      </c>
      <c r="C1285" t="s">
        <v>647</v>
      </c>
      <c r="D1285" s="10" t="str">
        <f t="shared" si="60"/>
        <v>07-13</v>
      </c>
      <c r="E1285" s="1">
        <f>_xlfn.IFNA(VLOOKUP(Aragon!B1285,'Kilter Holds'!$P$36:$AA$208,10,0),0)</f>
        <v>0</v>
      </c>
      <c r="G1285" s="2">
        <f t="shared" si="61"/>
        <v>0</v>
      </c>
      <c r="H1285" s="2">
        <f t="shared" si="59"/>
        <v>0</v>
      </c>
    </row>
    <row r="1286" spans="2:8">
      <c r="B1286" t="s">
        <v>185</v>
      </c>
      <c r="C1286" t="s">
        <v>647</v>
      </c>
      <c r="D1286" s="11" t="str">
        <f t="shared" si="60"/>
        <v>11-26</v>
      </c>
      <c r="E1286" s="1">
        <f>_xlfn.IFNA(VLOOKUP(Aragon!B1286,'Kilter Holds'!$P$36:$AA$208,11,0),0)</f>
        <v>0</v>
      </c>
      <c r="G1286" s="2">
        <f t="shared" si="61"/>
        <v>0</v>
      </c>
      <c r="H1286" s="2">
        <f t="shared" si="59"/>
        <v>0</v>
      </c>
    </row>
    <row r="1287" spans="2:8">
      <c r="B1287" t="s">
        <v>185</v>
      </c>
      <c r="C1287" t="s">
        <v>647</v>
      </c>
      <c r="D1287" s="13" t="str">
        <f t="shared" si="60"/>
        <v>18-01</v>
      </c>
      <c r="E1287" s="1">
        <f>_xlfn.IFNA(VLOOKUP(Aragon!B1287,'Kilter Holds'!$P$36:$AA$208,12,0),0)</f>
        <v>0</v>
      </c>
      <c r="G1287" s="2">
        <f t="shared" si="61"/>
        <v>0</v>
      </c>
      <c r="H1287" s="2">
        <f t="shared" si="59"/>
        <v>0</v>
      </c>
    </row>
    <row r="1288" spans="2:8">
      <c r="B1288" t="s">
        <v>185</v>
      </c>
      <c r="C1288" t="s">
        <v>647</v>
      </c>
      <c r="D1288" s="12" t="str">
        <f t="shared" si="60"/>
        <v>Color Code</v>
      </c>
      <c r="E1288" s="1">
        <f>_xlfn.IFNA(VLOOKUP(Aragon!B1288,'Kilter Holds'!$P$36:$AA$208,13,0),0)</f>
        <v>0</v>
      </c>
      <c r="G1288" s="2">
        <f t="shared" si="61"/>
        <v>0</v>
      </c>
      <c r="H1288" s="2">
        <f t="shared" si="59"/>
        <v>0</v>
      </c>
    </row>
    <row r="1289" spans="2:8">
      <c r="B1289" t="s">
        <v>154</v>
      </c>
      <c r="C1289" t="s">
        <v>648</v>
      </c>
      <c r="D1289" s="5" t="str">
        <f t="shared" si="60"/>
        <v>11-12</v>
      </c>
      <c r="E1289" s="1">
        <f>_xlfn.IFNA(VLOOKUP(Aragon!B1289,'Kilter Holds'!$P$36:$AA$208,5,0),0)</f>
        <v>0</v>
      </c>
      <c r="G1289" s="2">
        <f t="shared" si="61"/>
        <v>0</v>
      </c>
      <c r="H1289" s="2">
        <f t="shared" si="59"/>
        <v>0</v>
      </c>
    </row>
    <row r="1290" spans="2:8">
      <c r="B1290" t="s">
        <v>154</v>
      </c>
      <c r="C1290" t="s">
        <v>648</v>
      </c>
      <c r="D1290" s="6" t="str">
        <f t="shared" si="60"/>
        <v>14-01</v>
      </c>
      <c r="E1290" s="1">
        <f>_xlfn.IFNA(VLOOKUP(Aragon!B1290,'Kilter Holds'!$P$36:$AA$208,6,0),0)</f>
        <v>0</v>
      </c>
      <c r="G1290" s="2">
        <f t="shared" si="61"/>
        <v>0</v>
      </c>
      <c r="H1290" s="2">
        <f t="shared" si="59"/>
        <v>0</v>
      </c>
    </row>
    <row r="1291" spans="2:8">
      <c r="B1291" t="s">
        <v>154</v>
      </c>
      <c r="C1291" t="s">
        <v>648</v>
      </c>
      <c r="D1291" s="7" t="str">
        <f t="shared" si="60"/>
        <v>15-12</v>
      </c>
      <c r="E1291" s="1">
        <f>_xlfn.IFNA(VLOOKUP(Aragon!B1291,'Kilter Holds'!$P$36:$AA$208,7,0),0)</f>
        <v>0</v>
      </c>
      <c r="G1291" s="2">
        <f t="shared" si="61"/>
        <v>0</v>
      </c>
      <c r="H1291" s="2">
        <f t="shared" si="59"/>
        <v>0</v>
      </c>
    </row>
    <row r="1292" spans="2:8">
      <c r="B1292" t="s">
        <v>154</v>
      </c>
      <c r="C1292" t="s">
        <v>648</v>
      </c>
      <c r="D1292" s="8" t="str">
        <f t="shared" si="60"/>
        <v>16-16</v>
      </c>
      <c r="E1292" s="1">
        <f>_xlfn.IFNA(VLOOKUP(Aragon!B1292,'Kilter Holds'!$P$36:$AA$208,8,0),0)</f>
        <v>0</v>
      </c>
      <c r="G1292" s="2">
        <f t="shared" si="61"/>
        <v>0</v>
      </c>
      <c r="H1292" s="2">
        <f t="shared" ref="H1292:H1355" si="62">IF($S$11="Y",G1292*0.05,0)</f>
        <v>0</v>
      </c>
    </row>
    <row r="1293" spans="2:8">
      <c r="B1293" t="s">
        <v>154</v>
      </c>
      <c r="C1293" t="s">
        <v>648</v>
      </c>
      <c r="D1293" s="9" t="str">
        <f t="shared" ref="D1293:D1356" si="63">D1284</f>
        <v>13-01</v>
      </c>
      <c r="E1293" s="1">
        <f>_xlfn.IFNA(VLOOKUP(Aragon!B1293,'Kilter Holds'!$P$36:$AA$208,9,0),0)</f>
        <v>0</v>
      </c>
      <c r="G1293" s="2">
        <f t="shared" si="61"/>
        <v>0</v>
      </c>
      <c r="H1293" s="2">
        <f t="shared" si="62"/>
        <v>0</v>
      </c>
    </row>
    <row r="1294" spans="2:8">
      <c r="B1294" t="s">
        <v>154</v>
      </c>
      <c r="C1294" t="s">
        <v>648</v>
      </c>
      <c r="D1294" s="10" t="str">
        <f t="shared" si="63"/>
        <v>07-13</v>
      </c>
      <c r="E1294" s="1">
        <f>_xlfn.IFNA(VLOOKUP(Aragon!B1294,'Kilter Holds'!$P$36:$AA$208,10,0),0)</f>
        <v>0</v>
      </c>
      <c r="G1294" s="2">
        <f t="shared" si="61"/>
        <v>0</v>
      </c>
      <c r="H1294" s="2">
        <f t="shared" si="62"/>
        <v>0</v>
      </c>
    </row>
    <row r="1295" spans="2:8">
      <c r="B1295" t="s">
        <v>154</v>
      </c>
      <c r="C1295" t="s">
        <v>648</v>
      </c>
      <c r="D1295" s="11" t="str">
        <f t="shared" si="63"/>
        <v>11-26</v>
      </c>
      <c r="E1295" s="1">
        <f>_xlfn.IFNA(VLOOKUP(Aragon!B1295,'Kilter Holds'!$P$36:$AA$208,11,0),0)</f>
        <v>0</v>
      </c>
      <c r="G1295" s="2">
        <f t="shared" si="61"/>
        <v>0</v>
      </c>
      <c r="H1295" s="2">
        <f t="shared" si="62"/>
        <v>0</v>
      </c>
    </row>
    <row r="1296" spans="2:8">
      <c r="B1296" t="s">
        <v>154</v>
      </c>
      <c r="C1296" t="s">
        <v>648</v>
      </c>
      <c r="D1296" s="13" t="str">
        <f t="shared" si="63"/>
        <v>18-01</v>
      </c>
      <c r="E1296" s="1">
        <f>_xlfn.IFNA(VLOOKUP(Aragon!B1296,'Kilter Holds'!$P$36:$AA$208,12,0),0)</f>
        <v>0</v>
      </c>
      <c r="G1296" s="2">
        <f t="shared" si="61"/>
        <v>0</v>
      </c>
      <c r="H1296" s="2">
        <f t="shared" si="62"/>
        <v>0</v>
      </c>
    </row>
    <row r="1297" spans="2:8">
      <c r="B1297" t="s">
        <v>154</v>
      </c>
      <c r="C1297" t="s">
        <v>648</v>
      </c>
      <c r="D1297" s="12" t="str">
        <f t="shared" si="63"/>
        <v>Color Code</v>
      </c>
      <c r="E1297" s="1">
        <f>_xlfn.IFNA(VLOOKUP(Aragon!B1297,'Kilter Holds'!$P$36:$AA$208,13,0),0)</f>
        <v>0</v>
      </c>
      <c r="G1297" s="2">
        <f t="shared" si="61"/>
        <v>0</v>
      </c>
      <c r="H1297" s="2">
        <f t="shared" si="62"/>
        <v>0</v>
      </c>
    </row>
    <row r="1298" spans="2:8">
      <c r="B1298" t="s">
        <v>214</v>
      </c>
      <c r="C1298" t="s">
        <v>649</v>
      </c>
      <c r="D1298" s="5" t="str">
        <f t="shared" si="63"/>
        <v>11-12</v>
      </c>
      <c r="E1298" s="1">
        <f>_xlfn.IFNA(VLOOKUP(Aragon!B1298,'Kilter Holds'!$P$36:$AA$208,5,0),0)</f>
        <v>0</v>
      </c>
      <c r="G1298" s="2">
        <f t="shared" si="61"/>
        <v>0</v>
      </c>
      <c r="H1298" s="2">
        <f t="shared" si="62"/>
        <v>0</v>
      </c>
    </row>
    <row r="1299" spans="2:8">
      <c r="B1299" t="s">
        <v>214</v>
      </c>
      <c r="C1299" t="s">
        <v>649</v>
      </c>
      <c r="D1299" s="6" t="str">
        <f t="shared" si="63"/>
        <v>14-01</v>
      </c>
      <c r="E1299" s="1">
        <f>_xlfn.IFNA(VLOOKUP(Aragon!B1299,'Kilter Holds'!$P$36:$AA$208,6,0),0)</f>
        <v>0</v>
      </c>
      <c r="G1299" s="2">
        <f t="shared" si="61"/>
        <v>0</v>
      </c>
      <c r="H1299" s="2">
        <f t="shared" si="62"/>
        <v>0</v>
      </c>
    </row>
    <row r="1300" spans="2:8">
      <c r="B1300" t="s">
        <v>214</v>
      </c>
      <c r="C1300" t="s">
        <v>649</v>
      </c>
      <c r="D1300" s="7" t="str">
        <f t="shared" si="63"/>
        <v>15-12</v>
      </c>
      <c r="E1300" s="1">
        <f>_xlfn.IFNA(VLOOKUP(Aragon!B1300,'Kilter Holds'!$P$36:$AA$208,7,0),0)</f>
        <v>0</v>
      </c>
      <c r="G1300" s="2">
        <f t="shared" si="61"/>
        <v>0</v>
      </c>
      <c r="H1300" s="2">
        <f t="shared" si="62"/>
        <v>0</v>
      </c>
    </row>
    <row r="1301" spans="2:8">
      <c r="B1301" t="s">
        <v>214</v>
      </c>
      <c r="C1301" t="s">
        <v>649</v>
      </c>
      <c r="D1301" s="8" t="str">
        <f t="shared" si="63"/>
        <v>16-16</v>
      </c>
      <c r="E1301" s="1">
        <f>_xlfn.IFNA(VLOOKUP(Aragon!B1301,'Kilter Holds'!$P$36:$AA$208,8,0),0)</f>
        <v>0</v>
      </c>
      <c r="G1301" s="2">
        <f t="shared" si="61"/>
        <v>0</v>
      </c>
      <c r="H1301" s="2">
        <f t="shared" si="62"/>
        <v>0</v>
      </c>
    </row>
    <row r="1302" spans="2:8">
      <c r="B1302" t="s">
        <v>214</v>
      </c>
      <c r="C1302" t="s">
        <v>649</v>
      </c>
      <c r="D1302" s="9" t="str">
        <f t="shared" si="63"/>
        <v>13-01</v>
      </c>
      <c r="E1302" s="1">
        <f>_xlfn.IFNA(VLOOKUP(Aragon!B1302,'Kilter Holds'!$P$36:$AA$208,9,0),0)</f>
        <v>0</v>
      </c>
      <c r="G1302" s="2">
        <f t="shared" si="61"/>
        <v>0</v>
      </c>
      <c r="H1302" s="2">
        <f t="shared" si="62"/>
        <v>0</v>
      </c>
    </row>
    <row r="1303" spans="2:8">
      <c r="B1303" t="s">
        <v>214</v>
      </c>
      <c r="C1303" t="s">
        <v>649</v>
      </c>
      <c r="D1303" s="10" t="str">
        <f t="shared" si="63"/>
        <v>07-13</v>
      </c>
      <c r="E1303" s="1">
        <f>_xlfn.IFNA(VLOOKUP(Aragon!B1303,'Kilter Holds'!$P$36:$AA$208,10,0),0)</f>
        <v>0</v>
      </c>
      <c r="G1303" s="2">
        <f t="shared" si="61"/>
        <v>0</v>
      </c>
      <c r="H1303" s="2">
        <f t="shared" si="62"/>
        <v>0</v>
      </c>
    </row>
    <row r="1304" spans="2:8">
      <c r="B1304" t="s">
        <v>214</v>
      </c>
      <c r="C1304" t="s">
        <v>649</v>
      </c>
      <c r="D1304" s="11" t="str">
        <f t="shared" si="63"/>
        <v>11-26</v>
      </c>
      <c r="E1304" s="1">
        <f>_xlfn.IFNA(VLOOKUP(Aragon!B1304,'Kilter Holds'!$P$36:$AA$208,11,0),0)</f>
        <v>0</v>
      </c>
      <c r="G1304" s="2">
        <f t="shared" si="61"/>
        <v>0</v>
      </c>
      <c r="H1304" s="2">
        <f t="shared" si="62"/>
        <v>0</v>
      </c>
    </row>
    <row r="1305" spans="2:8">
      <c r="B1305" t="s">
        <v>214</v>
      </c>
      <c r="C1305" t="s">
        <v>649</v>
      </c>
      <c r="D1305" s="13" t="str">
        <f t="shared" si="63"/>
        <v>18-01</v>
      </c>
      <c r="E1305" s="1">
        <f>_xlfn.IFNA(VLOOKUP(Aragon!B1305,'Kilter Holds'!$P$36:$AA$208,12,0),0)</f>
        <v>0</v>
      </c>
      <c r="G1305" s="2">
        <f t="shared" si="61"/>
        <v>0</v>
      </c>
      <c r="H1305" s="2">
        <f t="shared" si="62"/>
        <v>0</v>
      </c>
    </row>
    <row r="1306" spans="2:8">
      <c r="B1306" t="s">
        <v>214</v>
      </c>
      <c r="C1306" t="s">
        <v>649</v>
      </c>
      <c r="D1306" s="12" t="str">
        <f t="shared" si="63"/>
        <v>Color Code</v>
      </c>
      <c r="E1306" s="1">
        <f>_xlfn.IFNA(VLOOKUP(Aragon!B1306,'Kilter Holds'!$P$36:$AA$208,13,0),0)</f>
        <v>0</v>
      </c>
      <c r="G1306" s="2">
        <f t="shared" si="61"/>
        <v>0</v>
      </c>
      <c r="H1306" s="2">
        <f t="shared" si="62"/>
        <v>0</v>
      </c>
    </row>
    <row r="1307" spans="2:8">
      <c r="B1307" t="s">
        <v>211</v>
      </c>
      <c r="C1307" t="s">
        <v>650</v>
      </c>
      <c r="D1307" s="5" t="str">
        <f t="shared" si="63"/>
        <v>11-12</v>
      </c>
      <c r="E1307" s="1">
        <f>_xlfn.IFNA(VLOOKUP(Aragon!B1307,'Kilter Holds'!$P$36:$AA$208,5,0),0)</f>
        <v>0</v>
      </c>
      <c r="G1307" s="2">
        <f t="shared" si="61"/>
        <v>0</v>
      </c>
      <c r="H1307" s="2">
        <f t="shared" si="62"/>
        <v>0</v>
      </c>
    </row>
    <row r="1308" spans="2:8">
      <c r="B1308" t="s">
        <v>211</v>
      </c>
      <c r="C1308" t="s">
        <v>650</v>
      </c>
      <c r="D1308" s="6" t="str">
        <f t="shared" si="63"/>
        <v>14-01</v>
      </c>
      <c r="E1308" s="1">
        <f>_xlfn.IFNA(VLOOKUP(Aragon!B1308,'Kilter Holds'!$P$36:$AA$208,6,0),0)</f>
        <v>0</v>
      </c>
      <c r="G1308" s="2">
        <f t="shared" si="61"/>
        <v>0</v>
      </c>
      <c r="H1308" s="2">
        <f t="shared" si="62"/>
        <v>0</v>
      </c>
    </row>
    <row r="1309" spans="2:8">
      <c r="B1309" t="s">
        <v>211</v>
      </c>
      <c r="C1309" t="s">
        <v>650</v>
      </c>
      <c r="D1309" s="7" t="str">
        <f t="shared" si="63"/>
        <v>15-12</v>
      </c>
      <c r="E1309" s="1">
        <f>_xlfn.IFNA(VLOOKUP(Aragon!B1309,'Kilter Holds'!$P$36:$AA$208,7,0),0)</f>
        <v>0</v>
      </c>
      <c r="G1309" s="2">
        <f t="shared" si="61"/>
        <v>0</v>
      </c>
      <c r="H1309" s="2">
        <f t="shared" si="62"/>
        <v>0</v>
      </c>
    </row>
    <row r="1310" spans="2:8">
      <c r="B1310" t="s">
        <v>211</v>
      </c>
      <c r="C1310" t="s">
        <v>650</v>
      </c>
      <c r="D1310" s="8" t="str">
        <f t="shared" si="63"/>
        <v>16-16</v>
      </c>
      <c r="E1310" s="1">
        <f>_xlfn.IFNA(VLOOKUP(Aragon!B1310,'Kilter Holds'!$P$36:$AA$208,8,0),0)</f>
        <v>0</v>
      </c>
      <c r="G1310" s="2">
        <f t="shared" si="61"/>
        <v>0</v>
      </c>
      <c r="H1310" s="2">
        <f t="shared" si="62"/>
        <v>0</v>
      </c>
    </row>
    <row r="1311" spans="2:8">
      <c r="B1311" t="s">
        <v>211</v>
      </c>
      <c r="C1311" t="s">
        <v>650</v>
      </c>
      <c r="D1311" s="9" t="str">
        <f t="shared" si="63"/>
        <v>13-01</v>
      </c>
      <c r="E1311" s="1">
        <f>_xlfn.IFNA(VLOOKUP(Aragon!B1311,'Kilter Holds'!$P$36:$AA$208,9,0),0)</f>
        <v>0</v>
      </c>
      <c r="G1311" s="2">
        <f t="shared" si="61"/>
        <v>0</v>
      </c>
      <c r="H1311" s="2">
        <f t="shared" si="62"/>
        <v>0</v>
      </c>
    </row>
    <row r="1312" spans="2:8">
      <c r="B1312" t="s">
        <v>211</v>
      </c>
      <c r="C1312" t="s">
        <v>650</v>
      </c>
      <c r="D1312" s="10" t="str">
        <f t="shared" si="63"/>
        <v>07-13</v>
      </c>
      <c r="E1312" s="1">
        <f>_xlfn.IFNA(VLOOKUP(Aragon!B1312,'Kilter Holds'!$P$36:$AA$208,10,0),0)</f>
        <v>0</v>
      </c>
      <c r="G1312" s="2">
        <f t="shared" si="61"/>
        <v>0</v>
      </c>
      <c r="H1312" s="2">
        <f t="shared" si="62"/>
        <v>0</v>
      </c>
    </row>
    <row r="1313" spans="2:8">
      <c r="B1313" t="s">
        <v>211</v>
      </c>
      <c r="C1313" t="s">
        <v>650</v>
      </c>
      <c r="D1313" s="11" t="str">
        <f t="shared" si="63"/>
        <v>11-26</v>
      </c>
      <c r="E1313" s="1">
        <f>_xlfn.IFNA(VLOOKUP(Aragon!B1313,'Kilter Holds'!$P$36:$AA$208,11,0),0)</f>
        <v>0</v>
      </c>
      <c r="G1313" s="2">
        <f t="shared" si="61"/>
        <v>0</v>
      </c>
      <c r="H1313" s="2">
        <f t="shared" si="62"/>
        <v>0</v>
      </c>
    </row>
    <row r="1314" spans="2:8">
      <c r="B1314" t="s">
        <v>211</v>
      </c>
      <c r="C1314" t="s">
        <v>650</v>
      </c>
      <c r="D1314" s="13" t="str">
        <f t="shared" si="63"/>
        <v>18-01</v>
      </c>
      <c r="E1314" s="1">
        <f>_xlfn.IFNA(VLOOKUP(Aragon!B1314,'Kilter Holds'!$P$36:$AA$208,12,0),0)</f>
        <v>0</v>
      </c>
      <c r="G1314" s="2">
        <f t="shared" si="61"/>
        <v>0</v>
      </c>
      <c r="H1314" s="2">
        <f t="shared" si="62"/>
        <v>0</v>
      </c>
    </row>
    <row r="1315" spans="2:8">
      <c r="B1315" t="s">
        <v>211</v>
      </c>
      <c r="C1315" t="s">
        <v>650</v>
      </c>
      <c r="D1315" s="12" t="str">
        <f t="shared" si="63"/>
        <v>Color Code</v>
      </c>
      <c r="E1315" s="1">
        <f>_xlfn.IFNA(VLOOKUP(Aragon!B1315,'Kilter Holds'!$P$36:$AA$208,13,0),0)</f>
        <v>0</v>
      </c>
      <c r="G1315" s="2">
        <f t="shared" si="61"/>
        <v>0</v>
      </c>
      <c r="H1315" s="2">
        <f t="shared" si="62"/>
        <v>0</v>
      </c>
    </row>
    <row r="1316" spans="2:8">
      <c r="B1316" t="s">
        <v>210</v>
      </c>
      <c r="C1316" t="s">
        <v>651</v>
      </c>
      <c r="D1316" s="5" t="str">
        <f t="shared" si="63"/>
        <v>11-12</v>
      </c>
      <c r="E1316" s="1">
        <f>_xlfn.IFNA(VLOOKUP(Aragon!B1316,'Kilter Holds'!$P$36:$AA$208,5,0),0)</f>
        <v>0</v>
      </c>
      <c r="G1316" s="2">
        <f t="shared" si="61"/>
        <v>0</v>
      </c>
      <c r="H1316" s="2">
        <f t="shared" si="62"/>
        <v>0</v>
      </c>
    </row>
    <row r="1317" spans="2:8">
      <c r="B1317" t="s">
        <v>210</v>
      </c>
      <c r="C1317" t="s">
        <v>651</v>
      </c>
      <c r="D1317" s="6" t="str">
        <f t="shared" si="63"/>
        <v>14-01</v>
      </c>
      <c r="E1317" s="1">
        <f>_xlfn.IFNA(VLOOKUP(Aragon!B1317,'Kilter Holds'!$P$36:$AA$208,6,0),0)</f>
        <v>0</v>
      </c>
      <c r="G1317" s="2">
        <f t="shared" si="61"/>
        <v>0</v>
      </c>
      <c r="H1317" s="2">
        <f t="shared" si="62"/>
        <v>0</v>
      </c>
    </row>
    <row r="1318" spans="2:8">
      <c r="B1318" t="s">
        <v>210</v>
      </c>
      <c r="C1318" t="s">
        <v>651</v>
      </c>
      <c r="D1318" s="7" t="str">
        <f t="shared" si="63"/>
        <v>15-12</v>
      </c>
      <c r="E1318" s="1">
        <f>_xlfn.IFNA(VLOOKUP(Aragon!B1318,'Kilter Holds'!$P$36:$AA$208,7,0),0)</f>
        <v>0</v>
      </c>
      <c r="G1318" s="2">
        <f t="shared" si="61"/>
        <v>0</v>
      </c>
      <c r="H1318" s="2">
        <f t="shared" si="62"/>
        <v>0</v>
      </c>
    </row>
    <row r="1319" spans="2:8">
      <c r="B1319" t="s">
        <v>210</v>
      </c>
      <c r="C1319" t="s">
        <v>651</v>
      </c>
      <c r="D1319" s="8" t="str">
        <f t="shared" si="63"/>
        <v>16-16</v>
      </c>
      <c r="E1319" s="1">
        <f>_xlfn.IFNA(VLOOKUP(Aragon!B1319,'Kilter Holds'!$P$36:$AA$208,8,0),0)</f>
        <v>0</v>
      </c>
      <c r="G1319" s="2">
        <f t="shared" si="61"/>
        <v>0</v>
      </c>
      <c r="H1319" s="2">
        <f t="shared" si="62"/>
        <v>0</v>
      </c>
    </row>
    <row r="1320" spans="2:8">
      <c r="B1320" t="s">
        <v>210</v>
      </c>
      <c r="C1320" t="s">
        <v>651</v>
      </c>
      <c r="D1320" s="9" t="str">
        <f t="shared" si="63"/>
        <v>13-01</v>
      </c>
      <c r="E1320" s="1">
        <f>_xlfn.IFNA(VLOOKUP(Aragon!B1320,'Kilter Holds'!$P$36:$AA$208,9,0),0)</f>
        <v>0</v>
      </c>
      <c r="G1320" s="2">
        <f t="shared" si="61"/>
        <v>0</v>
      </c>
      <c r="H1320" s="2">
        <f t="shared" si="62"/>
        <v>0</v>
      </c>
    </row>
    <row r="1321" spans="2:8">
      <c r="B1321" t="s">
        <v>210</v>
      </c>
      <c r="C1321" t="s">
        <v>651</v>
      </c>
      <c r="D1321" s="10" t="str">
        <f t="shared" si="63"/>
        <v>07-13</v>
      </c>
      <c r="E1321" s="1">
        <f>_xlfn.IFNA(VLOOKUP(Aragon!B1321,'Kilter Holds'!$P$36:$AA$208,10,0),0)</f>
        <v>0</v>
      </c>
      <c r="G1321" s="2">
        <f t="shared" si="61"/>
        <v>0</v>
      </c>
      <c r="H1321" s="2">
        <f t="shared" si="62"/>
        <v>0</v>
      </c>
    </row>
    <row r="1322" spans="2:8">
      <c r="B1322" t="s">
        <v>210</v>
      </c>
      <c r="C1322" t="s">
        <v>651</v>
      </c>
      <c r="D1322" s="11" t="str">
        <f t="shared" si="63"/>
        <v>11-26</v>
      </c>
      <c r="E1322" s="1">
        <f>_xlfn.IFNA(VLOOKUP(Aragon!B1322,'Kilter Holds'!$P$36:$AA$208,11,0),0)</f>
        <v>0</v>
      </c>
      <c r="G1322" s="2">
        <f t="shared" si="61"/>
        <v>0</v>
      </c>
      <c r="H1322" s="2">
        <f t="shared" si="62"/>
        <v>0</v>
      </c>
    </row>
    <row r="1323" spans="2:8">
      <c r="B1323" t="s">
        <v>210</v>
      </c>
      <c r="C1323" t="s">
        <v>651</v>
      </c>
      <c r="D1323" s="13" t="str">
        <f t="shared" si="63"/>
        <v>18-01</v>
      </c>
      <c r="E1323" s="1">
        <f>_xlfn.IFNA(VLOOKUP(Aragon!B1323,'Kilter Holds'!$P$36:$AA$208,12,0),0)</f>
        <v>0</v>
      </c>
      <c r="G1323" s="2">
        <f t="shared" si="61"/>
        <v>0</v>
      </c>
      <c r="H1323" s="2">
        <f t="shared" si="62"/>
        <v>0</v>
      </c>
    </row>
    <row r="1324" spans="2:8">
      <c r="B1324" t="s">
        <v>210</v>
      </c>
      <c r="C1324" t="s">
        <v>651</v>
      </c>
      <c r="D1324" s="12" t="str">
        <f t="shared" si="63"/>
        <v>Color Code</v>
      </c>
      <c r="E1324" s="1">
        <f>_xlfn.IFNA(VLOOKUP(Aragon!B1324,'Kilter Holds'!$P$36:$AA$208,13,0),0)</f>
        <v>0</v>
      </c>
      <c r="G1324" s="2">
        <f t="shared" si="61"/>
        <v>0</v>
      </c>
      <c r="H1324" s="2">
        <f t="shared" si="62"/>
        <v>0</v>
      </c>
    </row>
    <row r="1325" spans="2:8">
      <c r="B1325" t="s">
        <v>282</v>
      </c>
      <c r="C1325" t="s">
        <v>652</v>
      </c>
      <c r="D1325" s="5" t="str">
        <f t="shared" si="63"/>
        <v>11-12</v>
      </c>
      <c r="E1325" s="1">
        <f>_xlfn.IFNA(VLOOKUP(Aragon!B1325,'Kilter Holds'!$P$36:$AA$208,5,0),0)</f>
        <v>0</v>
      </c>
      <c r="G1325" s="2">
        <f t="shared" si="61"/>
        <v>0</v>
      </c>
      <c r="H1325" s="2">
        <f t="shared" si="62"/>
        <v>0</v>
      </c>
    </row>
    <row r="1326" spans="2:8">
      <c r="B1326" t="s">
        <v>282</v>
      </c>
      <c r="C1326" t="s">
        <v>652</v>
      </c>
      <c r="D1326" s="6" t="str">
        <f t="shared" si="63"/>
        <v>14-01</v>
      </c>
      <c r="E1326" s="1">
        <f>_xlfn.IFNA(VLOOKUP(Aragon!B1326,'Kilter Holds'!$P$36:$AA$208,6,0),0)</f>
        <v>0</v>
      </c>
      <c r="G1326" s="2">
        <f t="shared" si="61"/>
        <v>0</v>
      </c>
      <c r="H1326" s="2">
        <f t="shared" si="62"/>
        <v>0</v>
      </c>
    </row>
    <row r="1327" spans="2:8">
      <c r="B1327" t="s">
        <v>282</v>
      </c>
      <c r="C1327" t="s">
        <v>652</v>
      </c>
      <c r="D1327" s="7" t="str">
        <f t="shared" si="63"/>
        <v>15-12</v>
      </c>
      <c r="E1327" s="1">
        <f>_xlfn.IFNA(VLOOKUP(Aragon!B1327,'Kilter Holds'!$P$36:$AA$208,7,0),0)</f>
        <v>0</v>
      </c>
      <c r="G1327" s="2">
        <f t="shared" si="61"/>
        <v>0</v>
      </c>
      <c r="H1327" s="2">
        <f t="shared" si="62"/>
        <v>0</v>
      </c>
    </row>
    <row r="1328" spans="2:8">
      <c r="B1328" t="s">
        <v>282</v>
      </c>
      <c r="C1328" t="s">
        <v>652</v>
      </c>
      <c r="D1328" s="8" t="str">
        <f t="shared" si="63"/>
        <v>16-16</v>
      </c>
      <c r="E1328" s="1">
        <f>_xlfn.IFNA(VLOOKUP(Aragon!B1328,'Kilter Holds'!$P$36:$AA$208,8,0),0)</f>
        <v>0</v>
      </c>
      <c r="G1328" s="2">
        <f t="shared" si="61"/>
        <v>0</v>
      </c>
      <c r="H1328" s="2">
        <f t="shared" si="62"/>
        <v>0</v>
      </c>
    </row>
    <row r="1329" spans="2:8">
      <c r="B1329" t="s">
        <v>282</v>
      </c>
      <c r="C1329" t="s">
        <v>652</v>
      </c>
      <c r="D1329" s="9" t="str">
        <f t="shared" si="63"/>
        <v>13-01</v>
      </c>
      <c r="E1329" s="1">
        <f>_xlfn.IFNA(VLOOKUP(Aragon!B1329,'Kilter Holds'!$P$36:$AA$208,9,0),0)</f>
        <v>0</v>
      </c>
      <c r="G1329" s="2">
        <f t="shared" si="61"/>
        <v>0</v>
      </c>
      <c r="H1329" s="2">
        <f t="shared" si="62"/>
        <v>0</v>
      </c>
    </row>
    <row r="1330" spans="2:8">
      <c r="B1330" t="s">
        <v>282</v>
      </c>
      <c r="C1330" t="s">
        <v>652</v>
      </c>
      <c r="D1330" s="10" t="str">
        <f t="shared" si="63"/>
        <v>07-13</v>
      </c>
      <c r="E1330" s="1">
        <f>_xlfn.IFNA(VLOOKUP(Aragon!B1330,'Kilter Holds'!$P$36:$AA$208,10,0),0)</f>
        <v>0</v>
      </c>
      <c r="G1330" s="2">
        <f t="shared" si="61"/>
        <v>0</v>
      </c>
      <c r="H1330" s="2">
        <f t="shared" si="62"/>
        <v>0</v>
      </c>
    </row>
    <row r="1331" spans="2:8">
      <c r="B1331" t="s">
        <v>282</v>
      </c>
      <c r="C1331" t="s">
        <v>652</v>
      </c>
      <c r="D1331" s="11" t="str">
        <f t="shared" si="63"/>
        <v>11-26</v>
      </c>
      <c r="E1331" s="1">
        <f>_xlfn.IFNA(VLOOKUP(Aragon!B1331,'Kilter Holds'!$P$36:$AA$208,11,0),0)</f>
        <v>0</v>
      </c>
      <c r="G1331" s="2">
        <f t="shared" si="61"/>
        <v>0</v>
      </c>
      <c r="H1331" s="2">
        <f t="shared" si="62"/>
        <v>0</v>
      </c>
    </row>
    <row r="1332" spans="2:8">
      <c r="B1332" t="s">
        <v>282</v>
      </c>
      <c r="C1332" t="s">
        <v>652</v>
      </c>
      <c r="D1332" s="13" t="str">
        <f t="shared" si="63"/>
        <v>18-01</v>
      </c>
      <c r="E1332" s="1">
        <f>_xlfn.IFNA(VLOOKUP(Aragon!B1332,'Kilter Holds'!$P$36:$AA$208,12,0),0)</f>
        <v>0</v>
      </c>
      <c r="G1332" s="2">
        <f t="shared" si="61"/>
        <v>0</v>
      </c>
      <c r="H1332" s="2">
        <f t="shared" si="62"/>
        <v>0</v>
      </c>
    </row>
    <row r="1333" spans="2:8">
      <c r="B1333" t="s">
        <v>282</v>
      </c>
      <c r="C1333" t="s">
        <v>652</v>
      </c>
      <c r="D1333" s="12" t="str">
        <f t="shared" si="63"/>
        <v>Color Code</v>
      </c>
      <c r="E1333" s="1">
        <f>_xlfn.IFNA(VLOOKUP(Aragon!B1333,'Kilter Holds'!$P$36:$AA$208,13,0),0)</f>
        <v>0</v>
      </c>
      <c r="G1333" s="2">
        <f t="shared" si="61"/>
        <v>0</v>
      </c>
      <c r="H1333" s="2">
        <f t="shared" si="62"/>
        <v>0</v>
      </c>
    </row>
    <row r="1334" spans="2:8">
      <c r="B1334" t="s">
        <v>859</v>
      </c>
      <c r="C1334" t="s">
        <v>881</v>
      </c>
      <c r="D1334" s="5" t="str">
        <f t="shared" si="63"/>
        <v>11-12</v>
      </c>
      <c r="E1334" s="1">
        <f>_xlfn.IFNA(VLOOKUP(Aragon!B1334,'Kilter Holds'!$P$36:$AA$208,5,0),0)</f>
        <v>0</v>
      </c>
      <c r="G1334" s="2">
        <f t="shared" si="61"/>
        <v>0</v>
      </c>
      <c r="H1334" s="2">
        <f t="shared" si="62"/>
        <v>0</v>
      </c>
    </row>
    <row r="1335" spans="2:8">
      <c r="B1335" t="s">
        <v>859</v>
      </c>
      <c r="C1335" t="s">
        <v>881</v>
      </c>
      <c r="D1335" s="6" t="str">
        <f t="shared" si="63"/>
        <v>14-01</v>
      </c>
      <c r="E1335" s="1">
        <f>_xlfn.IFNA(VLOOKUP(Aragon!B1335,'Kilter Holds'!$P$36:$AA$208,6,0),0)</f>
        <v>0</v>
      </c>
      <c r="G1335" s="2">
        <f t="shared" si="61"/>
        <v>0</v>
      </c>
      <c r="H1335" s="2">
        <f t="shared" si="62"/>
        <v>0</v>
      </c>
    </row>
    <row r="1336" spans="2:8">
      <c r="B1336" t="s">
        <v>859</v>
      </c>
      <c r="C1336" t="s">
        <v>881</v>
      </c>
      <c r="D1336" s="7" t="str">
        <f t="shared" si="63"/>
        <v>15-12</v>
      </c>
      <c r="E1336" s="1">
        <f>_xlfn.IFNA(VLOOKUP(Aragon!B1336,'Kilter Holds'!$P$36:$AA$208,7,0),0)</f>
        <v>0</v>
      </c>
      <c r="G1336" s="2">
        <f t="shared" si="61"/>
        <v>0</v>
      </c>
      <c r="H1336" s="2">
        <f t="shared" si="62"/>
        <v>0</v>
      </c>
    </row>
    <row r="1337" spans="2:8">
      <c r="B1337" t="s">
        <v>859</v>
      </c>
      <c r="C1337" t="s">
        <v>881</v>
      </c>
      <c r="D1337" s="8" t="str">
        <f t="shared" si="63"/>
        <v>16-16</v>
      </c>
      <c r="E1337" s="1">
        <f>_xlfn.IFNA(VLOOKUP(Aragon!B1337,'Kilter Holds'!$P$36:$AA$208,8,0),0)</f>
        <v>0</v>
      </c>
      <c r="G1337" s="2">
        <f t="shared" si="61"/>
        <v>0</v>
      </c>
      <c r="H1337" s="2">
        <f t="shared" si="62"/>
        <v>0</v>
      </c>
    </row>
    <row r="1338" spans="2:8">
      <c r="B1338" t="s">
        <v>859</v>
      </c>
      <c r="C1338" t="s">
        <v>881</v>
      </c>
      <c r="D1338" s="9" t="str">
        <f t="shared" si="63"/>
        <v>13-01</v>
      </c>
      <c r="E1338" s="1">
        <f>_xlfn.IFNA(VLOOKUP(Aragon!B1338,'Kilter Holds'!$P$36:$AA$208,9,0),0)</f>
        <v>0</v>
      </c>
      <c r="G1338" s="2">
        <f t="shared" ref="G1338:G1401" si="64">E1338*F1338</f>
        <v>0</v>
      </c>
      <c r="H1338" s="2">
        <f t="shared" si="62"/>
        <v>0</v>
      </c>
    </row>
    <row r="1339" spans="2:8">
      <c r="B1339" t="s">
        <v>859</v>
      </c>
      <c r="C1339" t="s">
        <v>881</v>
      </c>
      <c r="D1339" s="10" t="str">
        <f t="shared" si="63"/>
        <v>07-13</v>
      </c>
      <c r="E1339" s="1">
        <f>_xlfn.IFNA(VLOOKUP(Aragon!B1339,'Kilter Holds'!$P$36:$AA$208,10,0),0)</f>
        <v>0</v>
      </c>
      <c r="G1339" s="2">
        <f t="shared" si="64"/>
        <v>0</v>
      </c>
      <c r="H1339" s="2">
        <f t="shared" si="62"/>
        <v>0</v>
      </c>
    </row>
    <row r="1340" spans="2:8">
      <c r="B1340" t="s">
        <v>859</v>
      </c>
      <c r="C1340" t="s">
        <v>881</v>
      </c>
      <c r="D1340" s="11" t="str">
        <f t="shared" si="63"/>
        <v>11-26</v>
      </c>
      <c r="E1340" s="1">
        <f>_xlfn.IFNA(VLOOKUP(Aragon!B1340,'Kilter Holds'!$P$36:$AA$208,11,0),0)</f>
        <v>0</v>
      </c>
      <c r="G1340" s="2">
        <f t="shared" si="64"/>
        <v>0</v>
      </c>
      <c r="H1340" s="2">
        <f t="shared" si="62"/>
        <v>0</v>
      </c>
    </row>
    <row r="1341" spans="2:8">
      <c r="B1341" t="s">
        <v>859</v>
      </c>
      <c r="C1341" t="s">
        <v>881</v>
      </c>
      <c r="D1341" s="13" t="str">
        <f t="shared" si="63"/>
        <v>18-01</v>
      </c>
      <c r="E1341" s="1">
        <f>_xlfn.IFNA(VLOOKUP(Aragon!B1341,'Kilter Holds'!$P$36:$AA$208,12,0),0)</f>
        <v>0</v>
      </c>
      <c r="G1341" s="2">
        <f t="shared" si="64"/>
        <v>0</v>
      </c>
      <c r="H1341" s="2">
        <f t="shared" si="62"/>
        <v>0</v>
      </c>
    </row>
    <row r="1342" spans="2:8">
      <c r="B1342" t="s">
        <v>859</v>
      </c>
      <c r="C1342" t="s">
        <v>881</v>
      </c>
      <c r="D1342" s="12" t="str">
        <f t="shared" si="63"/>
        <v>Color Code</v>
      </c>
      <c r="E1342" s="1">
        <f>_xlfn.IFNA(VLOOKUP(Aragon!B1342,'Kilter Holds'!$P$36:$AA$208,13,0),0)</f>
        <v>0</v>
      </c>
      <c r="G1342" s="2">
        <f t="shared" si="64"/>
        <v>0</v>
      </c>
      <c r="H1342" s="2">
        <f t="shared" si="62"/>
        <v>0</v>
      </c>
    </row>
    <row r="1343" spans="2:8">
      <c r="B1343" t="s">
        <v>202</v>
      </c>
      <c r="C1343" t="s">
        <v>653</v>
      </c>
      <c r="D1343" s="5" t="str">
        <f t="shared" si="63"/>
        <v>11-12</v>
      </c>
      <c r="E1343" s="1">
        <f>_xlfn.IFNA(VLOOKUP(Aragon!B1343,'Kilter Holds'!$P$36:$AA$208,5,0),0)</f>
        <v>0</v>
      </c>
      <c r="G1343" s="2">
        <f t="shared" si="64"/>
        <v>0</v>
      </c>
      <c r="H1343" s="2">
        <f t="shared" si="62"/>
        <v>0</v>
      </c>
    </row>
    <row r="1344" spans="2:8">
      <c r="B1344" t="s">
        <v>202</v>
      </c>
      <c r="C1344" t="s">
        <v>653</v>
      </c>
      <c r="D1344" s="6" t="str">
        <f t="shared" si="63"/>
        <v>14-01</v>
      </c>
      <c r="E1344" s="1">
        <f>_xlfn.IFNA(VLOOKUP(Aragon!B1344,'Kilter Holds'!$P$36:$AA$208,6,0),0)</f>
        <v>0</v>
      </c>
      <c r="G1344" s="2">
        <f t="shared" si="64"/>
        <v>0</v>
      </c>
      <c r="H1344" s="2">
        <f t="shared" si="62"/>
        <v>0</v>
      </c>
    </row>
    <row r="1345" spans="2:8">
      <c r="B1345" t="s">
        <v>202</v>
      </c>
      <c r="C1345" t="s">
        <v>653</v>
      </c>
      <c r="D1345" s="7" t="str">
        <f t="shared" si="63"/>
        <v>15-12</v>
      </c>
      <c r="E1345" s="1">
        <f>_xlfn.IFNA(VLOOKUP(Aragon!B1345,'Kilter Holds'!$P$36:$AA$208,7,0),0)</f>
        <v>0</v>
      </c>
      <c r="G1345" s="2">
        <f t="shared" si="64"/>
        <v>0</v>
      </c>
      <c r="H1345" s="2">
        <f t="shared" si="62"/>
        <v>0</v>
      </c>
    </row>
    <row r="1346" spans="2:8">
      <c r="B1346" t="s">
        <v>202</v>
      </c>
      <c r="C1346" t="s">
        <v>653</v>
      </c>
      <c r="D1346" s="8" t="str">
        <f t="shared" si="63"/>
        <v>16-16</v>
      </c>
      <c r="E1346" s="1">
        <f>_xlfn.IFNA(VLOOKUP(Aragon!B1346,'Kilter Holds'!$P$36:$AA$208,8,0),0)</f>
        <v>0</v>
      </c>
      <c r="G1346" s="2">
        <f t="shared" si="64"/>
        <v>0</v>
      </c>
      <c r="H1346" s="2">
        <f t="shared" si="62"/>
        <v>0</v>
      </c>
    </row>
    <row r="1347" spans="2:8">
      <c r="B1347" t="s">
        <v>202</v>
      </c>
      <c r="C1347" t="s">
        <v>653</v>
      </c>
      <c r="D1347" s="9" t="str">
        <f t="shared" si="63"/>
        <v>13-01</v>
      </c>
      <c r="E1347" s="1">
        <f>_xlfn.IFNA(VLOOKUP(Aragon!B1347,'Kilter Holds'!$P$36:$AA$208,9,0),0)</f>
        <v>0</v>
      </c>
      <c r="G1347" s="2">
        <f t="shared" si="64"/>
        <v>0</v>
      </c>
      <c r="H1347" s="2">
        <f t="shared" si="62"/>
        <v>0</v>
      </c>
    </row>
    <row r="1348" spans="2:8">
      <c r="B1348" t="s">
        <v>202</v>
      </c>
      <c r="C1348" t="s">
        <v>653</v>
      </c>
      <c r="D1348" s="10" t="str">
        <f t="shared" si="63"/>
        <v>07-13</v>
      </c>
      <c r="E1348" s="1">
        <f>_xlfn.IFNA(VLOOKUP(Aragon!B1348,'Kilter Holds'!$P$36:$AA$208,10,0),0)</f>
        <v>0</v>
      </c>
      <c r="G1348" s="2">
        <f t="shared" si="64"/>
        <v>0</v>
      </c>
      <c r="H1348" s="2">
        <f t="shared" si="62"/>
        <v>0</v>
      </c>
    </row>
    <row r="1349" spans="2:8">
      <c r="B1349" t="s">
        <v>202</v>
      </c>
      <c r="C1349" t="s">
        <v>653</v>
      </c>
      <c r="D1349" s="11" t="str">
        <f t="shared" si="63"/>
        <v>11-26</v>
      </c>
      <c r="E1349" s="1">
        <f>_xlfn.IFNA(VLOOKUP(Aragon!B1349,'Kilter Holds'!$P$36:$AA$208,11,0),0)</f>
        <v>0</v>
      </c>
      <c r="G1349" s="2">
        <f t="shared" si="64"/>
        <v>0</v>
      </c>
      <c r="H1349" s="2">
        <f t="shared" si="62"/>
        <v>0</v>
      </c>
    </row>
    <row r="1350" spans="2:8">
      <c r="B1350" t="s">
        <v>202</v>
      </c>
      <c r="C1350" t="s">
        <v>653</v>
      </c>
      <c r="D1350" s="13" t="str">
        <f t="shared" si="63"/>
        <v>18-01</v>
      </c>
      <c r="E1350" s="1">
        <f>_xlfn.IFNA(VLOOKUP(Aragon!B1350,'Kilter Holds'!$P$36:$AA$208,12,0),0)</f>
        <v>0</v>
      </c>
      <c r="G1350" s="2">
        <f t="shared" si="64"/>
        <v>0</v>
      </c>
      <c r="H1350" s="2">
        <f t="shared" si="62"/>
        <v>0</v>
      </c>
    </row>
    <row r="1351" spans="2:8">
      <c r="B1351" t="s">
        <v>202</v>
      </c>
      <c r="C1351" t="s">
        <v>653</v>
      </c>
      <c r="D1351" s="12" t="str">
        <f t="shared" si="63"/>
        <v>Color Code</v>
      </c>
      <c r="E1351" s="1">
        <f>_xlfn.IFNA(VLOOKUP(Aragon!B1351,'Kilter Holds'!$P$36:$AA$208,13,0),0)</f>
        <v>0</v>
      </c>
      <c r="G1351" s="2">
        <f t="shared" si="64"/>
        <v>0</v>
      </c>
      <c r="H1351" s="2">
        <f t="shared" si="62"/>
        <v>0</v>
      </c>
    </row>
    <row r="1352" spans="2:8">
      <c r="B1352" t="s">
        <v>203</v>
      </c>
      <c r="C1352" t="s">
        <v>654</v>
      </c>
      <c r="D1352" s="5" t="str">
        <f t="shared" si="63"/>
        <v>11-12</v>
      </c>
      <c r="E1352" s="1">
        <f>_xlfn.IFNA(VLOOKUP(Aragon!B1352,'Kilter Holds'!$P$36:$AA$208,5,0),0)</f>
        <v>0</v>
      </c>
      <c r="G1352" s="2">
        <f t="shared" si="64"/>
        <v>0</v>
      </c>
      <c r="H1352" s="2">
        <f t="shared" si="62"/>
        <v>0</v>
      </c>
    </row>
    <row r="1353" spans="2:8">
      <c r="B1353" t="s">
        <v>203</v>
      </c>
      <c r="C1353" t="s">
        <v>654</v>
      </c>
      <c r="D1353" s="6" t="str">
        <f t="shared" si="63"/>
        <v>14-01</v>
      </c>
      <c r="E1353" s="1">
        <f>_xlfn.IFNA(VLOOKUP(Aragon!B1353,'Kilter Holds'!$P$36:$AA$208,6,0),0)</f>
        <v>0</v>
      </c>
      <c r="G1353" s="2">
        <f t="shared" si="64"/>
        <v>0</v>
      </c>
      <c r="H1353" s="2">
        <f t="shared" si="62"/>
        <v>0</v>
      </c>
    </row>
    <row r="1354" spans="2:8">
      <c r="B1354" t="s">
        <v>203</v>
      </c>
      <c r="C1354" t="s">
        <v>654</v>
      </c>
      <c r="D1354" s="7" t="str">
        <f t="shared" si="63"/>
        <v>15-12</v>
      </c>
      <c r="E1354" s="1">
        <f>_xlfn.IFNA(VLOOKUP(Aragon!B1354,'Kilter Holds'!$P$36:$AA$208,7,0),0)</f>
        <v>0</v>
      </c>
      <c r="G1354" s="2">
        <f t="shared" si="64"/>
        <v>0</v>
      </c>
      <c r="H1354" s="2">
        <f t="shared" si="62"/>
        <v>0</v>
      </c>
    </row>
    <row r="1355" spans="2:8">
      <c r="B1355" t="s">
        <v>203</v>
      </c>
      <c r="C1355" t="s">
        <v>654</v>
      </c>
      <c r="D1355" s="8" t="str">
        <f t="shared" si="63"/>
        <v>16-16</v>
      </c>
      <c r="E1355" s="1">
        <f>_xlfn.IFNA(VLOOKUP(Aragon!B1355,'Kilter Holds'!$P$36:$AA$208,8,0),0)</f>
        <v>0</v>
      </c>
      <c r="G1355" s="2">
        <f t="shared" si="64"/>
        <v>0</v>
      </c>
      <c r="H1355" s="2">
        <f t="shared" si="62"/>
        <v>0</v>
      </c>
    </row>
    <row r="1356" spans="2:8">
      <c r="B1356" t="s">
        <v>203</v>
      </c>
      <c r="C1356" t="s">
        <v>654</v>
      </c>
      <c r="D1356" s="9" t="str">
        <f t="shared" si="63"/>
        <v>13-01</v>
      </c>
      <c r="E1356" s="1">
        <f>_xlfn.IFNA(VLOOKUP(Aragon!B1356,'Kilter Holds'!$P$36:$AA$208,9,0),0)</f>
        <v>0</v>
      </c>
      <c r="G1356" s="2">
        <f t="shared" si="64"/>
        <v>0</v>
      </c>
      <c r="H1356" s="2">
        <f t="shared" ref="H1356:H1419" si="65">IF($S$11="Y",G1356*0.05,0)</f>
        <v>0</v>
      </c>
    </row>
    <row r="1357" spans="2:8">
      <c r="B1357" t="s">
        <v>203</v>
      </c>
      <c r="C1357" t="s">
        <v>654</v>
      </c>
      <c r="D1357" s="10" t="str">
        <f t="shared" ref="D1357:D1420" si="66">D1348</f>
        <v>07-13</v>
      </c>
      <c r="E1357" s="1">
        <f>_xlfn.IFNA(VLOOKUP(Aragon!B1357,'Kilter Holds'!$P$36:$AA$208,10,0),0)</f>
        <v>0</v>
      </c>
      <c r="G1357" s="2">
        <f t="shared" si="64"/>
        <v>0</v>
      </c>
      <c r="H1357" s="2">
        <f t="shared" si="65"/>
        <v>0</v>
      </c>
    </row>
    <row r="1358" spans="2:8">
      <c r="B1358" t="s">
        <v>203</v>
      </c>
      <c r="C1358" t="s">
        <v>654</v>
      </c>
      <c r="D1358" s="11" t="str">
        <f t="shared" si="66"/>
        <v>11-26</v>
      </c>
      <c r="E1358" s="1">
        <f>_xlfn.IFNA(VLOOKUP(Aragon!B1358,'Kilter Holds'!$P$36:$AA$208,11,0),0)</f>
        <v>0</v>
      </c>
      <c r="G1358" s="2">
        <f t="shared" si="64"/>
        <v>0</v>
      </c>
      <c r="H1358" s="2">
        <f t="shared" si="65"/>
        <v>0</v>
      </c>
    </row>
    <row r="1359" spans="2:8">
      <c r="B1359" t="s">
        <v>203</v>
      </c>
      <c r="C1359" t="s">
        <v>654</v>
      </c>
      <c r="D1359" s="13" t="str">
        <f t="shared" si="66"/>
        <v>18-01</v>
      </c>
      <c r="E1359" s="1">
        <f>_xlfn.IFNA(VLOOKUP(Aragon!B1359,'Kilter Holds'!$P$36:$AA$208,12,0),0)</f>
        <v>0</v>
      </c>
      <c r="G1359" s="2">
        <f t="shared" si="64"/>
        <v>0</v>
      </c>
      <c r="H1359" s="2">
        <f t="shared" si="65"/>
        <v>0</v>
      </c>
    </row>
    <row r="1360" spans="2:8">
      <c r="B1360" t="s">
        <v>203</v>
      </c>
      <c r="C1360" t="s">
        <v>654</v>
      </c>
      <c r="D1360" s="12" t="str">
        <f t="shared" si="66"/>
        <v>Color Code</v>
      </c>
      <c r="E1360" s="1">
        <f>_xlfn.IFNA(VLOOKUP(Aragon!B1360,'Kilter Holds'!$P$36:$AA$208,13,0),0)</f>
        <v>0</v>
      </c>
      <c r="G1360" s="2">
        <f t="shared" si="64"/>
        <v>0</v>
      </c>
      <c r="H1360" s="2">
        <f t="shared" si="65"/>
        <v>0</v>
      </c>
    </row>
    <row r="1361" spans="2:8">
      <c r="B1361" t="s">
        <v>204</v>
      </c>
      <c r="C1361" t="s">
        <v>655</v>
      </c>
      <c r="D1361" s="5" t="str">
        <f t="shared" si="66"/>
        <v>11-12</v>
      </c>
      <c r="E1361" s="1">
        <f>_xlfn.IFNA(VLOOKUP(Aragon!B1361,'Kilter Holds'!$P$36:$AA$208,5,0),0)</f>
        <v>0</v>
      </c>
      <c r="G1361" s="2">
        <f t="shared" si="64"/>
        <v>0</v>
      </c>
      <c r="H1361" s="2">
        <f t="shared" si="65"/>
        <v>0</v>
      </c>
    </row>
    <row r="1362" spans="2:8">
      <c r="B1362" t="s">
        <v>204</v>
      </c>
      <c r="C1362" t="s">
        <v>655</v>
      </c>
      <c r="D1362" s="6" t="str">
        <f t="shared" si="66"/>
        <v>14-01</v>
      </c>
      <c r="E1362" s="1">
        <f>_xlfn.IFNA(VLOOKUP(Aragon!B1362,'Kilter Holds'!$P$36:$AA$208,6,0),0)</f>
        <v>0</v>
      </c>
      <c r="G1362" s="2">
        <f t="shared" si="64"/>
        <v>0</v>
      </c>
      <c r="H1362" s="2">
        <f t="shared" si="65"/>
        <v>0</v>
      </c>
    </row>
    <row r="1363" spans="2:8">
      <c r="B1363" t="s">
        <v>204</v>
      </c>
      <c r="C1363" t="s">
        <v>655</v>
      </c>
      <c r="D1363" s="7" t="str">
        <f t="shared" si="66"/>
        <v>15-12</v>
      </c>
      <c r="E1363" s="1">
        <f>_xlfn.IFNA(VLOOKUP(Aragon!B1363,'Kilter Holds'!$P$36:$AA$208,7,0),0)</f>
        <v>0</v>
      </c>
      <c r="G1363" s="2">
        <f t="shared" si="64"/>
        <v>0</v>
      </c>
      <c r="H1363" s="2">
        <f t="shared" si="65"/>
        <v>0</v>
      </c>
    </row>
    <row r="1364" spans="2:8">
      <c r="B1364" t="s">
        <v>204</v>
      </c>
      <c r="C1364" t="s">
        <v>655</v>
      </c>
      <c r="D1364" s="8" t="str">
        <f t="shared" si="66"/>
        <v>16-16</v>
      </c>
      <c r="E1364" s="1">
        <f>_xlfn.IFNA(VLOOKUP(Aragon!B1364,'Kilter Holds'!$P$36:$AA$208,8,0),0)</f>
        <v>0</v>
      </c>
      <c r="G1364" s="2">
        <f t="shared" si="64"/>
        <v>0</v>
      </c>
      <c r="H1364" s="2">
        <f t="shared" si="65"/>
        <v>0</v>
      </c>
    </row>
    <row r="1365" spans="2:8">
      <c r="B1365" t="s">
        <v>204</v>
      </c>
      <c r="C1365" t="s">
        <v>655</v>
      </c>
      <c r="D1365" s="9" t="str">
        <f t="shared" si="66"/>
        <v>13-01</v>
      </c>
      <c r="E1365" s="1">
        <f>_xlfn.IFNA(VLOOKUP(Aragon!B1365,'Kilter Holds'!$P$36:$AA$208,9,0),0)</f>
        <v>0</v>
      </c>
      <c r="G1365" s="2">
        <f t="shared" si="64"/>
        <v>0</v>
      </c>
      <c r="H1365" s="2">
        <f t="shared" si="65"/>
        <v>0</v>
      </c>
    </row>
    <row r="1366" spans="2:8">
      <c r="B1366" t="s">
        <v>204</v>
      </c>
      <c r="C1366" t="s">
        <v>655</v>
      </c>
      <c r="D1366" s="10" t="str">
        <f t="shared" si="66"/>
        <v>07-13</v>
      </c>
      <c r="E1366" s="1">
        <f>_xlfn.IFNA(VLOOKUP(Aragon!B1366,'Kilter Holds'!$P$36:$AA$208,10,0),0)</f>
        <v>0</v>
      </c>
      <c r="G1366" s="2">
        <f t="shared" si="64"/>
        <v>0</v>
      </c>
      <c r="H1366" s="2">
        <f t="shared" si="65"/>
        <v>0</v>
      </c>
    </row>
    <row r="1367" spans="2:8">
      <c r="B1367" t="s">
        <v>204</v>
      </c>
      <c r="C1367" t="s">
        <v>655</v>
      </c>
      <c r="D1367" s="11" t="str">
        <f t="shared" si="66"/>
        <v>11-26</v>
      </c>
      <c r="E1367" s="1">
        <f>_xlfn.IFNA(VLOOKUP(Aragon!B1367,'Kilter Holds'!$P$36:$AA$208,11,0),0)</f>
        <v>0</v>
      </c>
      <c r="G1367" s="2">
        <f t="shared" si="64"/>
        <v>0</v>
      </c>
      <c r="H1367" s="2">
        <f t="shared" si="65"/>
        <v>0</v>
      </c>
    </row>
    <row r="1368" spans="2:8">
      <c r="B1368" t="s">
        <v>204</v>
      </c>
      <c r="C1368" t="s">
        <v>655</v>
      </c>
      <c r="D1368" s="13" t="str">
        <f t="shared" si="66"/>
        <v>18-01</v>
      </c>
      <c r="E1368" s="1">
        <f>_xlfn.IFNA(VLOOKUP(Aragon!B1368,'Kilter Holds'!$P$36:$AA$208,12,0),0)</f>
        <v>0</v>
      </c>
      <c r="G1368" s="2">
        <f t="shared" si="64"/>
        <v>0</v>
      </c>
      <c r="H1368" s="2">
        <f t="shared" si="65"/>
        <v>0</v>
      </c>
    </row>
    <row r="1369" spans="2:8">
      <c r="B1369" t="s">
        <v>204</v>
      </c>
      <c r="C1369" t="s">
        <v>655</v>
      </c>
      <c r="D1369" s="12" t="str">
        <f t="shared" si="66"/>
        <v>Color Code</v>
      </c>
      <c r="E1369" s="1">
        <f>_xlfn.IFNA(VLOOKUP(Aragon!B1369,'Kilter Holds'!$P$36:$AA$208,13,0),0)</f>
        <v>0</v>
      </c>
      <c r="G1369" s="2">
        <f t="shared" si="64"/>
        <v>0</v>
      </c>
      <c r="H1369" s="2">
        <f t="shared" si="65"/>
        <v>0</v>
      </c>
    </row>
    <row r="1370" spans="2:8">
      <c r="B1370" t="s">
        <v>212</v>
      </c>
      <c r="C1370" t="s">
        <v>656</v>
      </c>
      <c r="D1370" s="5" t="str">
        <f t="shared" si="66"/>
        <v>11-12</v>
      </c>
      <c r="E1370" s="1">
        <f>_xlfn.IFNA(VLOOKUP(Aragon!B1370,'Kilter Holds'!$P$36:$AA$208,5,0),0)</f>
        <v>0</v>
      </c>
      <c r="G1370" s="2">
        <f t="shared" si="64"/>
        <v>0</v>
      </c>
      <c r="H1370" s="2">
        <f t="shared" si="65"/>
        <v>0</v>
      </c>
    </row>
    <row r="1371" spans="2:8">
      <c r="B1371" t="s">
        <v>212</v>
      </c>
      <c r="C1371" t="s">
        <v>656</v>
      </c>
      <c r="D1371" s="6" t="str">
        <f t="shared" si="66"/>
        <v>14-01</v>
      </c>
      <c r="E1371" s="1">
        <f>_xlfn.IFNA(VLOOKUP(Aragon!B1371,'Kilter Holds'!$P$36:$AA$208,6,0),0)</f>
        <v>0</v>
      </c>
      <c r="G1371" s="2">
        <f t="shared" si="64"/>
        <v>0</v>
      </c>
      <c r="H1371" s="2">
        <f t="shared" si="65"/>
        <v>0</v>
      </c>
    </row>
    <row r="1372" spans="2:8">
      <c r="B1372" t="s">
        <v>212</v>
      </c>
      <c r="C1372" t="s">
        <v>656</v>
      </c>
      <c r="D1372" s="7" t="str">
        <f t="shared" si="66"/>
        <v>15-12</v>
      </c>
      <c r="E1372" s="1">
        <f>_xlfn.IFNA(VLOOKUP(Aragon!B1372,'Kilter Holds'!$P$36:$AA$208,7,0),0)</f>
        <v>0</v>
      </c>
      <c r="G1372" s="2">
        <f t="shared" si="64"/>
        <v>0</v>
      </c>
      <c r="H1372" s="2">
        <f t="shared" si="65"/>
        <v>0</v>
      </c>
    </row>
    <row r="1373" spans="2:8">
      <c r="B1373" t="s">
        <v>212</v>
      </c>
      <c r="C1373" t="s">
        <v>656</v>
      </c>
      <c r="D1373" s="8" t="str">
        <f t="shared" si="66"/>
        <v>16-16</v>
      </c>
      <c r="E1373" s="1">
        <f>_xlfn.IFNA(VLOOKUP(Aragon!B1373,'Kilter Holds'!$P$36:$AA$208,8,0),0)</f>
        <v>0</v>
      </c>
      <c r="G1373" s="2">
        <f t="shared" si="64"/>
        <v>0</v>
      </c>
      <c r="H1373" s="2">
        <f t="shared" si="65"/>
        <v>0</v>
      </c>
    </row>
    <row r="1374" spans="2:8">
      <c r="B1374" t="s">
        <v>212</v>
      </c>
      <c r="C1374" t="s">
        <v>656</v>
      </c>
      <c r="D1374" s="9" t="str">
        <f t="shared" si="66"/>
        <v>13-01</v>
      </c>
      <c r="E1374" s="1">
        <f>_xlfn.IFNA(VLOOKUP(Aragon!B1374,'Kilter Holds'!$P$36:$AA$208,9,0),0)</f>
        <v>0</v>
      </c>
      <c r="G1374" s="2">
        <f t="shared" si="64"/>
        <v>0</v>
      </c>
      <c r="H1374" s="2">
        <f t="shared" si="65"/>
        <v>0</v>
      </c>
    </row>
    <row r="1375" spans="2:8">
      <c r="B1375" t="s">
        <v>212</v>
      </c>
      <c r="C1375" t="s">
        <v>656</v>
      </c>
      <c r="D1375" s="10" t="str">
        <f t="shared" si="66"/>
        <v>07-13</v>
      </c>
      <c r="E1375" s="1">
        <f>_xlfn.IFNA(VLOOKUP(Aragon!B1375,'Kilter Holds'!$P$36:$AA$208,10,0),0)</f>
        <v>0</v>
      </c>
      <c r="G1375" s="2">
        <f t="shared" si="64"/>
        <v>0</v>
      </c>
      <c r="H1375" s="2">
        <f t="shared" si="65"/>
        <v>0</v>
      </c>
    </row>
    <row r="1376" spans="2:8">
      <c r="B1376" t="s">
        <v>212</v>
      </c>
      <c r="C1376" t="s">
        <v>656</v>
      </c>
      <c r="D1376" s="11" t="str">
        <f t="shared" si="66"/>
        <v>11-26</v>
      </c>
      <c r="E1376" s="1">
        <f>_xlfn.IFNA(VLOOKUP(Aragon!B1376,'Kilter Holds'!$P$36:$AA$208,11,0),0)</f>
        <v>0</v>
      </c>
      <c r="G1376" s="2">
        <f t="shared" si="64"/>
        <v>0</v>
      </c>
      <c r="H1376" s="2">
        <f t="shared" si="65"/>
        <v>0</v>
      </c>
    </row>
    <row r="1377" spans="2:8">
      <c r="B1377" t="s">
        <v>212</v>
      </c>
      <c r="C1377" t="s">
        <v>656</v>
      </c>
      <c r="D1377" s="13" t="str">
        <f t="shared" si="66"/>
        <v>18-01</v>
      </c>
      <c r="E1377" s="1">
        <f>_xlfn.IFNA(VLOOKUP(Aragon!B1377,'Kilter Holds'!$P$36:$AA$208,12,0),0)</f>
        <v>0</v>
      </c>
      <c r="G1377" s="2">
        <f t="shared" si="64"/>
        <v>0</v>
      </c>
      <c r="H1377" s="2">
        <f t="shared" si="65"/>
        <v>0</v>
      </c>
    </row>
    <row r="1378" spans="2:8">
      <c r="B1378" t="s">
        <v>212</v>
      </c>
      <c r="C1378" t="s">
        <v>656</v>
      </c>
      <c r="D1378" s="12" t="str">
        <f t="shared" si="66"/>
        <v>Color Code</v>
      </c>
      <c r="E1378" s="1">
        <f>_xlfn.IFNA(VLOOKUP(Aragon!B1378,'Kilter Holds'!$P$36:$AA$208,13,0),0)</f>
        <v>0</v>
      </c>
      <c r="G1378" s="2">
        <f t="shared" si="64"/>
        <v>0</v>
      </c>
      <c r="H1378" s="2">
        <f t="shared" si="65"/>
        <v>0</v>
      </c>
    </row>
    <row r="1379" spans="2:8">
      <c r="B1379" t="s">
        <v>209</v>
      </c>
      <c r="C1379" t="s">
        <v>657</v>
      </c>
      <c r="D1379" s="5" t="str">
        <f t="shared" si="66"/>
        <v>11-12</v>
      </c>
      <c r="E1379" s="1">
        <f>_xlfn.IFNA(VLOOKUP(Aragon!B1379,'Kilter Holds'!$P$36:$AA$208,5,0),0)</f>
        <v>0</v>
      </c>
      <c r="G1379" s="2">
        <f t="shared" si="64"/>
        <v>0</v>
      </c>
      <c r="H1379" s="2">
        <f t="shared" si="65"/>
        <v>0</v>
      </c>
    </row>
    <row r="1380" spans="2:8">
      <c r="B1380" t="s">
        <v>209</v>
      </c>
      <c r="C1380" t="s">
        <v>657</v>
      </c>
      <c r="D1380" s="6" t="str">
        <f t="shared" si="66"/>
        <v>14-01</v>
      </c>
      <c r="E1380" s="1">
        <f>_xlfn.IFNA(VLOOKUP(Aragon!B1380,'Kilter Holds'!$P$36:$AA$208,6,0),0)</f>
        <v>0</v>
      </c>
      <c r="G1380" s="2">
        <f t="shared" si="64"/>
        <v>0</v>
      </c>
      <c r="H1380" s="2">
        <f t="shared" si="65"/>
        <v>0</v>
      </c>
    </row>
    <row r="1381" spans="2:8">
      <c r="B1381" t="s">
        <v>209</v>
      </c>
      <c r="C1381" t="s">
        <v>657</v>
      </c>
      <c r="D1381" s="7" t="str">
        <f t="shared" si="66"/>
        <v>15-12</v>
      </c>
      <c r="E1381" s="1">
        <f>_xlfn.IFNA(VLOOKUP(Aragon!B1381,'Kilter Holds'!$P$36:$AA$208,7,0),0)</f>
        <v>0</v>
      </c>
      <c r="G1381" s="2">
        <f t="shared" si="64"/>
        <v>0</v>
      </c>
      <c r="H1381" s="2">
        <f t="shared" si="65"/>
        <v>0</v>
      </c>
    </row>
    <row r="1382" spans="2:8">
      <c r="B1382" t="s">
        <v>209</v>
      </c>
      <c r="C1382" t="s">
        <v>657</v>
      </c>
      <c r="D1382" s="8" t="str">
        <f t="shared" si="66"/>
        <v>16-16</v>
      </c>
      <c r="E1382" s="1">
        <f>_xlfn.IFNA(VLOOKUP(Aragon!B1382,'Kilter Holds'!$P$36:$AA$208,8,0),0)</f>
        <v>0</v>
      </c>
      <c r="G1382" s="2">
        <f t="shared" si="64"/>
        <v>0</v>
      </c>
      <c r="H1382" s="2">
        <f t="shared" si="65"/>
        <v>0</v>
      </c>
    </row>
    <row r="1383" spans="2:8">
      <c r="B1383" t="s">
        <v>209</v>
      </c>
      <c r="C1383" t="s">
        <v>657</v>
      </c>
      <c r="D1383" s="9" t="str">
        <f t="shared" si="66"/>
        <v>13-01</v>
      </c>
      <c r="E1383" s="1">
        <f>_xlfn.IFNA(VLOOKUP(Aragon!B1383,'Kilter Holds'!$P$36:$AA$208,9,0),0)</f>
        <v>0</v>
      </c>
      <c r="G1383" s="2">
        <f t="shared" si="64"/>
        <v>0</v>
      </c>
      <c r="H1383" s="2">
        <f t="shared" si="65"/>
        <v>0</v>
      </c>
    </row>
    <row r="1384" spans="2:8">
      <c r="B1384" t="s">
        <v>209</v>
      </c>
      <c r="C1384" t="s">
        <v>657</v>
      </c>
      <c r="D1384" s="10" t="str">
        <f t="shared" si="66"/>
        <v>07-13</v>
      </c>
      <c r="E1384" s="1">
        <f>_xlfn.IFNA(VLOOKUP(Aragon!B1384,'Kilter Holds'!$P$36:$AA$208,10,0),0)</f>
        <v>0</v>
      </c>
      <c r="G1384" s="2">
        <f t="shared" si="64"/>
        <v>0</v>
      </c>
      <c r="H1384" s="2">
        <f t="shared" si="65"/>
        <v>0</v>
      </c>
    </row>
    <row r="1385" spans="2:8">
      <c r="B1385" t="s">
        <v>209</v>
      </c>
      <c r="C1385" t="s">
        <v>657</v>
      </c>
      <c r="D1385" s="11" t="str">
        <f t="shared" si="66"/>
        <v>11-26</v>
      </c>
      <c r="E1385" s="1">
        <f>_xlfn.IFNA(VLOOKUP(Aragon!B1385,'Kilter Holds'!$P$36:$AA$208,11,0),0)</f>
        <v>0</v>
      </c>
      <c r="G1385" s="2">
        <f t="shared" si="64"/>
        <v>0</v>
      </c>
      <c r="H1385" s="2">
        <f t="shared" si="65"/>
        <v>0</v>
      </c>
    </row>
    <row r="1386" spans="2:8">
      <c r="B1386" t="s">
        <v>209</v>
      </c>
      <c r="C1386" t="s">
        <v>657</v>
      </c>
      <c r="D1386" s="13" t="str">
        <f t="shared" si="66"/>
        <v>18-01</v>
      </c>
      <c r="E1386" s="1">
        <f>_xlfn.IFNA(VLOOKUP(Aragon!B1386,'Kilter Holds'!$P$36:$AA$208,12,0),0)</f>
        <v>0</v>
      </c>
      <c r="G1386" s="2">
        <f t="shared" si="64"/>
        <v>0</v>
      </c>
      <c r="H1386" s="2">
        <f t="shared" si="65"/>
        <v>0</v>
      </c>
    </row>
    <row r="1387" spans="2:8">
      <c r="B1387" t="s">
        <v>209</v>
      </c>
      <c r="C1387" t="s">
        <v>657</v>
      </c>
      <c r="D1387" s="12" t="str">
        <f t="shared" si="66"/>
        <v>Color Code</v>
      </c>
      <c r="E1387" s="1">
        <f>_xlfn.IFNA(VLOOKUP(Aragon!B1387,'Kilter Holds'!$P$36:$AA$208,13,0),0)</f>
        <v>0</v>
      </c>
      <c r="G1387" s="2">
        <f t="shared" si="64"/>
        <v>0</v>
      </c>
      <c r="H1387" s="2">
        <f t="shared" si="65"/>
        <v>0</v>
      </c>
    </row>
    <row r="1388" spans="2:8">
      <c r="B1388" t="s">
        <v>215</v>
      </c>
      <c r="C1388" t="s">
        <v>658</v>
      </c>
      <c r="D1388" s="5" t="str">
        <f t="shared" si="66"/>
        <v>11-12</v>
      </c>
      <c r="E1388" s="1">
        <f>_xlfn.IFNA(VLOOKUP(Aragon!B1388,'Kilter Holds'!$P$36:$AA$208,5,0),0)</f>
        <v>0</v>
      </c>
      <c r="G1388" s="2">
        <f t="shared" si="64"/>
        <v>0</v>
      </c>
      <c r="H1388" s="2">
        <f t="shared" si="65"/>
        <v>0</v>
      </c>
    </row>
    <row r="1389" spans="2:8">
      <c r="B1389" t="s">
        <v>215</v>
      </c>
      <c r="C1389" t="s">
        <v>658</v>
      </c>
      <c r="D1389" s="6" t="str">
        <f t="shared" si="66"/>
        <v>14-01</v>
      </c>
      <c r="E1389" s="1">
        <f>_xlfn.IFNA(VLOOKUP(Aragon!B1389,'Kilter Holds'!$P$36:$AA$208,6,0),0)</f>
        <v>0</v>
      </c>
      <c r="G1389" s="2">
        <f t="shared" si="64"/>
        <v>0</v>
      </c>
      <c r="H1389" s="2">
        <f t="shared" si="65"/>
        <v>0</v>
      </c>
    </row>
    <row r="1390" spans="2:8">
      <c r="B1390" t="s">
        <v>215</v>
      </c>
      <c r="C1390" t="s">
        <v>658</v>
      </c>
      <c r="D1390" s="7" t="str">
        <f t="shared" si="66"/>
        <v>15-12</v>
      </c>
      <c r="E1390" s="1">
        <f>_xlfn.IFNA(VLOOKUP(Aragon!B1390,'Kilter Holds'!$P$36:$AA$208,7,0),0)</f>
        <v>0</v>
      </c>
      <c r="G1390" s="2">
        <f t="shared" si="64"/>
        <v>0</v>
      </c>
      <c r="H1390" s="2">
        <f t="shared" si="65"/>
        <v>0</v>
      </c>
    </row>
    <row r="1391" spans="2:8">
      <c r="B1391" t="s">
        <v>215</v>
      </c>
      <c r="C1391" t="s">
        <v>658</v>
      </c>
      <c r="D1391" s="8" t="str">
        <f t="shared" si="66"/>
        <v>16-16</v>
      </c>
      <c r="E1391" s="1">
        <f>_xlfn.IFNA(VLOOKUP(Aragon!B1391,'Kilter Holds'!$P$36:$AA$208,8,0),0)</f>
        <v>0</v>
      </c>
      <c r="G1391" s="2">
        <f t="shared" si="64"/>
        <v>0</v>
      </c>
      <c r="H1391" s="2">
        <f t="shared" si="65"/>
        <v>0</v>
      </c>
    </row>
    <row r="1392" spans="2:8">
      <c r="B1392" t="s">
        <v>215</v>
      </c>
      <c r="C1392" t="s">
        <v>658</v>
      </c>
      <c r="D1392" s="9" t="str">
        <f t="shared" si="66"/>
        <v>13-01</v>
      </c>
      <c r="E1392" s="1">
        <f>_xlfn.IFNA(VLOOKUP(Aragon!B1392,'Kilter Holds'!$P$36:$AA$208,9,0),0)</f>
        <v>0</v>
      </c>
      <c r="G1392" s="2">
        <f t="shared" si="64"/>
        <v>0</v>
      </c>
      <c r="H1392" s="2">
        <f t="shared" si="65"/>
        <v>0</v>
      </c>
    </row>
    <row r="1393" spans="2:8">
      <c r="B1393" t="s">
        <v>215</v>
      </c>
      <c r="C1393" t="s">
        <v>658</v>
      </c>
      <c r="D1393" s="10" t="str">
        <f t="shared" si="66"/>
        <v>07-13</v>
      </c>
      <c r="E1393" s="1">
        <f>_xlfn.IFNA(VLOOKUP(Aragon!B1393,'Kilter Holds'!$P$36:$AA$208,10,0),0)</f>
        <v>0</v>
      </c>
      <c r="G1393" s="2">
        <f t="shared" si="64"/>
        <v>0</v>
      </c>
      <c r="H1393" s="2">
        <f t="shared" si="65"/>
        <v>0</v>
      </c>
    </row>
    <row r="1394" spans="2:8">
      <c r="B1394" t="s">
        <v>215</v>
      </c>
      <c r="C1394" t="s">
        <v>658</v>
      </c>
      <c r="D1394" s="11" t="str">
        <f t="shared" si="66"/>
        <v>11-26</v>
      </c>
      <c r="E1394" s="1">
        <f>_xlfn.IFNA(VLOOKUP(Aragon!B1394,'Kilter Holds'!$P$36:$AA$208,11,0),0)</f>
        <v>0</v>
      </c>
      <c r="G1394" s="2">
        <f t="shared" si="64"/>
        <v>0</v>
      </c>
      <c r="H1394" s="2">
        <f t="shared" si="65"/>
        <v>0</v>
      </c>
    </row>
    <row r="1395" spans="2:8">
      <c r="B1395" t="s">
        <v>215</v>
      </c>
      <c r="C1395" t="s">
        <v>658</v>
      </c>
      <c r="D1395" s="13" t="str">
        <f t="shared" si="66"/>
        <v>18-01</v>
      </c>
      <c r="E1395" s="1">
        <f>_xlfn.IFNA(VLOOKUP(Aragon!B1395,'Kilter Holds'!$P$36:$AA$208,12,0),0)</f>
        <v>0</v>
      </c>
      <c r="G1395" s="2">
        <f t="shared" si="64"/>
        <v>0</v>
      </c>
      <c r="H1395" s="2">
        <f t="shared" si="65"/>
        <v>0</v>
      </c>
    </row>
    <row r="1396" spans="2:8">
      <c r="B1396" t="s">
        <v>215</v>
      </c>
      <c r="C1396" t="s">
        <v>658</v>
      </c>
      <c r="D1396" s="12" t="str">
        <f t="shared" si="66"/>
        <v>Color Code</v>
      </c>
      <c r="E1396" s="1">
        <f>_xlfn.IFNA(VLOOKUP(Aragon!B1396,'Kilter Holds'!$P$36:$AA$208,13,0),0)</f>
        <v>0</v>
      </c>
      <c r="G1396" s="2">
        <f t="shared" si="64"/>
        <v>0</v>
      </c>
      <c r="H1396" s="2">
        <f t="shared" si="65"/>
        <v>0</v>
      </c>
    </row>
    <row r="1397" spans="2:8">
      <c r="B1397" t="s">
        <v>865</v>
      </c>
      <c r="C1397" t="s">
        <v>882</v>
      </c>
      <c r="D1397" s="5" t="str">
        <f t="shared" si="66"/>
        <v>11-12</v>
      </c>
      <c r="E1397" s="1">
        <f>_xlfn.IFNA(VLOOKUP(Aragon!B1397,'Kilter Holds'!$P$36:$AA$208,5,0),0)</f>
        <v>0</v>
      </c>
      <c r="G1397" s="2">
        <f t="shared" si="64"/>
        <v>0</v>
      </c>
      <c r="H1397" s="2">
        <f t="shared" si="65"/>
        <v>0</v>
      </c>
    </row>
    <row r="1398" spans="2:8">
      <c r="B1398" t="s">
        <v>865</v>
      </c>
      <c r="C1398" t="s">
        <v>882</v>
      </c>
      <c r="D1398" s="6" t="str">
        <f t="shared" si="66"/>
        <v>14-01</v>
      </c>
      <c r="E1398" s="1">
        <f>_xlfn.IFNA(VLOOKUP(Aragon!B1398,'Kilter Holds'!$P$36:$AA$208,6,0),0)</f>
        <v>0</v>
      </c>
      <c r="G1398" s="2">
        <f t="shared" si="64"/>
        <v>0</v>
      </c>
      <c r="H1398" s="2">
        <f t="shared" si="65"/>
        <v>0</v>
      </c>
    </row>
    <row r="1399" spans="2:8">
      <c r="B1399" t="s">
        <v>865</v>
      </c>
      <c r="C1399" t="s">
        <v>882</v>
      </c>
      <c r="D1399" s="7" t="str">
        <f t="shared" si="66"/>
        <v>15-12</v>
      </c>
      <c r="E1399" s="1">
        <f>_xlfn.IFNA(VLOOKUP(Aragon!B1399,'Kilter Holds'!$P$36:$AA$208,7,0),0)</f>
        <v>0</v>
      </c>
      <c r="G1399" s="2">
        <f t="shared" si="64"/>
        <v>0</v>
      </c>
      <c r="H1399" s="2">
        <f t="shared" si="65"/>
        <v>0</v>
      </c>
    </row>
    <row r="1400" spans="2:8">
      <c r="B1400" t="s">
        <v>865</v>
      </c>
      <c r="C1400" t="s">
        <v>882</v>
      </c>
      <c r="D1400" s="8" t="str">
        <f t="shared" si="66"/>
        <v>16-16</v>
      </c>
      <c r="E1400" s="1">
        <f>_xlfn.IFNA(VLOOKUP(Aragon!B1400,'Kilter Holds'!$P$36:$AA$208,8,0),0)</f>
        <v>0</v>
      </c>
      <c r="G1400" s="2">
        <f t="shared" si="64"/>
        <v>0</v>
      </c>
      <c r="H1400" s="2">
        <f t="shared" si="65"/>
        <v>0</v>
      </c>
    </row>
    <row r="1401" spans="2:8">
      <c r="B1401" t="s">
        <v>865</v>
      </c>
      <c r="C1401" t="s">
        <v>882</v>
      </c>
      <c r="D1401" s="9" t="str">
        <f t="shared" si="66"/>
        <v>13-01</v>
      </c>
      <c r="E1401" s="1">
        <f>_xlfn.IFNA(VLOOKUP(Aragon!B1401,'Kilter Holds'!$P$36:$AA$208,9,0),0)</f>
        <v>0</v>
      </c>
      <c r="G1401" s="2">
        <f t="shared" si="64"/>
        <v>0</v>
      </c>
      <c r="H1401" s="2">
        <f t="shared" si="65"/>
        <v>0</v>
      </c>
    </row>
    <row r="1402" spans="2:8">
      <c r="B1402" t="s">
        <v>865</v>
      </c>
      <c r="C1402" t="s">
        <v>882</v>
      </c>
      <c r="D1402" s="10" t="str">
        <f t="shared" si="66"/>
        <v>07-13</v>
      </c>
      <c r="E1402" s="1">
        <f>_xlfn.IFNA(VLOOKUP(Aragon!B1402,'Kilter Holds'!$P$36:$AA$208,10,0),0)</f>
        <v>0</v>
      </c>
      <c r="G1402" s="2">
        <f t="shared" ref="G1402:G1465" si="67">E1402*F1402</f>
        <v>0</v>
      </c>
      <c r="H1402" s="2">
        <f t="shared" si="65"/>
        <v>0</v>
      </c>
    </row>
    <row r="1403" spans="2:8">
      <c r="B1403" t="s">
        <v>865</v>
      </c>
      <c r="C1403" t="s">
        <v>882</v>
      </c>
      <c r="D1403" s="11" t="str">
        <f t="shared" si="66"/>
        <v>11-26</v>
      </c>
      <c r="E1403" s="1">
        <f>_xlfn.IFNA(VLOOKUP(Aragon!B1403,'Kilter Holds'!$P$36:$AA$208,11,0),0)</f>
        <v>0</v>
      </c>
      <c r="G1403" s="2">
        <f t="shared" si="67"/>
        <v>0</v>
      </c>
      <c r="H1403" s="2">
        <f t="shared" si="65"/>
        <v>0</v>
      </c>
    </row>
    <row r="1404" spans="2:8">
      <c r="B1404" t="s">
        <v>865</v>
      </c>
      <c r="C1404" t="s">
        <v>882</v>
      </c>
      <c r="D1404" s="13" t="str">
        <f t="shared" si="66"/>
        <v>18-01</v>
      </c>
      <c r="E1404" s="1">
        <f>_xlfn.IFNA(VLOOKUP(Aragon!B1404,'Kilter Holds'!$P$36:$AA$208,12,0),0)</f>
        <v>0</v>
      </c>
      <c r="G1404" s="2">
        <f t="shared" si="67"/>
        <v>0</v>
      </c>
      <c r="H1404" s="2">
        <f t="shared" si="65"/>
        <v>0</v>
      </c>
    </row>
    <row r="1405" spans="2:8">
      <c r="B1405" t="s">
        <v>865</v>
      </c>
      <c r="C1405" t="s">
        <v>882</v>
      </c>
      <c r="D1405" s="12" t="str">
        <f t="shared" si="66"/>
        <v>Color Code</v>
      </c>
      <c r="E1405" s="1">
        <f>_xlfn.IFNA(VLOOKUP(Aragon!B1405,'Kilter Holds'!$P$36:$AA$208,13,0),0)</f>
        <v>0</v>
      </c>
      <c r="G1405" s="2">
        <f t="shared" si="67"/>
        <v>0</v>
      </c>
      <c r="H1405" s="2">
        <f t="shared" si="65"/>
        <v>0</v>
      </c>
    </row>
    <row r="1406" spans="2:8">
      <c r="B1406" t="s">
        <v>205</v>
      </c>
      <c r="C1406" t="s">
        <v>659</v>
      </c>
      <c r="D1406" s="5" t="str">
        <f t="shared" si="66"/>
        <v>11-12</v>
      </c>
      <c r="E1406" s="1">
        <f>_xlfn.IFNA(VLOOKUP(Aragon!B1406,'Kilter Holds'!$P$36:$AA$208,5,0),0)</f>
        <v>0</v>
      </c>
      <c r="G1406" s="2">
        <f t="shared" si="67"/>
        <v>0</v>
      </c>
      <c r="H1406" s="2">
        <f t="shared" si="65"/>
        <v>0</v>
      </c>
    </row>
    <row r="1407" spans="2:8">
      <c r="B1407" t="s">
        <v>205</v>
      </c>
      <c r="C1407" t="s">
        <v>659</v>
      </c>
      <c r="D1407" s="6" t="str">
        <f t="shared" si="66"/>
        <v>14-01</v>
      </c>
      <c r="E1407" s="1">
        <f>_xlfn.IFNA(VLOOKUP(Aragon!B1407,'Kilter Holds'!$P$36:$AA$208,6,0),0)</f>
        <v>0</v>
      </c>
      <c r="G1407" s="2">
        <f t="shared" si="67"/>
        <v>0</v>
      </c>
      <c r="H1407" s="2">
        <f t="shared" si="65"/>
        <v>0</v>
      </c>
    </row>
    <row r="1408" spans="2:8">
      <c r="B1408" t="s">
        <v>205</v>
      </c>
      <c r="C1408" t="s">
        <v>659</v>
      </c>
      <c r="D1408" s="7" t="str">
        <f t="shared" si="66"/>
        <v>15-12</v>
      </c>
      <c r="E1408" s="1">
        <f>_xlfn.IFNA(VLOOKUP(Aragon!B1408,'Kilter Holds'!$P$36:$AA$208,7,0),0)</f>
        <v>0</v>
      </c>
      <c r="G1408" s="2">
        <f t="shared" si="67"/>
        <v>0</v>
      </c>
      <c r="H1408" s="2">
        <f t="shared" si="65"/>
        <v>0</v>
      </c>
    </row>
    <row r="1409" spans="2:8">
      <c r="B1409" t="s">
        <v>205</v>
      </c>
      <c r="C1409" t="s">
        <v>659</v>
      </c>
      <c r="D1409" s="8" t="str">
        <f t="shared" si="66"/>
        <v>16-16</v>
      </c>
      <c r="E1409" s="1">
        <f>_xlfn.IFNA(VLOOKUP(Aragon!B1409,'Kilter Holds'!$P$36:$AA$208,8,0),0)</f>
        <v>0</v>
      </c>
      <c r="G1409" s="2">
        <f t="shared" si="67"/>
        <v>0</v>
      </c>
      <c r="H1409" s="2">
        <f t="shared" si="65"/>
        <v>0</v>
      </c>
    </row>
    <row r="1410" spans="2:8">
      <c r="B1410" t="s">
        <v>205</v>
      </c>
      <c r="C1410" t="s">
        <v>659</v>
      </c>
      <c r="D1410" s="9" t="str">
        <f t="shared" si="66"/>
        <v>13-01</v>
      </c>
      <c r="E1410" s="1">
        <f>_xlfn.IFNA(VLOOKUP(Aragon!B1410,'Kilter Holds'!$P$36:$AA$208,9,0),0)</f>
        <v>0</v>
      </c>
      <c r="G1410" s="2">
        <f t="shared" si="67"/>
        <v>0</v>
      </c>
      <c r="H1410" s="2">
        <f t="shared" si="65"/>
        <v>0</v>
      </c>
    </row>
    <row r="1411" spans="2:8">
      <c r="B1411" t="s">
        <v>205</v>
      </c>
      <c r="C1411" t="s">
        <v>659</v>
      </c>
      <c r="D1411" s="10" t="str">
        <f t="shared" si="66"/>
        <v>07-13</v>
      </c>
      <c r="E1411" s="1">
        <f>_xlfn.IFNA(VLOOKUP(Aragon!B1411,'Kilter Holds'!$P$36:$AA$208,10,0),0)</f>
        <v>0</v>
      </c>
      <c r="G1411" s="2">
        <f t="shared" si="67"/>
        <v>0</v>
      </c>
      <c r="H1411" s="2">
        <f t="shared" si="65"/>
        <v>0</v>
      </c>
    </row>
    <row r="1412" spans="2:8">
      <c r="B1412" t="s">
        <v>205</v>
      </c>
      <c r="C1412" t="s">
        <v>659</v>
      </c>
      <c r="D1412" s="11" t="str">
        <f t="shared" si="66"/>
        <v>11-26</v>
      </c>
      <c r="E1412" s="1">
        <f>_xlfn.IFNA(VLOOKUP(Aragon!B1412,'Kilter Holds'!$P$36:$AA$208,11,0),0)</f>
        <v>0</v>
      </c>
      <c r="G1412" s="2">
        <f t="shared" si="67"/>
        <v>0</v>
      </c>
      <c r="H1412" s="2">
        <f t="shared" si="65"/>
        <v>0</v>
      </c>
    </row>
    <row r="1413" spans="2:8">
      <c r="B1413" t="s">
        <v>205</v>
      </c>
      <c r="C1413" t="s">
        <v>659</v>
      </c>
      <c r="D1413" s="13" t="str">
        <f t="shared" si="66"/>
        <v>18-01</v>
      </c>
      <c r="E1413" s="1">
        <f>_xlfn.IFNA(VLOOKUP(Aragon!B1413,'Kilter Holds'!$P$36:$AA$208,12,0),0)</f>
        <v>0</v>
      </c>
      <c r="G1413" s="2">
        <f t="shared" si="67"/>
        <v>0</v>
      </c>
      <c r="H1413" s="2">
        <f t="shared" si="65"/>
        <v>0</v>
      </c>
    </row>
    <row r="1414" spans="2:8">
      <c r="B1414" t="s">
        <v>205</v>
      </c>
      <c r="C1414" t="s">
        <v>659</v>
      </c>
      <c r="D1414" s="12" t="str">
        <f t="shared" si="66"/>
        <v>Color Code</v>
      </c>
      <c r="E1414" s="1">
        <f>_xlfn.IFNA(VLOOKUP(Aragon!B1414,'Kilter Holds'!$P$36:$AA$208,13,0),0)</f>
        <v>0</v>
      </c>
      <c r="G1414" s="2">
        <f t="shared" si="67"/>
        <v>0</v>
      </c>
      <c r="H1414" s="2">
        <f t="shared" si="65"/>
        <v>0</v>
      </c>
    </row>
    <row r="1415" spans="2:8">
      <c r="B1415" t="s">
        <v>206</v>
      </c>
      <c r="C1415" t="s">
        <v>660</v>
      </c>
      <c r="D1415" s="5" t="str">
        <f t="shared" si="66"/>
        <v>11-12</v>
      </c>
      <c r="E1415" s="1">
        <f>_xlfn.IFNA(VLOOKUP(Aragon!B1415,'Kilter Holds'!$P$36:$AA$208,5,0),0)</f>
        <v>0</v>
      </c>
      <c r="G1415" s="2">
        <f t="shared" si="67"/>
        <v>0</v>
      </c>
      <c r="H1415" s="2">
        <f t="shared" si="65"/>
        <v>0</v>
      </c>
    </row>
    <row r="1416" spans="2:8">
      <c r="B1416" t="s">
        <v>206</v>
      </c>
      <c r="C1416" t="s">
        <v>660</v>
      </c>
      <c r="D1416" s="6" t="str">
        <f t="shared" si="66"/>
        <v>14-01</v>
      </c>
      <c r="E1416" s="1">
        <f>_xlfn.IFNA(VLOOKUP(Aragon!B1416,'Kilter Holds'!$P$36:$AA$208,6,0),0)</f>
        <v>0</v>
      </c>
      <c r="G1416" s="2">
        <f t="shared" si="67"/>
        <v>0</v>
      </c>
      <c r="H1416" s="2">
        <f t="shared" si="65"/>
        <v>0</v>
      </c>
    </row>
    <row r="1417" spans="2:8">
      <c r="B1417" t="s">
        <v>206</v>
      </c>
      <c r="C1417" t="s">
        <v>660</v>
      </c>
      <c r="D1417" s="7" t="str">
        <f t="shared" si="66"/>
        <v>15-12</v>
      </c>
      <c r="E1417" s="1">
        <f>_xlfn.IFNA(VLOOKUP(Aragon!B1417,'Kilter Holds'!$P$36:$AA$208,7,0),0)</f>
        <v>0</v>
      </c>
      <c r="G1417" s="2">
        <f t="shared" si="67"/>
        <v>0</v>
      </c>
      <c r="H1417" s="2">
        <f t="shared" si="65"/>
        <v>0</v>
      </c>
    </row>
    <row r="1418" spans="2:8">
      <c r="B1418" t="s">
        <v>206</v>
      </c>
      <c r="C1418" t="s">
        <v>660</v>
      </c>
      <c r="D1418" s="8" t="str">
        <f t="shared" si="66"/>
        <v>16-16</v>
      </c>
      <c r="E1418" s="1">
        <f>_xlfn.IFNA(VLOOKUP(Aragon!B1418,'Kilter Holds'!$P$36:$AA$208,8,0),0)</f>
        <v>0</v>
      </c>
      <c r="G1418" s="2">
        <f t="shared" si="67"/>
        <v>0</v>
      </c>
      <c r="H1418" s="2">
        <f t="shared" si="65"/>
        <v>0</v>
      </c>
    </row>
    <row r="1419" spans="2:8">
      <c r="B1419" t="s">
        <v>206</v>
      </c>
      <c r="C1419" t="s">
        <v>660</v>
      </c>
      <c r="D1419" s="9" t="str">
        <f t="shared" si="66"/>
        <v>13-01</v>
      </c>
      <c r="E1419" s="1">
        <f>_xlfn.IFNA(VLOOKUP(Aragon!B1419,'Kilter Holds'!$P$36:$AA$208,9,0),0)</f>
        <v>0</v>
      </c>
      <c r="G1419" s="2">
        <f t="shared" si="67"/>
        <v>0</v>
      </c>
      <c r="H1419" s="2">
        <f t="shared" si="65"/>
        <v>0</v>
      </c>
    </row>
    <row r="1420" spans="2:8">
      <c r="B1420" t="s">
        <v>206</v>
      </c>
      <c r="C1420" t="s">
        <v>660</v>
      </c>
      <c r="D1420" s="10" t="str">
        <f t="shared" si="66"/>
        <v>07-13</v>
      </c>
      <c r="E1420" s="1">
        <f>_xlfn.IFNA(VLOOKUP(Aragon!B1420,'Kilter Holds'!$P$36:$AA$208,10,0),0)</f>
        <v>0</v>
      </c>
      <c r="G1420" s="2">
        <f t="shared" si="67"/>
        <v>0</v>
      </c>
      <c r="H1420" s="2">
        <f t="shared" ref="H1420:H1483" si="68">IF($S$11="Y",G1420*0.05,0)</f>
        <v>0</v>
      </c>
    </row>
    <row r="1421" spans="2:8">
      <c r="B1421" t="s">
        <v>206</v>
      </c>
      <c r="C1421" t="s">
        <v>660</v>
      </c>
      <c r="D1421" s="11" t="str">
        <f t="shared" ref="D1421:D1484" si="69">D1412</f>
        <v>11-26</v>
      </c>
      <c r="E1421" s="1">
        <f>_xlfn.IFNA(VLOOKUP(Aragon!B1421,'Kilter Holds'!$P$36:$AA$208,11,0),0)</f>
        <v>0</v>
      </c>
      <c r="G1421" s="2">
        <f t="shared" si="67"/>
        <v>0</v>
      </c>
      <c r="H1421" s="2">
        <f t="shared" si="68"/>
        <v>0</v>
      </c>
    </row>
    <row r="1422" spans="2:8">
      <c r="B1422" t="s">
        <v>206</v>
      </c>
      <c r="C1422" t="s">
        <v>660</v>
      </c>
      <c r="D1422" s="13" t="str">
        <f t="shared" si="69"/>
        <v>18-01</v>
      </c>
      <c r="E1422" s="1">
        <f>_xlfn.IFNA(VLOOKUP(Aragon!B1422,'Kilter Holds'!$P$36:$AA$208,12,0),0)</f>
        <v>0</v>
      </c>
      <c r="G1422" s="2">
        <f t="shared" si="67"/>
        <v>0</v>
      </c>
      <c r="H1422" s="2">
        <f t="shared" si="68"/>
        <v>0</v>
      </c>
    </row>
    <row r="1423" spans="2:8">
      <c r="B1423" t="s">
        <v>206</v>
      </c>
      <c r="C1423" t="s">
        <v>660</v>
      </c>
      <c r="D1423" s="12" t="str">
        <f t="shared" si="69"/>
        <v>Color Code</v>
      </c>
      <c r="E1423" s="1">
        <f>_xlfn.IFNA(VLOOKUP(Aragon!B1423,'Kilter Holds'!$P$36:$AA$208,13,0),0)</f>
        <v>0</v>
      </c>
      <c r="G1423" s="2">
        <f t="shared" si="67"/>
        <v>0</v>
      </c>
      <c r="H1423" s="2">
        <f t="shared" si="68"/>
        <v>0</v>
      </c>
    </row>
    <row r="1424" spans="2:8">
      <c r="B1424" t="s">
        <v>225</v>
      </c>
      <c r="C1424" t="s">
        <v>661</v>
      </c>
      <c r="D1424" s="5" t="str">
        <f t="shared" si="69"/>
        <v>11-12</v>
      </c>
      <c r="E1424" s="1">
        <f>_xlfn.IFNA(VLOOKUP(Aragon!B1424,'Kilter Holds'!$P$36:$AA$208,5,0),0)</f>
        <v>0</v>
      </c>
      <c r="G1424" s="2">
        <f t="shared" si="67"/>
        <v>0</v>
      </c>
      <c r="H1424" s="2">
        <f t="shared" si="68"/>
        <v>0</v>
      </c>
    </row>
    <row r="1425" spans="2:8">
      <c r="B1425" t="s">
        <v>225</v>
      </c>
      <c r="C1425" t="s">
        <v>661</v>
      </c>
      <c r="D1425" s="6" t="str">
        <f t="shared" si="69"/>
        <v>14-01</v>
      </c>
      <c r="E1425" s="1">
        <f>_xlfn.IFNA(VLOOKUP(Aragon!B1425,'Kilter Holds'!$P$36:$AA$208,6,0),0)</f>
        <v>0</v>
      </c>
      <c r="G1425" s="2">
        <f t="shared" si="67"/>
        <v>0</v>
      </c>
      <c r="H1425" s="2">
        <f t="shared" si="68"/>
        <v>0</v>
      </c>
    </row>
    <row r="1426" spans="2:8">
      <c r="B1426" t="s">
        <v>225</v>
      </c>
      <c r="C1426" t="s">
        <v>661</v>
      </c>
      <c r="D1426" s="7" t="str">
        <f t="shared" si="69"/>
        <v>15-12</v>
      </c>
      <c r="E1426" s="1">
        <f>_xlfn.IFNA(VLOOKUP(Aragon!B1426,'Kilter Holds'!$P$36:$AA$208,7,0),0)</f>
        <v>0</v>
      </c>
      <c r="G1426" s="2">
        <f t="shared" si="67"/>
        <v>0</v>
      </c>
      <c r="H1426" s="2">
        <f t="shared" si="68"/>
        <v>0</v>
      </c>
    </row>
    <row r="1427" spans="2:8">
      <c r="B1427" t="s">
        <v>225</v>
      </c>
      <c r="C1427" t="s">
        <v>661</v>
      </c>
      <c r="D1427" s="8" t="str">
        <f t="shared" si="69"/>
        <v>16-16</v>
      </c>
      <c r="E1427" s="1">
        <f>_xlfn.IFNA(VLOOKUP(Aragon!B1427,'Kilter Holds'!$P$36:$AA$208,8,0),0)</f>
        <v>0</v>
      </c>
      <c r="G1427" s="2">
        <f t="shared" si="67"/>
        <v>0</v>
      </c>
      <c r="H1427" s="2">
        <f t="shared" si="68"/>
        <v>0</v>
      </c>
    </row>
    <row r="1428" spans="2:8">
      <c r="B1428" t="s">
        <v>225</v>
      </c>
      <c r="C1428" t="s">
        <v>661</v>
      </c>
      <c r="D1428" s="9" t="str">
        <f t="shared" si="69"/>
        <v>13-01</v>
      </c>
      <c r="E1428" s="1">
        <f>_xlfn.IFNA(VLOOKUP(Aragon!B1428,'Kilter Holds'!$P$36:$AA$208,9,0),0)</f>
        <v>0</v>
      </c>
      <c r="G1428" s="2">
        <f t="shared" si="67"/>
        <v>0</v>
      </c>
      <c r="H1428" s="2">
        <f t="shared" si="68"/>
        <v>0</v>
      </c>
    </row>
    <row r="1429" spans="2:8">
      <c r="B1429" t="s">
        <v>225</v>
      </c>
      <c r="C1429" t="s">
        <v>661</v>
      </c>
      <c r="D1429" s="10" t="str">
        <f t="shared" si="69"/>
        <v>07-13</v>
      </c>
      <c r="E1429" s="1">
        <f>_xlfn.IFNA(VLOOKUP(Aragon!B1429,'Kilter Holds'!$P$36:$AA$208,10,0),0)</f>
        <v>0</v>
      </c>
      <c r="G1429" s="2">
        <f t="shared" si="67"/>
        <v>0</v>
      </c>
      <c r="H1429" s="2">
        <f t="shared" si="68"/>
        <v>0</v>
      </c>
    </row>
    <row r="1430" spans="2:8">
      <c r="B1430" t="s">
        <v>225</v>
      </c>
      <c r="C1430" t="s">
        <v>661</v>
      </c>
      <c r="D1430" s="11" t="str">
        <f t="shared" si="69"/>
        <v>11-26</v>
      </c>
      <c r="E1430" s="1">
        <f>_xlfn.IFNA(VLOOKUP(Aragon!B1430,'Kilter Holds'!$P$36:$AA$208,11,0),0)</f>
        <v>0</v>
      </c>
      <c r="G1430" s="2">
        <f t="shared" si="67"/>
        <v>0</v>
      </c>
      <c r="H1430" s="2">
        <f t="shared" si="68"/>
        <v>0</v>
      </c>
    </row>
    <row r="1431" spans="2:8">
      <c r="B1431" t="s">
        <v>225</v>
      </c>
      <c r="C1431" t="s">
        <v>661</v>
      </c>
      <c r="D1431" s="13" t="str">
        <f t="shared" si="69"/>
        <v>18-01</v>
      </c>
      <c r="E1431" s="1">
        <f>_xlfn.IFNA(VLOOKUP(Aragon!B1431,'Kilter Holds'!$P$36:$AA$208,12,0),0)</f>
        <v>0</v>
      </c>
      <c r="G1431" s="2">
        <f t="shared" si="67"/>
        <v>0</v>
      </c>
      <c r="H1431" s="2">
        <f t="shared" si="68"/>
        <v>0</v>
      </c>
    </row>
    <row r="1432" spans="2:8">
      <c r="B1432" t="s">
        <v>225</v>
      </c>
      <c r="C1432" t="s">
        <v>661</v>
      </c>
      <c r="D1432" s="12" t="str">
        <f t="shared" si="69"/>
        <v>Color Code</v>
      </c>
      <c r="E1432" s="1">
        <f>_xlfn.IFNA(VLOOKUP(Aragon!B1432,'Kilter Holds'!$P$36:$AA$208,13,0),0)</f>
        <v>0</v>
      </c>
      <c r="G1432" s="2">
        <f t="shared" si="67"/>
        <v>0</v>
      </c>
      <c r="H1432" s="2">
        <f t="shared" si="68"/>
        <v>0</v>
      </c>
    </row>
    <row r="1433" spans="2:8">
      <c r="B1433" t="s">
        <v>226</v>
      </c>
      <c r="C1433" t="s">
        <v>662</v>
      </c>
      <c r="D1433" s="5" t="str">
        <f t="shared" si="69"/>
        <v>11-12</v>
      </c>
      <c r="E1433" s="1">
        <f>_xlfn.IFNA(VLOOKUP(Aragon!B1433,'Kilter Holds'!$P$36:$AA$208,5,0),0)</f>
        <v>0</v>
      </c>
      <c r="G1433" s="2">
        <f t="shared" si="67"/>
        <v>0</v>
      </c>
      <c r="H1433" s="2">
        <f t="shared" si="68"/>
        <v>0</v>
      </c>
    </row>
    <row r="1434" spans="2:8">
      <c r="B1434" t="s">
        <v>226</v>
      </c>
      <c r="C1434" t="s">
        <v>662</v>
      </c>
      <c r="D1434" s="6" t="str">
        <f t="shared" si="69"/>
        <v>14-01</v>
      </c>
      <c r="E1434" s="1">
        <f>_xlfn.IFNA(VLOOKUP(Aragon!B1434,'Kilter Holds'!$P$36:$AA$208,6,0),0)</f>
        <v>0</v>
      </c>
      <c r="G1434" s="2">
        <f t="shared" si="67"/>
        <v>0</v>
      </c>
      <c r="H1434" s="2">
        <f t="shared" si="68"/>
        <v>0</v>
      </c>
    </row>
    <row r="1435" spans="2:8">
      <c r="B1435" t="s">
        <v>226</v>
      </c>
      <c r="C1435" t="s">
        <v>662</v>
      </c>
      <c r="D1435" s="7" t="str">
        <f t="shared" si="69"/>
        <v>15-12</v>
      </c>
      <c r="E1435" s="1">
        <f>_xlfn.IFNA(VLOOKUP(Aragon!B1435,'Kilter Holds'!$P$36:$AA$208,7,0),0)</f>
        <v>0</v>
      </c>
      <c r="G1435" s="2">
        <f t="shared" si="67"/>
        <v>0</v>
      </c>
      <c r="H1435" s="2">
        <f t="shared" si="68"/>
        <v>0</v>
      </c>
    </row>
    <row r="1436" spans="2:8">
      <c r="B1436" t="s">
        <v>226</v>
      </c>
      <c r="C1436" t="s">
        <v>662</v>
      </c>
      <c r="D1436" s="8" t="str">
        <f t="shared" si="69"/>
        <v>16-16</v>
      </c>
      <c r="E1436" s="1">
        <f>_xlfn.IFNA(VLOOKUP(Aragon!B1436,'Kilter Holds'!$P$36:$AA$208,8,0),0)</f>
        <v>0</v>
      </c>
      <c r="G1436" s="2">
        <f t="shared" si="67"/>
        <v>0</v>
      </c>
      <c r="H1436" s="2">
        <f t="shared" si="68"/>
        <v>0</v>
      </c>
    </row>
    <row r="1437" spans="2:8">
      <c r="B1437" t="s">
        <v>226</v>
      </c>
      <c r="C1437" t="s">
        <v>662</v>
      </c>
      <c r="D1437" s="9" t="str">
        <f t="shared" si="69"/>
        <v>13-01</v>
      </c>
      <c r="E1437" s="1">
        <f>_xlfn.IFNA(VLOOKUP(Aragon!B1437,'Kilter Holds'!$P$36:$AA$208,9,0),0)</f>
        <v>0</v>
      </c>
      <c r="G1437" s="2">
        <f t="shared" si="67"/>
        <v>0</v>
      </c>
      <c r="H1437" s="2">
        <f t="shared" si="68"/>
        <v>0</v>
      </c>
    </row>
    <row r="1438" spans="2:8">
      <c r="B1438" t="s">
        <v>226</v>
      </c>
      <c r="C1438" t="s">
        <v>662</v>
      </c>
      <c r="D1438" s="10" t="str">
        <f t="shared" si="69"/>
        <v>07-13</v>
      </c>
      <c r="E1438" s="1">
        <f>_xlfn.IFNA(VLOOKUP(Aragon!B1438,'Kilter Holds'!$P$36:$AA$208,10,0),0)</f>
        <v>0</v>
      </c>
      <c r="G1438" s="2">
        <f t="shared" si="67"/>
        <v>0</v>
      </c>
      <c r="H1438" s="2">
        <f t="shared" si="68"/>
        <v>0</v>
      </c>
    </row>
    <row r="1439" spans="2:8">
      <c r="B1439" t="s">
        <v>226</v>
      </c>
      <c r="C1439" t="s">
        <v>662</v>
      </c>
      <c r="D1439" s="11" t="str">
        <f t="shared" si="69"/>
        <v>11-26</v>
      </c>
      <c r="E1439" s="1">
        <f>_xlfn.IFNA(VLOOKUP(Aragon!B1439,'Kilter Holds'!$P$36:$AA$208,11,0),0)</f>
        <v>0</v>
      </c>
      <c r="G1439" s="2">
        <f t="shared" si="67"/>
        <v>0</v>
      </c>
      <c r="H1439" s="2">
        <f t="shared" si="68"/>
        <v>0</v>
      </c>
    </row>
    <row r="1440" spans="2:8">
      <c r="B1440" t="s">
        <v>226</v>
      </c>
      <c r="C1440" t="s">
        <v>662</v>
      </c>
      <c r="D1440" s="13" t="str">
        <f t="shared" si="69"/>
        <v>18-01</v>
      </c>
      <c r="E1440" s="1">
        <f>_xlfn.IFNA(VLOOKUP(Aragon!B1440,'Kilter Holds'!$P$36:$AA$208,12,0),0)</f>
        <v>0</v>
      </c>
      <c r="G1440" s="2">
        <f t="shared" si="67"/>
        <v>0</v>
      </c>
      <c r="H1440" s="2">
        <f t="shared" si="68"/>
        <v>0</v>
      </c>
    </row>
    <row r="1441" spans="2:8">
      <c r="B1441" t="s">
        <v>226</v>
      </c>
      <c r="C1441" t="s">
        <v>662</v>
      </c>
      <c r="D1441" s="12" t="str">
        <f t="shared" si="69"/>
        <v>Color Code</v>
      </c>
      <c r="E1441" s="1">
        <f>_xlfn.IFNA(VLOOKUP(Aragon!B1441,'Kilter Holds'!$P$36:$AA$208,13,0),0)</f>
        <v>0</v>
      </c>
      <c r="G1441" s="2">
        <f t="shared" si="67"/>
        <v>0</v>
      </c>
      <c r="H1441" s="2">
        <f t="shared" si="68"/>
        <v>0</v>
      </c>
    </row>
    <row r="1442" spans="2:8">
      <c r="B1442" t="s">
        <v>237</v>
      </c>
      <c r="C1442" t="s">
        <v>663</v>
      </c>
      <c r="D1442" s="5" t="str">
        <f t="shared" si="69"/>
        <v>11-12</v>
      </c>
      <c r="E1442" s="1">
        <f>_xlfn.IFNA(VLOOKUP(Aragon!B1442,'Kilter Holds'!$P$36:$AA$208,5,0),0)</f>
        <v>0</v>
      </c>
      <c r="G1442" s="2">
        <f t="shared" si="67"/>
        <v>0</v>
      </c>
      <c r="H1442" s="2">
        <f t="shared" si="68"/>
        <v>0</v>
      </c>
    </row>
    <row r="1443" spans="2:8">
      <c r="B1443" t="s">
        <v>237</v>
      </c>
      <c r="C1443" t="s">
        <v>663</v>
      </c>
      <c r="D1443" s="6" t="str">
        <f t="shared" si="69"/>
        <v>14-01</v>
      </c>
      <c r="E1443" s="1">
        <f>_xlfn.IFNA(VLOOKUP(Aragon!B1443,'Kilter Holds'!$P$36:$AA$208,6,0),0)</f>
        <v>0</v>
      </c>
      <c r="G1443" s="2">
        <f t="shared" si="67"/>
        <v>0</v>
      </c>
      <c r="H1443" s="2">
        <f t="shared" si="68"/>
        <v>0</v>
      </c>
    </row>
    <row r="1444" spans="2:8">
      <c r="B1444" t="s">
        <v>237</v>
      </c>
      <c r="C1444" t="s">
        <v>663</v>
      </c>
      <c r="D1444" s="7" t="str">
        <f t="shared" si="69"/>
        <v>15-12</v>
      </c>
      <c r="E1444" s="1">
        <f>_xlfn.IFNA(VLOOKUP(Aragon!B1444,'Kilter Holds'!$P$36:$AA$208,7,0),0)</f>
        <v>0</v>
      </c>
      <c r="G1444" s="2">
        <f t="shared" si="67"/>
        <v>0</v>
      </c>
      <c r="H1444" s="2">
        <f t="shared" si="68"/>
        <v>0</v>
      </c>
    </row>
    <row r="1445" spans="2:8">
      <c r="B1445" t="s">
        <v>237</v>
      </c>
      <c r="C1445" t="s">
        <v>663</v>
      </c>
      <c r="D1445" s="8" t="str">
        <f t="shared" si="69"/>
        <v>16-16</v>
      </c>
      <c r="E1445" s="1">
        <f>_xlfn.IFNA(VLOOKUP(Aragon!B1445,'Kilter Holds'!$P$36:$AA$208,8,0),0)</f>
        <v>0</v>
      </c>
      <c r="G1445" s="2">
        <f t="shared" si="67"/>
        <v>0</v>
      </c>
      <c r="H1445" s="2">
        <f t="shared" si="68"/>
        <v>0</v>
      </c>
    </row>
    <row r="1446" spans="2:8">
      <c r="B1446" t="s">
        <v>237</v>
      </c>
      <c r="C1446" t="s">
        <v>663</v>
      </c>
      <c r="D1446" s="9" t="str">
        <f t="shared" si="69"/>
        <v>13-01</v>
      </c>
      <c r="E1446" s="1">
        <f>_xlfn.IFNA(VLOOKUP(Aragon!B1446,'Kilter Holds'!$P$36:$AA$208,9,0),0)</f>
        <v>0</v>
      </c>
      <c r="G1446" s="2">
        <f t="shared" si="67"/>
        <v>0</v>
      </c>
      <c r="H1446" s="2">
        <f t="shared" si="68"/>
        <v>0</v>
      </c>
    </row>
    <row r="1447" spans="2:8">
      <c r="B1447" t="s">
        <v>237</v>
      </c>
      <c r="C1447" t="s">
        <v>663</v>
      </c>
      <c r="D1447" s="10" t="str">
        <f t="shared" si="69"/>
        <v>07-13</v>
      </c>
      <c r="E1447" s="1">
        <f>_xlfn.IFNA(VLOOKUP(Aragon!B1447,'Kilter Holds'!$P$36:$AA$208,10,0),0)</f>
        <v>0</v>
      </c>
      <c r="G1447" s="2">
        <f t="shared" si="67"/>
        <v>0</v>
      </c>
      <c r="H1447" s="2">
        <f t="shared" si="68"/>
        <v>0</v>
      </c>
    </row>
    <row r="1448" spans="2:8">
      <c r="B1448" t="s">
        <v>237</v>
      </c>
      <c r="C1448" t="s">
        <v>663</v>
      </c>
      <c r="D1448" s="11" t="str">
        <f t="shared" si="69"/>
        <v>11-26</v>
      </c>
      <c r="E1448" s="1">
        <f>_xlfn.IFNA(VLOOKUP(Aragon!B1448,'Kilter Holds'!$P$36:$AA$208,11,0),0)</f>
        <v>0</v>
      </c>
      <c r="G1448" s="2">
        <f t="shared" si="67"/>
        <v>0</v>
      </c>
      <c r="H1448" s="2">
        <f t="shared" si="68"/>
        <v>0</v>
      </c>
    </row>
    <row r="1449" spans="2:8">
      <c r="B1449" t="s">
        <v>237</v>
      </c>
      <c r="C1449" t="s">
        <v>663</v>
      </c>
      <c r="D1449" s="13" t="str">
        <f t="shared" si="69"/>
        <v>18-01</v>
      </c>
      <c r="E1449" s="1">
        <f>_xlfn.IFNA(VLOOKUP(Aragon!B1449,'Kilter Holds'!$P$36:$AA$208,12,0),0)</f>
        <v>0</v>
      </c>
      <c r="G1449" s="2">
        <f t="shared" si="67"/>
        <v>0</v>
      </c>
      <c r="H1449" s="2">
        <f t="shared" si="68"/>
        <v>0</v>
      </c>
    </row>
    <row r="1450" spans="2:8">
      <c r="B1450" t="s">
        <v>237</v>
      </c>
      <c r="C1450" t="s">
        <v>663</v>
      </c>
      <c r="D1450" s="12" t="str">
        <f t="shared" si="69"/>
        <v>Color Code</v>
      </c>
      <c r="E1450" s="1">
        <f>_xlfn.IFNA(VLOOKUP(Aragon!B1450,'Kilter Holds'!$P$36:$AA$208,13,0),0)</f>
        <v>0</v>
      </c>
      <c r="G1450" s="2">
        <f t="shared" si="67"/>
        <v>0</v>
      </c>
      <c r="H1450" s="2">
        <f t="shared" si="68"/>
        <v>0</v>
      </c>
    </row>
    <row r="1451" spans="2:8">
      <c r="B1451" t="s">
        <v>227</v>
      </c>
      <c r="C1451" t="s">
        <v>664</v>
      </c>
      <c r="D1451" s="5" t="str">
        <f t="shared" si="69"/>
        <v>11-12</v>
      </c>
      <c r="E1451" s="1">
        <f>_xlfn.IFNA(VLOOKUP(Aragon!B1451,'Kilter Holds'!$P$36:$AA$208,5,0),0)</f>
        <v>0</v>
      </c>
      <c r="G1451" s="2">
        <f t="shared" si="67"/>
        <v>0</v>
      </c>
      <c r="H1451" s="2">
        <f t="shared" si="68"/>
        <v>0</v>
      </c>
    </row>
    <row r="1452" spans="2:8">
      <c r="B1452" t="s">
        <v>227</v>
      </c>
      <c r="C1452" t="s">
        <v>664</v>
      </c>
      <c r="D1452" s="6" t="str">
        <f t="shared" si="69"/>
        <v>14-01</v>
      </c>
      <c r="E1452" s="1">
        <f>_xlfn.IFNA(VLOOKUP(Aragon!B1452,'Kilter Holds'!$P$36:$AA$208,6,0),0)</f>
        <v>0</v>
      </c>
      <c r="G1452" s="2">
        <f t="shared" si="67"/>
        <v>0</v>
      </c>
      <c r="H1452" s="2">
        <f t="shared" si="68"/>
        <v>0</v>
      </c>
    </row>
    <row r="1453" spans="2:8">
      <c r="B1453" t="s">
        <v>227</v>
      </c>
      <c r="C1453" t="s">
        <v>664</v>
      </c>
      <c r="D1453" s="7" t="str">
        <f t="shared" si="69"/>
        <v>15-12</v>
      </c>
      <c r="E1453" s="1">
        <f>_xlfn.IFNA(VLOOKUP(Aragon!B1453,'Kilter Holds'!$P$36:$AA$208,7,0),0)</f>
        <v>0</v>
      </c>
      <c r="G1453" s="2">
        <f t="shared" si="67"/>
        <v>0</v>
      </c>
      <c r="H1453" s="2">
        <f t="shared" si="68"/>
        <v>0</v>
      </c>
    </row>
    <row r="1454" spans="2:8">
      <c r="B1454" t="s">
        <v>227</v>
      </c>
      <c r="C1454" t="s">
        <v>664</v>
      </c>
      <c r="D1454" s="8" t="str">
        <f t="shared" si="69"/>
        <v>16-16</v>
      </c>
      <c r="E1454" s="1">
        <f>_xlfn.IFNA(VLOOKUP(Aragon!B1454,'Kilter Holds'!$P$36:$AA$208,8,0),0)</f>
        <v>0</v>
      </c>
      <c r="G1454" s="2">
        <f t="shared" si="67"/>
        <v>0</v>
      </c>
      <c r="H1454" s="2">
        <f t="shared" si="68"/>
        <v>0</v>
      </c>
    </row>
    <row r="1455" spans="2:8">
      <c r="B1455" t="s">
        <v>227</v>
      </c>
      <c r="C1455" t="s">
        <v>664</v>
      </c>
      <c r="D1455" s="9" t="str">
        <f t="shared" si="69"/>
        <v>13-01</v>
      </c>
      <c r="E1455" s="1">
        <f>_xlfn.IFNA(VLOOKUP(Aragon!B1455,'Kilter Holds'!$P$36:$AA$208,9,0),0)</f>
        <v>0</v>
      </c>
      <c r="G1455" s="2">
        <f t="shared" si="67"/>
        <v>0</v>
      </c>
      <c r="H1455" s="2">
        <f t="shared" si="68"/>
        <v>0</v>
      </c>
    </row>
    <row r="1456" spans="2:8">
      <c r="B1456" t="s">
        <v>227</v>
      </c>
      <c r="C1456" t="s">
        <v>664</v>
      </c>
      <c r="D1456" s="10" t="str">
        <f t="shared" si="69"/>
        <v>07-13</v>
      </c>
      <c r="E1456" s="1">
        <f>_xlfn.IFNA(VLOOKUP(Aragon!B1456,'Kilter Holds'!$P$36:$AA$208,10,0),0)</f>
        <v>0</v>
      </c>
      <c r="G1456" s="2">
        <f t="shared" si="67"/>
        <v>0</v>
      </c>
      <c r="H1456" s="2">
        <f t="shared" si="68"/>
        <v>0</v>
      </c>
    </row>
    <row r="1457" spans="2:8">
      <c r="B1457" t="s">
        <v>227</v>
      </c>
      <c r="C1457" t="s">
        <v>664</v>
      </c>
      <c r="D1457" s="11" t="str">
        <f t="shared" si="69"/>
        <v>11-26</v>
      </c>
      <c r="E1457" s="1">
        <f>_xlfn.IFNA(VLOOKUP(Aragon!B1457,'Kilter Holds'!$P$36:$AA$208,11,0),0)</f>
        <v>0</v>
      </c>
      <c r="G1457" s="2">
        <f t="shared" si="67"/>
        <v>0</v>
      </c>
      <c r="H1457" s="2">
        <f t="shared" si="68"/>
        <v>0</v>
      </c>
    </row>
    <row r="1458" spans="2:8">
      <c r="B1458" t="s">
        <v>227</v>
      </c>
      <c r="C1458" t="s">
        <v>664</v>
      </c>
      <c r="D1458" s="13" t="str">
        <f t="shared" si="69"/>
        <v>18-01</v>
      </c>
      <c r="E1458" s="1">
        <f>_xlfn.IFNA(VLOOKUP(Aragon!B1458,'Kilter Holds'!$P$36:$AA$208,12,0),0)</f>
        <v>0</v>
      </c>
      <c r="G1458" s="2">
        <f t="shared" si="67"/>
        <v>0</v>
      </c>
      <c r="H1458" s="2">
        <f t="shared" si="68"/>
        <v>0</v>
      </c>
    </row>
    <row r="1459" spans="2:8">
      <c r="B1459" t="s">
        <v>227</v>
      </c>
      <c r="C1459" t="s">
        <v>664</v>
      </c>
      <c r="D1459" s="12" t="str">
        <f t="shared" si="69"/>
        <v>Color Code</v>
      </c>
      <c r="E1459" s="1">
        <f>_xlfn.IFNA(VLOOKUP(Aragon!B1459,'Kilter Holds'!$P$36:$AA$208,13,0),0)</f>
        <v>0</v>
      </c>
      <c r="G1459" s="2">
        <f t="shared" si="67"/>
        <v>0</v>
      </c>
      <c r="H1459" s="2">
        <f t="shared" si="68"/>
        <v>0</v>
      </c>
    </row>
    <row r="1460" spans="2:8">
      <c r="B1460" t="s">
        <v>238</v>
      </c>
      <c r="C1460" t="s">
        <v>665</v>
      </c>
      <c r="D1460" s="5" t="str">
        <f t="shared" si="69"/>
        <v>11-12</v>
      </c>
      <c r="E1460" s="1">
        <f>_xlfn.IFNA(VLOOKUP(Aragon!B1460,'Kilter Holds'!$P$36:$AA$208,5,0),0)</f>
        <v>0</v>
      </c>
      <c r="G1460" s="2">
        <f t="shared" si="67"/>
        <v>0</v>
      </c>
      <c r="H1460" s="2">
        <f t="shared" si="68"/>
        <v>0</v>
      </c>
    </row>
    <row r="1461" spans="2:8">
      <c r="B1461" t="s">
        <v>238</v>
      </c>
      <c r="C1461" t="s">
        <v>665</v>
      </c>
      <c r="D1461" s="6" t="str">
        <f t="shared" si="69"/>
        <v>14-01</v>
      </c>
      <c r="E1461" s="1">
        <f>_xlfn.IFNA(VLOOKUP(Aragon!B1461,'Kilter Holds'!$P$36:$AA$208,6,0),0)</f>
        <v>0</v>
      </c>
      <c r="G1461" s="2">
        <f t="shared" si="67"/>
        <v>0</v>
      </c>
      <c r="H1461" s="2">
        <f t="shared" si="68"/>
        <v>0</v>
      </c>
    </row>
    <row r="1462" spans="2:8">
      <c r="B1462" t="s">
        <v>238</v>
      </c>
      <c r="C1462" t="s">
        <v>665</v>
      </c>
      <c r="D1462" s="7" t="str">
        <f t="shared" si="69"/>
        <v>15-12</v>
      </c>
      <c r="E1462" s="1">
        <f>_xlfn.IFNA(VLOOKUP(Aragon!B1462,'Kilter Holds'!$P$36:$AA$208,7,0),0)</f>
        <v>0</v>
      </c>
      <c r="G1462" s="2">
        <f t="shared" si="67"/>
        <v>0</v>
      </c>
      <c r="H1462" s="2">
        <f t="shared" si="68"/>
        <v>0</v>
      </c>
    </row>
    <row r="1463" spans="2:8">
      <c r="B1463" t="s">
        <v>238</v>
      </c>
      <c r="C1463" t="s">
        <v>665</v>
      </c>
      <c r="D1463" s="8" t="str">
        <f t="shared" si="69"/>
        <v>16-16</v>
      </c>
      <c r="E1463" s="1">
        <f>_xlfn.IFNA(VLOOKUP(Aragon!B1463,'Kilter Holds'!$P$36:$AA$208,8,0),0)</f>
        <v>0</v>
      </c>
      <c r="G1463" s="2">
        <f t="shared" si="67"/>
        <v>0</v>
      </c>
      <c r="H1463" s="2">
        <f t="shared" si="68"/>
        <v>0</v>
      </c>
    </row>
    <row r="1464" spans="2:8">
      <c r="B1464" t="s">
        <v>238</v>
      </c>
      <c r="C1464" t="s">
        <v>665</v>
      </c>
      <c r="D1464" s="9" t="str">
        <f t="shared" si="69"/>
        <v>13-01</v>
      </c>
      <c r="E1464" s="1">
        <f>_xlfn.IFNA(VLOOKUP(Aragon!B1464,'Kilter Holds'!$P$36:$AA$208,9,0),0)</f>
        <v>0</v>
      </c>
      <c r="G1464" s="2">
        <f t="shared" si="67"/>
        <v>0</v>
      </c>
      <c r="H1464" s="2">
        <f t="shared" si="68"/>
        <v>0</v>
      </c>
    </row>
    <row r="1465" spans="2:8">
      <c r="B1465" t="s">
        <v>238</v>
      </c>
      <c r="C1465" t="s">
        <v>665</v>
      </c>
      <c r="D1465" s="10" t="str">
        <f t="shared" si="69"/>
        <v>07-13</v>
      </c>
      <c r="E1465" s="1">
        <f>_xlfn.IFNA(VLOOKUP(Aragon!B1465,'Kilter Holds'!$P$36:$AA$208,10,0),0)</f>
        <v>0</v>
      </c>
      <c r="G1465" s="2">
        <f t="shared" si="67"/>
        <v>0</v>
      </c>
      <c r="H1465" s="2">
        <f t="shared" si="68"/>
        <v>0</v>
      </c>
    </row>
    <row r="1466" spans="2:8">
      <c r="B1466" t="s">
        <v>238</v>
      </c>
      <c r="C1466" t="s">
        <v>665</v>
      </c>
      <c r="D1466" s="11" t="str">
        <f t="shared" si="69"/>
        <v>11-26</v>
      </c>
      <c r="E1466" s="1">
        <f>_xlfn.IFNA(VLOOKUP(Aragon!B1466,'Kilter Holds'!$P$36:$AA$208,11,0),0)</f>
        <v>0</v>
      </c>
      <c r="G1466" s="2">
        <f t="shared" ref="G1466:G1529" si="70">E1466*F1466</f>
        <v>0</v>
      </c>
      <c r="H1466" s="2">
        <f t="shared" si="68"/>
        <v>0</v>
      </c>
    </row>
    <row r="1467" spans="2:8">
      <c r="B1467" t="s">
        <v>238</v>
      </c>
      <c r="C1467" t="s">
        <v>665</v>
      </c>
      <c r="D1467" s="13" t="str">
        <f t="shared" si="69"/>
        <v>18-01</v>
      </c>
      <c r="E1467" s="1">
        <f>_xlfn.IFNA(VLOOKUP(Aragon!B1467,'Kilter Holds'!$P$36:$AA$208,12,0),0)</f>
        <v>0</v>
      </c>
      <c r="G1467" s="2">
        <f t="shared" si="70"/>
        <v>0</v>
      </c>
      <c r="H1467" s="2">
        <f t="shared" si="68"/>
        <v>0</v>
      </c>
    </row>
    <row r="1468" spans="2:8">
      <c r="B1468" t="s">
        <v>238</v>
      </c>
      <c r="C1468" t="s">
        <v>665</v>
      </c>
      <c r="D1468" s="12" t="str">
        <f t="shared" si="69"/>
        <v>Color Code</v>
      </c>
      <c r="E1468" s="1">
        <f>_xlfn.IFNA(VLOOKUP(Aragon!B1468,'Kilter Holds'!$P$36:$AA$208,13,0),0)</f>
        <v>0</v>
      </c>
      <c r="G1468" s="2">
        <f t="shared" si="70"/>
        <v>0</v>
      </c>
      <c r="H1468" s="2">
        <f t="shared" si="68"/>
        <v>0</v>
      </c>
    </row>
    <row r="1469" spans="2:8">
      <c r="B1469" t="s">
        <v>217</v>
      </c>
      <c r="C1469" t="s">
        <v>666</v>
      </c>
      <c r="D1469" s="5" t="str">
        <f t="shared" si="69"/>
        <v>11-12</v>
      </c>
      <c r="E1469" s="1">
        <f>_xlfn.IFNA(VLOOKUP(Aragon!B1469,'Kilter Holds'!$P$36:$AA$208,5,0),0)</f>
        <v>0</v>
      </c>
      <c r="G1469" s="2">
        <f t="shared" si="70"/>
        <v>0</v>
      </c>
      <c r="H1469" s="2">
        <f t="shared" si="68"/>
        <v>0</v>
      </c>
    </row>
    <row r="1470" spans="2:8">
      <c r="B1470" t="s">
        <v>217</v>
      </c>
      <c r="C1470" t="s">
        <v>666</v>
      </c>
      <c r="D1470" s="6" t="str">
        <f t="shared" si="69"/>
        <v>14-01</v>
      </c>
      <c r="E1470" s="1">
        <f>_xlfn.IFNA(VLOOKUP(Aragon!B1470,'Kilter Holds'!$P$36:$AA$208,6,0),0)</f>
        <v>0</v>
      </c>
      <c r="G1470" s="2">
        <f t="shared" si="70"/>
        <v>0</v>
      </c>
      <c r="H1470" s="2">
        <f t="shared" si="68"/>
        <v>0</v>
      </c>
    </row>
    <row r="1471" spans="2:8">
      <c r="B1471" t="s">
        <v>217</v>
      </c>
      <c r="C1471" t="s">
        <v>666</v>
      </c>
      <c r="D1471" s="7" t="str">
        <f t="shared" si="69"/>
        <v>15-12</v>
      </c>
      <c r="E1471" s="1">
        <f>_xlfn.IFNA(VLOOKUP(Aragon!B1471,'Kilter Holds'!$P$36:$AA$208,7,0),0)</f>
        <v>0</v>
      </c>
      <c r="G1471" s="2">
        <f t="shared" si="70"/>
        <v>0</v>
      </c>
      <c r="H1471" s="2">
        <f t="shared" si="68"/>
        <v>0</v>
      </c>
    </row>
    <row r="1472" spans="2:8">
      <c r="B1472" t="s">
        <v>217</v>
      </c>
      <c r="C1472" t="s">
        <v>666</v>
      </c>
      <c r="D1472" s="8" t="str">
        <f t="shared" si="69"/>
        <v>16-16</v>
      </c>
      <c r="E1472" s="1">
        <f>_xlfn.IFNA(VLOOKUP(Aragon!B1472,'Kilter Holds'!$P$36:$AA$208,8,0),0)</f>
        <v>0</v>
      </c>
      <c r="G1472" s="2">
        <f t="shared" si="70"/>
        <v>0</v>
      </c>
      <c r="H1472" s="2">
        <f t="shared" si="68"/>
        <v>0</v>
      </c>
    </row>
    <row r="1473" spans="2:8">
      <c r="B1473" t="s">
        <v>217</v>
      </c>
      <c r="C1473" t="s">
        <v>666</v>
      </c>
      <c r="D1473" s="9" t="str">
        <f t="shared" si="69"/>
        <v>13-01</v>
      </c>
      <c r="E1473" s="1">
        <f>_xlfn.IFNA(VLOOKUP(Aragon!B1473,'Kilter Holds'!$P$36:$AA$208,9,0),0)</f>
        <v>0</v>
      </c>
      <c r="G1473" s="2">
        <f t="shared" si="70"/>
        <v>0</v>
      </c>
      <c r="H1473" s="2">
        <f t="shared" si="68"/>
        <v>0</v>
      </c>
    </row>
    <row r="1474" spans="2:8">
      <c r="B1474" t="s">
        <v>217</v>
      </c>
      <c r="C1474" t="s">
        <v>666</v>
      </c>
      <c r="D1474" s="10" t="str">
        <f t="shared" si="69"/>
        <v>07-13</v>
      </c>
      <c r="E1474" s="1">
        <f>_xlfn.IFNA(VLOOKUP(Aragon!B1474,'Kilter Holds'!$P$36:$AA$208,10,0),0)</f>
        <v>0</v>
      </c>
      <c r="G1474" s="2">
        <f t="shared" si="70"/>
        <v>0</v>
      </c>
      <c r="H1474" s="2">
        <f t="shared" si="68"/>
        <v>0</v>
      </c>
    </row>
    <row r="1475" spans="2:8">
      <c r="B1475" t="s">
        <v>217</v>
      </c>
      <c r="C1475" t="s">
        <v>666</v>
      </c>
      <c r="D1475" s="11" t="str">
        <f t="shared" si="69"/>
        <v>11-26</v>
      </c>
      <c r="E1475" s="1">
        <f>_xlfn.IFNA(VLOOKUP(Aragon!B1475,'Kilter Holds'!$P$36:$AA$208,11,0),0)</f>
        <v>0</v>
      </c>
      <c r="G1475" s="2">
        <f t="shared" si="70"/>
        <v>0</v>
      </c>
      <c r="H1475" s="2">
        <f t="shared" si="68"/>
        <v>0</v>
      </c>
    </row>
    <row r="1476" spans="2:8">
      <c r="B1476" t="s">
        <v>217</v>
      </c>
      <c r="C1476" t="s">
        <v>666</v>
      </c>
      <c r="D1476" s="13" t="str">
        <f t="shared" si="69"/>
        <v>18-01</v>
      </c>
      <c r="E1476" s="1">
        <f>_xlfn.IFNA(VLOOKUP(Aragon!B1476,'Kilter Holds'!$P$36:$AA$208,12,0),0)</f>
        <v>0</v>
      </c>
      <c r="G1476" s="2">
        <f t="shared" si="70"/>
        <v>0</v>
      </c>
      <c r="H1476" s="2">
        <f t="shared" si="68"/>
        <v>0</v>
      </c>
    </row>
    <row r="1477" spans="2:8">
      <c r="B1477" t="s">
        <v>217</v>
      </c>
      <c r="C1477" t="s">
        <v>666</v>
      </c>
      <c r="D1477" s="12" t="str">
        <f t="shared" si="69"/>
        <v>Color Code</v>
      </c>
      <c r="E1477" s="1">
        <f>_xlfn.IFNA(VLOOKUP(Aragon!B1477,'Kilter Holds'!$P$36:$AA$208,13,0),0)</f>
        <v>0</v>
      </c>
      <c r="G1477" s="2">
        <f t="shared" si="70"/>
        <v>0</v>
      </c>
      <c r="H1477" s="2">
        <f t="shared" si="68"/>
        <v>0</v>
      </c>
    </row>
    <row r="1478" spans="2:8">
      <c r="B1478" t="s">
        <v>219</v>
      </c>
      <c r="C1478" t="s">
        <v>667</v>
      </c>
      <c r="D1478" s="5" t="str">
        <f t="shared" si="69"/>
        <v>11-12</v>
      </c>
      <c r="E1478" s="1">
        <f>_xlfn.IFNA(VLOOKUP(Aragon!B1478,'Kilter Holds'!$P$36:$AA$208,5,0),0)</f>
        <v>0</v>
      </c>
      <c r="G1478" s="2">
        <f t="shared" si="70"/>
        <v>0</v>
      </c>
      <c r="H1478" s="2">
        <f t="shared" si="68"/>
        <v>0</v>
      </c>
    </row>
    <row r="1479" spans="2:8">
      <c r="B1479" t="s">
        <v>219</v>
      </c>
      <c r="C1479" t="s">
        <v>667</v>
      </c>
      <c r="D1479" s="6" t="str">
        <f t="shared" si="69"/>
        <v>14-01</v>
      </c>
      <c r="E1479" s="1">
        <f>_xlfn.IFNA(VLOOKUP(Aragon!B1479,'Kilter Holds'!$P$36:$AA$208,6,0),0)</f>
        <v>0</v>
      </c>
      <c r="G1479" s="2">
        <f t="shared" si="70"/>
        <v>0</v>
      </c>
      <c r="H1479" s="2">
        <f t="shared" si="68"/>
        <v>0</v>
      </c>
    </row>
    <row r="1480" spans="2:8">
      <c r="B1480" t="s">
        <v>219</v>
      </c>
      <c r="C1480" t="s">
        <v>667</v>
      </c>
      <c r="D1480" s="7" t="str">
        <f t="shared" si="69"/>
        <v>15-12</v>
      </c>
      <c r="E1480" s="1">
        <f>_xlfn.IFNA(VLOOKUP(Aragon!B1480,'Kilter Holds'!$P$36:$AA$208,7,0),0)</f>
        <v>0</v>
      </c>
      <c r="G1480" s="2">
        <f t="shared" si="70"/>
        <v>0</v>
      </c>
      <c r="H1480" s="2">
        <f t="shared" si="68"/>
        <v>0</v>
      </c>
    </row>
    <row r="1481" spans="2:8">
      <c r="B1481" t="s">
        <v>219</v>
      </c>
      <c r="C1481" t="s">
        <v>667</v>
      </c>
      <c r="D1481" s="8" t="str">
        <f t="shared" si="69"/>
        <v>16-16</v>
      </c>
      <c r="E1481" s="1">
        <f>_xlfn.IFNA(VLOOKUP(Aragon!B1481,'Kilter Holds'!$P$36:$AA$208,8,0),0)</f>
        <v>0</v>
      </c>
      <c r="G1481" s="2">
        <f t="shared" si="70"/>
        <v>0</v>
      </c>
      <c r="H1481" s="2">
        <f t="shared" si="68"/>
        <v>0</v>
      </c>
    </row>
    <row r="1482" spans="2:8">
      <c r="B1482" t="s">
        <v>219</v>
      </c>
      <c r="C1482" t="s">
        <v>667</v>
      </c>
      <c r="D1482" s="9" t="str">
        <f t="shared" si="69"/>
        <v>13-01</v>
      </c>
      <c r="E1482" s="1">
        <f>_xlfn.IFNA(VLOOKUP(Aragon!B1482,'Kilter Holds'!$P$36:$AA$208,9,0),0)</f>
        <v>0</v>
      </c>
      <c r="G1482" s="2">
        <f t="shared" si="70"/>
        <v>0</v>
      </c>
      <c r="H1482" s="2">
        <f t="shared" si="68"/>
        <v>0</v>
      </c>
    </row>
    <row r="1483" spans="2:8">
      <c r="B1483" t="s">
        <v>219</v>
      </c>
      <c r="C1483" t="s">
        <v>667</v>
      </c>
      <c r="D1483" s="10" t="str">
        <f t="shared" si="69"/>
        <v>07-13</v>
      </c>
      <c r="E1483" s="1">
        <f>_xlfn.IFNA(VLOOKUP(Aragon!B1483,'Kilter Holds'!$P$36:$AA$208,10,0),0)</f>
        <v>0</v>
      </c>
      <c r="G1483" s="2">
        <f t="shared" si="70"/>
        <v>0</v>
      </c>
      <c r="H1483" s="2">
        <f t="shared" si="68"/>
        <v>0</v>
      </c>
    </row>
    <row r="1484" spans="2:8">
      <c r="B1484" t="s">
        <v>219</v>
      </c>
      <c r="C1484" t="s">
        <v>667</v>
      </c>
      <c r="D1484" s="11" t="str">
        <f t="shared" si="69"/>
        <v>11-26</v>
      </c>
      <c r="E1484" s="1">
        <f>_xlfn.IFNA(VLOOKUP(Aragon!B1484,'Kilter Holds'!$P$36:$AA$208,11,0),0)</f>
        <v>0</v>
      </c>
      <c r="G1484" s="2">
        <f t="shared" si="70"/>
        <v>0</v>
      </c>
      <c r="H1484" s="2">
        <f t="shared" ref="H1484:H1547" si="71">IF($S$11="Y",G1484*0.05,0)</f>
        <v>0</v>
      </c>
    </row>
    <row r="1485" spans="2:8">
      <c r="B1485" t="s">
        <v>219</v>
      </c>
      <c r="C1485" t="s">
        <v>667</v>
      </c>
      <c r="D1485" s="13" t="str">
        <f t="shared" ref="D1485:D1548" si="72">D1476</f>
        <v>18-01</v>
      </c>
      <c r="E1485" s="1">
        <f>_xlfn.IFNA(VLOOKUP(Aragon!B1485,'Kilter Holds'!$P$36:$AA$208,12,0),0)</f>
        <v>0</v>
      </c>
      <c r="G1485" s="2">
        <f t="shared" si="70"/>
        <v>0</v>
      </c>
      <c r="H1485" s="2">
        <f t="shared" si="71"/>
        <v>0</v>
      </c>
    </row>
    <row r="1486" spans="2:8">
      <c r="B1486" t="s">
        <v>219</v>
      </c>
      <c r="C1486" t="s">
        <v>667</v>
      </c>
      <c r="D1486" s="12" t="str">
        <f t="shared" si="72"/>
        <v>Color Code</v>
      </c>
      <c r="E1486" s="1">
        <f>_xlfn.IFNA(VLOOKUP(Aragon!B1486,'Kilter Holds'!$P$36:$AA$208,13,0),0)</f>
        <v>0</v>
      </c>
      <c r="G1486" s="2">
        <f t="shared" si="70"/>
        <v>0</v>
      </c>
      <c r="H1486" s="2">
        <f t="shared" si="71"/>
        <v>0</v>
      </c>
    </row>
    <row r="1487" spans="2:8">
      <c r="B1487" t="s">
        <v>239</v>
      </c>
      <c r="C1487" t="s">
        <v>668</v>
      </c>
      <c r="D1487" s="5" t="str">
        <f t="shared" si="72"/>
        <v>11-12</v>
      </c>
      <c r="E1487" s="1">
        <f>_xlfn.IFNA(VLOOKUP(Aragon!B1487,'Kilter Holds'!$P$36:$AA$208,5,0),0)</f>
        <v>0</v>
      </c>
      <c r="G1487" s="2">
        <f t="shared" si="70"/>
        <v>0</v>
      </c>
      <c r="H1487" s="2">
        <f t="shared" si="71"/>
        <v>0</v>
      </c>
    </row>
    <row r="1488" spans="2:8">
      <c r="B1488" t="s">
        <v>239</v>
      </c>
      <c r="C1488" t="s">
        <v>668</v>
      </c>
      <c r="D1488" s="6" t="str">
        <f t="shared" si="72"/>
        <v>14-01</v>
      </c>
      <c r="E1488" s="1">
        <f>_xlfn.IFNA(VLOOKUP(Aragon!B1488,'Kilter Holds'!$P$36:$AA$208,6,0),0)</f>
        <v>0</v>
      </c>
      <c r="G1488" s="2">
        <f t="shared" si="70"/>
        <v>0</v>
      </c>
      <c r="H1488" s="2">
        <f t="shared" si="71"/>
        <v>0</v>
      </c>
    </row>
    <row r="1489" spans="2:8">
      <c r="B1489" t="s">
        <v>239</v>
      </c>
      <c r="C1489" t="s">
        <v>668</v>
      </c>
      <c r="D1489" s="7" t="str">
        <f t="shared" si="72"/>
        <v>15-12</v>
      </c>
      <c r="E1489" s="1">
        <f>_xlfn.IFNA(VLOOKUP(Aragon!B1489,'Kilter Holds'!$P$36:$AA$208,7,0),0)</f>
        <v>0</v>
      </c>
      <c r="G1489" s="2">
        <f t="shared" si="70"/>
        <v>0</v>
      </c>
      <c r="H1489" s="2">
        <f t="shared" si="71"/>
        <v>0</v>
      </c>
    </row>
    <row r="1490" spans="2:8">
      <c r="B1490" t="s">
        <v>239</v>
      </c>
      <c r="C1490" t="s">
        <v>668</v>
      </c>
      <c r="D1490" s="8" t="str">
        <f t="shared" si="72"/>
        <v>16-16</v>
      </c>
      <c r="E1490" s="1">
        <f>_xlfn.IFNA(VLOOKUP(Aragon!B1490,'Kilter Holds'!$P$36:$AA$208,8,0),0)</f>
        <v>0</v>
      </c>
      <c r="G1490" s="2">
        <f t="shared" si="70"/>
        <v>0</v>
      </c>
      <c r="H1490" s="2">
        <f t="shared" si="71"/>
        <v>0</v>
      </c>
    </row>
    <row r="1491" spans="2:8">
      <c r="B1491" t="s">
        <v>239</v>
      </c>
      <c r="C1491" t="s">
        <v>668</v>
      </c>
      <c r="D1491" s="9" t="str">
        <f t="shared" si="72"/>
        <v>13-01</v>
      </c>
      <c r="E1491" s="1">
        <f>_xlfn.IFNA(VLOOKUP(Aragon!B1491,'Kilter Holds'!$P$36:$AA$208,9,0),0)</f>
        <v>0</v>
      </c>
      <c r="G1491" s="2">
        <f t="shared" si="70"/>
        <v>0</v>
      </c>
      <c r="H1491" s="2">
        <f t="shared" si="71"/>
        <v>0</v>
      </c>
    </row>
    <row r="1492" spans="2:8">
      <c r="B1492" t="s">
        <v>239</v>
      </c>
      <c r="C1492" t="s">
        <v>668</v>
      </c>
      <c r="D1492" s="10" t="str">
        <f t="shared" si="72"/>
        <v>07-13</v>
      </c>
      <c r="E1492" s="1">
        <f>_xlfn.IFNA(VLOOKUP(Aragon!B1492,'Kilter Holds'!$P$36:$AA$208,10,0),0)</f>
        <v>0</v>
      </c>
      <c r="G1492" s="2">
        <f t="shared" si="70"/>
        <v>0</v>
      </c>
      <c r="H1492" s="2">
        <f t="shared" si="71"/>
        <v>0</v>
      </c>
    </row>
    <row r="1493" spans="2:8">
      <c r="B1493" t="s">
        <v>239</v>
      </c>
      <c r="C1493" t="s">
        <v>668</v>
      </c>
      <c r="D1493" s="11" t="str">
        <f t="shared" si="72"/>
        <v>11-26</v>
      </c>
      <c r="E1493" s="1">
        <f>_xlfn.IFNA(VLOOKUP(Aragon!B1493,'Kilter Holds'!$P$36:$AA$208,11,0),0)</f>
        <v>0</v>
      </c>
      <c r="G1493" s="2">
        <f t="shared" si="70"/>
        <v>0</v>
      </c>
      <c r="H1493" s="2">
        <f t="shared" si="71"/>
        <v>0</v>
      </c>
    </row>
    <row r="1494" spans="2:8">
      <c r="B1494" t="s">
        <v>239</v>
      </c>
      <c r="C1494" t="s">
        <v>668</v>
      </c>
      <c r="D1494" s="13" t="str">
        <f t="shared" si="72"/>
        <v>18-01</v>
      </c>
      <c r="E1494" s="1">
        <f>_xlfn.IFNA(VLOOKUP(Aragon!B1494,'Kilter Holds'!$P$36:$AA$208,12,0),0)</f>
        <v>0</v>
      </c>
      <c r="G1494" s="2">
        <f t="shared" si="70"/>
        <v>0</v>
      </c>
      <c r="H1494" s="2">
        <f t="shared" si="71"/>
        <v>0</v>
      </c>
    </row>
    <row r="1495" spans="2:8">
      <c r="B1495" t="s">
        <v>239</v>
      </c>
      <c r="C1495" t="s">
        <v>668</v>
      </c>
      <c r="D1495" s="12" t="str">
        <f t="shared" si="72"/>
        <v>Color Code</v>
      </c>
      <c r="E1495" s="1">
        <f>_xlfn.IFNA(VLOOKUP(Aragon!B1495,'Kilter Holds'!$P$36:$AA$208,13,0),0)</f>
        <v>0</v>
      </c>
      <c r="G1495" s="2">
        <f t="shared" si="70"/>
        <v>0</v>
      </c>
      <c r="H1495" s="2">
        <f t="shared" si="71"/>
        <v>0</v>
      </c>
    </row>
    <row r="1496" spans="2:8">
      <c r="B1496" t="s">
        <v>240</v>
      </c>
      <c r="C1496" t="s">
        <v>669</v>
      </c>
      <c r="D1496" s="5" t="str">
        <f t="shared" si="72"/>
        <v>11-12</v>
      </c>
      <c r="E1496" s="1">
        <f>_xlfn.IFNA(VLOOKUP(Aragon!B1496,'Kilter Holds'!$P$36:$AA$208,5,0),0)</f>
        <v>0</v>
      </c>
      <c r="G1496" s="2">
        <f t="shared" si="70"/>
        <v>0</v>
      </c>
      <c r="H1496" s="2">
        <f t="shared" si="71"/>
        <v>0</v>
      </c>
    </row>
    <row r="1497" spans="2:8">
      <c r="B1497" t="s">
        <v>240</v>
      </c>
      <c r="C1497" t="s">
        <v>669</v>
      </c>
      <c r="D1497" s="6" t="str">
        <f t="shared" si="72"/>
        <v>14-01</v>
      </c>
      <c r="E1497" s="1">
        <f>_xlfn.IFNA(VLOOKUP(Aragon!B1497,'Kilter Holds'!$P$36:$AA$208,6,0),0)</f>
        <v>0</v>
      </c>
      <c r="G1497" s="2">
        <f t="shared" si="70"/>
        <v>0</v>
      </c>
      <c r="H1497" s="2">
        <f t="shared" si="71"/>
        <v>0</v>
      </c>
    </row>
    <row r="1498" spans="2:8">
      <c r="B1498" t="s">
        <v>240</v>
      </c>
      <c r="C1498" t="s">
        <v>669</v>
      </c>
      <c r="D1498" s="7" t="str">
        <f t="shared" si="72"/>
        <v>15-12</v>
      </c>
      <c r="E1498" s="1">
        <f>_xlfn.IFNA(VLOOKUP(Aragon!B1498,'Kilter Holds'!$P$36:$AA$208,7,0),0)</f>
        <v>0</v>
      </c>
      <c r="G1498" s="2">
        <f t="shared" si="70"/>
        <v>0</v>
      </c>
      <c r="H1498" s="2">
        <f t="shared" si="71"/>
        <v>0</v>
      </c>
    </row>
    <row r="1499" spans="2:8">
      <c r="B1499" t="s">
        <v>240</v>
      </c>
      <c r="C1499" t="s">
        <v>669</v>
      </c>
      <c r="D1499" s="8" t="str">
        <f t="shared" si="72"/>
        <v>16-16</v>
      </c>
      <c r="E1499" s="1">
        <f>_xlfn.IFNA(VLOOKUP(Aragon!B1499,'Kilter Holds'!$P$36:$AA$208,8,0),0)</f>
        <v>0</v>
      </c>
      <c r="G1499" s="2">
        <f t="shared" si="70"/>
        <v>0</v>
      </c>
      <c r="H1499" s="2">
        <f t="shared" si="71"/>
        <v>0</v>
      </c>
    </row>
    <row r="1500" spans="2:8">
      <c r="B1500" t="s">
        <v>240</v>
      </c>
      <c r="C1500" t="s">
        <v>669</v>
      </c>
      <c r="D1500" s="9" t="str">
        <f t="shared" si="72"/>
        <v>13-01</v>
      </c>
      <c r="E1500" s="1">
        <f>_xlfn.IFNA(VLOOKUP(Aragon!B1500,'Kilter Holds'!$P$36:$AA$208,9,0),0)</f>
        <v>0</v>
      </c>
      <c r="G1500" s="2">
        <f t="shared" si="70"/>
        <v>0</v>
      </c>
      <c r="H1500" s="2">
        <f t="shared" si="71"/>
        <v>0</v>
      </c>
    </row>
    <row r="1501" spans="2:8">
      <c r="B1501" t="s">
        <v>240</v>
      </c>
      <c r="C1501" t="s">
        <v>669</v>
      </c>
      <c r="D1501" s="10" t="str">
        <f t="shared" si="72"/>
        <v>07-13</v>
      </c>
      <c r="E1501" s="1">
        <f>_xlfn.IFNA(VLOOKUP(Aragon!B1501,'Kilter Holds'!$P$36:$AA$208,10,0),0)</f>
        <v>0</v>
      </c>
      <c r="G1501" s="2">
        <f t="shared" si="70"/>
        <v>0</v>
      </c>
      <c r="H1501" s="2">
        <f t="shared" si="71"/>
        <v>0</v>
      </c>
    </row>
    <row r="1502" spans="2:8">
      <c r="B1502" t="s">
        <v>240</v>
      </c>
      <c r="C1502" t="s">
        <v>669</v>
      </c>
      <c r="D1502" s="11" t="str">
        <f t="shared" si="72"/>
        <v>11-26</v>
      </c>
      <c r="E1502" s="1">
        <f>_xlfn.IFNA(VLOOKUP(Aragon!B1502,'Kilter Holds'!$P$36:$AA$208,11,0),0)</f>
        <v>0</v>
      </c>
      <c r="G1502" s="2">
        <f t="shared" si="70"/>
        <v>0</v>
      </c>
      <c r="H1502" s="2">
        <f t="shared" si="71"/>
        <v>0</v>
      </c>
    </row>
    <row r="1503" spans="2:8">
      <c r="B1503" t="s">
        <v>240</v>
      </c>
      <c r="C1503" t="s">
        <v>669</v>
      </c>
      <c r="D1503" s="13" t="str">
        <f t="shared" si="72"/>
        <v>18-01</v>
      </c>
      <c r="E1503" s="1">
        <f>_xlfn.IFNA(VLOOKUP(Aragon!B1503,'Kilter Holds'!$P$36:$AA$208,12,0),0)</f>
        <v>0</v>
      </c>
      <c r="G1503" s="2">
        <f t="shared" si="70"/>
        <v>0</v>
      </c>
      <c r="H1503" s="2">
        <f t="shared" si="71"/>
        <v>0</v>
      </c>
    </row>
    <row r="1504" spans="2:8">
      <c r="B1504" t="s">
        <v>240</v>
      </c>
      <c r="C1504" t="s">
        <v>669</v>
      </c>
      <c r="D1504" s="12" t="str">
        <f t="shared" si="72"/>
        <v>Color Code</v>
      </c>
      <c r="E1504" s="1">
        <f>_xlfn.IFNA(VLOOKUP(Aragon!B1504,'Kilter Holds'!$P$36:$AA$208,13,0),0)</f>
        <v>0</v>
      </c>
      <c r="G1504" s="2">
        <f t="shared" si="70"/>
        <v>0</v>
      </c>
      <c r="H1504" s="2">
        <f t="shared" si="71"/>
        <v>0</v>
      </c>
    </row>
    <row r="1505" spans="2:8">
      <c r="B1505" t="s">
        <v>241</v>
      </c>
      <c r="C1505" t="s">
        <v>670</v>
      </c>
      <c r="D1505" s="5" t="str">
        <f t="shared" si="72"/>
        <v>11-12</v>
      </c>
      <c r="E1505" s="1">
        <f>_xlfn.IFNA(VLOOKUP(Aragon!B1505,'Kilter Holds'!$P$36:$AA$208,5,0),0)</f>
        <v>0</v>
      </c>
      <c r="G1505" s="2">
        <f t="shared" si="70"/>
        <v>0</v>
      </c>
      <c r="H1505" s="2">
        <f t="shared" si="71"/>
        <v>0</v>
      </c>
    </row>
    <row r="1506" spans="2:8">
      <c r="B1506" t="s">
        <v>241</v>
      </c>
      <c r="C1506" t="s">
        <v>670</v>
      </c>
      <c r="D1506" s="6" t="str">
        <f t="shared" si="72"/>
        <v>14-01</v>
      </c>
      <c r="E1506" s="1">
        <f>_xlfn.IFNA(VLOOKUP(Aragon!B1506,'Kilter Holds'!$P$36:$AA$208,6,0),0)</f>
        <v>0</v>
      </c>
      <c r="G1506" s="2">
        <f t="shared" si="70"/>
        <v>0</v>
      </c>
      <c r="H1506" s="2">
        <f t="shared" si="71"/>
        <v>0</v>
      </c>
    </row>
    <row r="1507" spans="2:8">
      <c r="B1507" t="s">
        <v>241</v>
      </c>
      <c r="C1507" t="s">
        <v>670</v>
      </c>
      <c r="D1507" s="7" t="str">
        <f t="shared" si="72"/>
        <v>15-12</v>
      </c>
      <c r="E1507" s="1">
        <f>_xlfn.IFNA(VLOOKUP(Aragon!B1507,'Kilter Holds'!$P$36:$AA$208,7,0),0)</f>
        <v>0</v>
      </c>
      <c r="G1507" s="2">
        <f t="shared" si="70"/>
        <v>0</v>
      </c>
      <c r="H1507" s="2">
        <f t="shared" si="71"/>
        <v>0</v>
      </c>
    </row>
    <row r="1508" spans="2:8">
      <c r="B1508" t="s">
        <v>241</v>
      </c>
      <c r="C1508" t="s">
        <v>670</v>
      </c>
      <c r="D1508" s="8" t="str">
        <f t="shared" si="72"/>
        <v>16-16</v>
      </c>
      <c r="E1508" s="1">
        <f>_xlfn.IFNA(VLOOKUP(Aragon!B1508,'Kilter Holds'!$P$36:$AA$208,8,0),0)</f>
        <v>0</v>
      </c>
      <c r="G1508" s="2">
        <f t="shared" si="70"/>
        <v>0</v>
      </c>
      <c r="H1508" s="2">
        <f t="shared" si="71"/>
        <v>0</v>
      </c>
    </row>
    <row r="1509" spans="2:8">
      <c r="B1509" t="s">
        <v>241</v>
      </c>
      <c r="C1509" t="s">
        <v>670</v>
      </c>
      <c r="D1509" s="9" t="str">
        <f t="shared" si="72"/>
        <v>13-01</v>
      </c>
      <c r="E1509" s="1">
        <f>_xlfn.IFNA(VLOOKUP(Aragon!B1509,'Kilter Holds'!$P$36:$AA$208,9,0),0)</f>
        <v>0</v>
      </c>
      <c r="G1509" s="2">
        <f t="shared" si="70"/>
        <v>0</v>
      </c>
      <c r="H1509" s="2">
        <f t="shared" si="71"/>
        <v>0</v>
      </c>
    </row>
    <row r="1510" spans="2:8">
      <c r="B1510" t="s">
        <v>241</v>
      </c>
      <c r="C1510" t="s">
        <v>670</v>
      </c>
      <c r="D1510" s="10" t="str">
        <f t="shared" si="72"/>
        <v>07-13</v>
      </c>
      <c r="E1510" s="1">
        <f>_xlfn.IFNA(VLOOKUP(Aragon!B1510,'Kilter Holds'!$P$36:$AA$208,10,0),0)</f>
        <v>0</v>
      </c>
      <c r="G1510" s="2">
        <f t="shared" si="70"/>
        <v>0</v>
      </c>
      <c r="H1510" s="2">
        <f t="shared" si="71"/>
        <v>0</v>
      </c>
    </row>
    <row r="1511" spans="2:8">
      <c r="B1511" t="s">
        <v>241</v>
      </c>
      <c r="C1511" t="s">
        <v>670</v>
      </c>
      <c r="D1511" s="11" t="str">
        <f t="shared" si="72"/>
        <v>11-26</v>
      </c>
      <c r="E1511" s="1">
        <f>_xlfn.IFNA(VLOOKUP(Aragon!B1511,'Kilter Holds'!$P$36:$AA$208,11,0),0)</f>
        <v>0</v>
      </c>
      <c r="G1511" s="2">
        <f t="shared" si="70"/>
        <v>0</v>
      </c>
      <c r="H1511" s="2">
        <f t="shared" si="71"/>
        <v>0</v>
      </c>
    </row>
    <row r="1512" spans="2:8">
      <c r="B1512" t="s">
        <v>241</v>
      </c>
      <c r="C1512" t="s">
        <v>670</v>
      </c>
      <c r="D1512" s="13" t="str">
        <f t="shared" si="72"/>
        <v>18-01</v>
      </c>
      <c r="E1512" s="1">
        <f>_xlfn.IFNA(VLOOKUP(Aragon!B1512,'Kilter Holds'!$P$36:$AA$208,12,0),0)</f>
        <v>0</v>
      </c>
      <c r="G1512" s="2">
        <f t="shared" si="70"/>
        <v>0</v>
      </c>
      <c r="H1512" s="2">
        <f t="shared" si="71"/>
        <v>0</v>
      </c>
    </row>
    <row r="1513" spans="2:8">
      <c r="B1513" t="s">
        <v>241</v>
      </c>
      <c r="C1513" t="s">
        <v>670</v>
      </c>
      <c r="D1513" s="12" t="str">
        <f t="shared" si="72"/>
        <v>Color Code</v>
      </c>
      <c r="E1513" s="1">
        <f>_xlfn.IFNA(VLOOKUP(Aragon!B1513,'Kilter Holds'!$P$36:$AA$208,13,0),0)</f>
        <v>0</v>
      </c>
      <c r="G1513" s="2">
        <f t="shared" si="70"/>
        <v>0</v>
      </c>
      <c r="H1513" s="2">
        <f t="shared" si="71"/>
        <v>0</v>
      </c>
    </row>
    <row r="1514" spans="2:8">
      <c r="B1514" t="s">
        <v>242</v>
      </c>
      <c r="C1514" t="s">
        <v>671</v>
      </c>
      <c r="D1514" s="5" t="str">
        <f t="shared" si="72"/>
        <v>11-12</v>
      </c>
      <c r="E1514" s="1">
        <f>_xlfn.IFNA(VLOOKUP(Aragon!B1514,'Kilter Holds'!$P$36:$AA$208,5,0),0)</f>
        <v>0</v>
      </c>
      <c r="G1514" s="2">
        <f t="shared" si="70"/>
        <v>0</v>
      </c>
      <c r="H1514" s="2">
        <f t="shared" si="71"/>
        <v>0</v>
      </c>
    </row>
    <row r="1515" spans="2:8">
      <c r="B1515" t="s">
        <v>242</v>
      </c>
      <c r="C1515" t="s">
        <v>671</v>
      </c>
      <c r="D1515" s="6" t="str">
        <f t="shared" si="72"/>
        <v>14-01</v>
      </c>
      <c r="E1515" s="1">
        <f>_xlfn.IFNA(VLOOKUP(Aragon!B1515,'Kilter Holds'!$P$36:$AA$208,6,0),0)</f>
        <v>0</v>
      </c>
      <c r="G1515" s="2">
        <f t="shared" si="70"/>
        <v>0</v>
      </c>
      <c r="H1515" s="2">
        <f t="shared" si="71"/>
        <v>0</v>
      </c>
    </row>
    <row r="1516" spans="2:8">
      <c r="B1516" t="s">
        <v>242</v>
      </c>
      <c r="C1516" t="s">
        <v>671</v>
      </c>
      <c r="D1516" s="7" t="str">
        <f t="shared" si="72"/>
        <v>15-12</v>
      </c>
      <c r="E1516" s="1">
        <f>_xlfn.IFNA(VLOOKUP(Aragon!B1516,'Kilter Holds'!$P$36:$AA$208,7,0),0)</f>
        <v>0</v>
      </c>
      <c r="G1516" s="2">
        <f t="shared" si="70"/>
        <v>0</v>
      </c>
      <c r="H1516" s="2">
        <f t="shared" si="71"/>
        <v>0</v>
      </c>
    </row>
    <row r="1517" spans="2:8">
      <c r="B1517" t="s">
        <v>242</v>
      </c>
      <c r="C1517" t="s">
        <v>671</v>
      </c>
      <c r="D1517" s="8" t="str">
        <f t="shared" si="72"/>
        <v>16-16</v>
      </c>
      <c r="E1517" s="1">
        <f>_xlfn.IFNA(VLOOKUP(Aragon!B1517,'Kilter Holds'!$P$36:$AA$208,8,0),0)</f>
        <v>0</v>
      </c>
      <c r="G1517" s="2">
        <f t="shared" si="70"/>
        <v>0</v>
      </c>
      <c r="H1517" s="2">
        <f t="shared" si="71"/>
        <v>0</v>
      </c>
    </row>
    <row r="1518" spans="2:8">
      <c r="B1518" t="s">
        <v>242</v>
      </c>
      <c r="C1518" t="s">
        <v>671</v>
      </c>
      <c r="D1518" s="9" t="str">
        <f t="shared" si="72"/>
        <v>13-01</v>
      </c>
      <c r="E1518" s="1">
        <f>_xlfn.IFNA(VLOOKUP(Aragon!B1518,'Kilter Holds'!$P$36:$AA$208,9,0),0)</f>
        <v>0</v>
      </c>
      <c r="G1518" s="2">
        <f t="shared" si="70"/>
        <v>0</v>
      </c>
      <c r="H1518" s="2">
        <f t="shared" si="71"/>
        <v>0</v>
      </c>
    </row>
    <row r="1519" spans="2:8">
      <c r="B1519" t="s">
        <v>242</v>
      </c>
      <c r="C1519" t="s">
        <v>671</v>
      </c>
      <c r="D1519" s="10" t="str">
        <f t="shared" si="72"/>
        <v>07-13</v>
      </c>
      <c r="E1519" s="1">
        <f>_xlfn.IFNA(VLOOKUP(Aragon!B1519,'Kilter Holds'!$P$36:$AA$208,10,0),0)</f>
        <v>0</v>
      </c>
      <c r="G1519" s="2">
        <f t="shared" si="70"/>
        <v>0</v>
      </c>
      <c r="H1519" s="2">
        <f t="shared" si="71"/>
        <v>0</v>
      </c>
    </row>
    <row r="1520" spans="2:8">
      <c r="B1520" t="s">
        <v>242</v>
      </c>
      <c r="C1520" t="s">
        <v>671</v>
      </c>
      <c r="D1520" s="11" t="str">
        <f t="shared" si="72"/>
        <v>11-26</v>
      </c>
      <c r="E1520" s="1">
        <f>_xlfn.IFNA(VLOOKUP(Aragon!B1520,'Kilter Holds'!$P$36:$AA$208,11,0),0)</f>
        <v>0</v>
      </c>
      <c r="G1520" s="2">
        <f t="shared" si="70"/>
        <v>0</v>
      </c>
      <c r="H1520" s="2">
        <f t="shared" si="71"/>
        <v>0</v>
      </c>
    </row>
    <row r="1521" spans="2:8">
      <c r="B1521" t="s">
        <v>242</v>
      </c>
      <c r="C1521" t="s">
        <v>671</v>
      </c>
      <c r="D1521" s="13" t="str">
        <f t="shared" si="72"/>
        <v>18-01</v>
      </c>
      <c r="E1521" s="1">
        <f>_xlfn.IFNA(VLOOKUP(Aragon!B1521,'Kilter Holds'!$P$36:$AA$208,12,0),0)</f>
        <v>0</v>
      </c>
      <c r="G1521" s="2">
        <f t="shared" si="70"/>
        <v>0</v>
      </c>
      <c r="H1521" s="2">
        <f t="shared" si="71"/>
        <v>0</v>
      </c>
    </row>
    <row r="1522" spans="2:8">
      <c r="B1522" t="s">
        <v>242</v>
      </c>
      <c r="C1522" t="s">
        <v>671</v>
      </c>
      <c r="D1522" s="12" t="str">
        <f t="shared" si="72"/>
        <v>Color Code</v>
      </c>
      <c r="E1522" s="1">
        <f>_xlfn.IFNA(VLOOKUP(Aragon!B1522,'Kilter Holds'!$P$36:$AA$208,13,0),0)</f>
        <v>0</v>
      </c>
      <c r="G1522" s="2">
        <f t="shared" si="70"/>
        <v>0</v>
      </c>
      <c r="H1522" s="2">
        <f t="shared" si="71"/>
        <v>0</v>
      </c>
    </row>
    <row r="1523" spans="2:8">
      <c r="B1523" t="s">
        <v>247</v>
      </c>
      <c r="C1523" t="s">
        <v>672</v>
      </c>
      <c r="D1523" s="5" t="str">
        <f t="shared" si="72"/>
        <v>11-12</v>
      </c>
      <c r="E1523" s="1">
        <f>_xlfn.IFNA(VLOOKUP(Aragon!B1523,'Kilter Holds'!$P$36:$AA$208,5,0),0)</f>
        <v>0</v>
      </c>
      <c r="G1523" s="2">
        <f t="shared" si="70"/>
        <v>0</v>
      </c>
      <c r="H1523" s="2">
        <f t="shared" si="71"/>
        <v>0</v>
      </c>
    </row>
    <row r="1524" spans="2:8">
      <c r="B1524" t="s">
        <v>247</v>
      </c>
      <c r="C1524" t="s">
        <v>672</v>
      </c>
      <c r="D1524" s="6" t="str">
        <f t="shared" si="72"/>
        <v>14-01</v>
      </c>
      <c r="E1524" s="1">
        <f>_xlfn.IFNA(VLOOKUP(Aragon!B1524,'Kilter Holds'!$P$36:$AA$208,6,0),0)</f>
        <v>0</v>
      </c>
      <c r="G1524" s="2">
        <f t="shared" si="70"/>
        <v>0</v>
      </c>
      <c r="H1524" s="2">
        <f t="shared" si="71"/>
        <v>0</v>
      </c>
    </row>
    <row r="1525" spans="2:8">
      <c r="B1525" t="s">
        <v>247</v>
      </c>
      <c r="C1525" t="s">
        <v>672</v>
      </c>
      <c r="D1525" s="7" t="str">
        <f t="shared" si="72"/>
        <v>15-12</v>
      </c>
      <c r="E1525" s="1">
        <f>_xlfn.IFNA(VLOOKUP(Aragon!B1525,'Kilter Holds'!$P$36:$AA$208,7,0),0)</f>
        <v>0</v>
      </c>
      <c r="G1525" s="2">
        <f t="shared" si="70"/>
        <v>0</v>
      </c>
      <c r="H1525" s="2">
        <f t="shared" si="71"/>
        <v>0</v>
      </c>
    </row>
    <row r="1526" spans="2:8">
      <c r="B1526" t="s">
        <v>247</v>
      </c>
      <c r="C1526" t="s">
        <v>672</v>
      </c>
      <c r="D1526" s="8" t="str">
        <f t="shared" si="72"/>
        <v>16-16</v>
      </c>
      <c r="E1526" s="1">
        <f>_xlfn.IFNA(VLOOKUP(Aragon!B1526,'Kilter Holds'!$P$36:$AA$208,8,0),0)</f>
        <v>0</v>
      </c>
      <c r="G1526" s="2">
        <f t="shared" si="70"/>
        <v>0</v>
      </c>
      <c r="H1526" s="2">
        <f t="shared" si="71"/>
        <v>0</v>
      </c>
    </row>
    <row r="1527" spans="2:8">
      <c r="B1527" t="s">
        <v>247</v>
      </c>
      <c r="C1527" t="s">
        <v>672</v>
      </c>
      <c r="D1527" s="9" t="str">
        <f t="shared" si="72"/>
        <v>13-01</v>
      </c>
      <c r="E1527" s="1">
        <f>_xlfn.IFNA(VLOOKUP(Aragon!B1527,'Kilter Holds'!$P$36:$AA$208,9,0),0)</f>
        <v>0</v>
      </c>
      <c r="G1527" s="2">
        <f t="shared" si="70"/>
        <v>0</v>
      </c>
      <c r="H1527" s="2">
        <f t="shared" si="71"/>
        <v>0</v>
      </c>
    </row>
    <row r="1528" spans="2:8">
      <c r="B1528" t="s">
        <v>247</v>
      </c>
      <c r="C1528" t="s">
        <v>672</v>
      </c>
      <c r="D1528" s="10" t="str">
        <f t="shared" si="72"/>
        <v>07-13</v>
      </c>
      <c r="E1528" s="1">
        <f>_xlfn.IFNA(VLOOKUP(Aragon!B1528,'Kilter Holds'!$P$36:$AA$208,10,0),0)</f>
        <v>0</v>
      </c>
      <c r="G1528" s="2">
        <f t="shared" si="70"/>
        <v>0</v>
      </c>
      <c r="H1528" s="2">
        <f t="shared" si="71"/>
        <v>0</v>
      </c>
    </row>
    <row r="1529" spans="2:8">
      <c r="B1529" t="s">
        <v>247</v>
      </c>
      <c r="C1529" t="s">
        <v>672</v>
      </c>
      <c r="D1529" s="11" t="str">
        <f t="shared" si="72"/>
        <v>11-26</v>
      </c>
      <c r="E1529" s="1">
        <f>_xlfn.IFNA(VLOOKUP(Aragon!B1529,'Kilter Holds'!$P$36:$AA$208,11,0),0)</f>
        <v>0</v>
      </c>
      <c r="G1529" s="2">
        <f t="shared" si="70"/>
        <v>0</v>
      </c>
      <c r="H1529" s="2">
        <f t="shared" si="71"/>
        <v>0</v>
      </c>
    </row>
    <row r="1530" spans="2:8">
      <c r="B1530" t="s">
        <v>247</v>
      </c>
      <c r="C1530" t="s">
        <v>672</v>
      </c>
      <c r="D1530" s="13" t="str">
        <f t="shared" si="72"/>
        <v>18-01</v>
      </c>
      <c r="E1530" s="1">
        <f>_xlfn.IFNA(VLOOKUP(Aragon!B1530,'Kilter Holds'!$P$36:$AA$208,12,0),0)</f>
        <v>0</v>
      </c>
      <c r="G1530" s="2">
        <f t="shared" ref="G1530:G1593" si="73">E1530*F1530</f>
        <v>0</v>
      </c>
      <c r="H1530" s="2">
        <f t="shared" si="71"/>
        <v>0</v>
      </c>
    </row>
    <row r="1531" spans="2:8">
      <c r="B1531" t="s">
        <v>247</v>
      </c>
      <c r="C1531" t="s">
        <v>672</v>
      </c>
      <c r="D1531" s="12" t="str">
        <f t="shared" si="72"/>
        <v>Color Code</v>
      </c>
      <c r="E1531" s="1">
        <f>_xlfn.IFNA(VLOOKUP(Aragon!B1531,'Kilter Holds'!$P$36:$AA$208,13,0),0)</f>
        <v>0</v>
      </c>
      <c r="G1531" s="2">
        <f t="shared" si="73"/>
        <v>0</v>
      </c>
      <c r="H1531" s="2">
        <f t="shared" si="71"/>
        <v>0</v>
      </c>
    </row>
    <row r="1532" spans="2:8">
      <c r="B1532" t="s">
        <v>243</v>
      </c>
      <c r="C1532" t="s">
        <v>673</v>
      </c>
      <c r="D1532" s="5" t="str">
        <f t="shared" si="72"/>
        <v>11-12</v>
      </c>
      <c r="E1532" s="1">
        <f>_xlfn.IFNA(VLOOKUP(Aragon!B1532,'Kilter Holds'!$P$36:$AA$208,5,0),0)</f>
        <v>0</v>
      </c>
      <c r="G1532" s="2">
        <f t="shared" si="73"/>
        <v>0</v>
      </c>
      <c r="H1532" s="2">
        <f t="shared" si="71"/>
        <v>0</v>
      </c>
    </row>
    <row r="1533" spans="2:8">
      <c r="B1533" t="s">
        <v>243</v>
      </c>
      <c r="C1533" t="s">
        <v>673</v>
      </c>
      <c r="D1533" s="6" t="str">
        <f t="shared" si="72"/>
        <v>14-01</v>
      </c>
      <c r="E1533" s="1">
        <f>_xlfn.IFNA(VLOOKUP(Aragon!B1533,'Kilter Holds'!$P$36:$AA$208,6,0),0)</f>
        <v>0</v>
      </c>
      <c r="G1533" s="2">
        <f t="shared" si="73"/>
        <v>0</v>
      </c>
      <c r="H1533" s="2">
        <f t="shared" si="71"/>
        <v>0</v>
      </c>
    </row>
    <row r="1534" spans="2:8">
      <c r="B1534" t="s">
        <v>243</v>
      </c>
      <c r="C1534" t="s">
        <v>673</v>
      </c>
      <c r="D1534" s="7" t="str">
        <f t="shared" si="72"/>
        <v>15-12</v>
      </c>
      <c r="E1534" s="1">
        <f>_xlfn.IFNA(VLOOKUP(Aragon!B1534,'Kilter Holds'!$P$36:$AA$208,7,0),0)</f>
        <v>0</v>
      </c>
      <c r="G1534" s="2">
        <f t="shared" si="73"/>
        <v>0</v>
      </c>
      <c r="H1534" s="2">
        <f t="shared" si="71"/>
        <v>0</v>
      </c>
    </row>
    <row r="1535" spans="2:8">
      <c r="B1535" t="s">
        <v>243</v>
      </c>
      <c r="C1535" t="s">
        <v>673</v>
      </c>
      <c r="D1535" s="8" t="str">
        <f t="shared" si="72"/>
        <v>16-16</v>
      </c>
      <c r="E1535" s="1">
        <f>_xlfn.IFNA(VLOOKUP(Aragon!B1535,'Kilter Holds'!$P$36:$AA$208,8,0),0)</f>
        <v>0</v>
      </c>
      <c r="G1535" s="2">
        <f t="shared" si="73"/>
        <v>0</v>
      </c>
      <c r="H1535" s="2">
        <f t="shared" si="71"/>
        <v>0</v>
      </c>
    </row>
    <row r="1536" spans="2:8">
      <c r="B1536" t="s">
        <v>243</v>
      </c>
      <c r="C1536" t="s">
        <v>673</v>
      </c>
      <c r="D1536" s="9" t="str">
        <f t="shared" si="72"/>
        <v>13-01</v>
      </c>
      <c r="E1536" s="1">
        <f>_xlfn.IFNA(VLOOKUP(Aragon!B1536,'Kilter Holds'!$P$36:$AA$208,9,0),0)</f>
        <v>0</v>
      </c>
      <c r="G1536" s="2">
        <f t="shared" si="73"/>
        <v>0</v>
      </c>
      <c r="H1536" s="2">
        <f t="shared" si="71"/>
        <v>0</v>
      </c>
    </row>
    <row r="1537" spans="2:8">
      <c r="B1537" t="s">
        <v>243</v>
      </c>
      <c r="C1537" t="s">
        <v>673</v>
      </c>
      <c r="D1537" s="10" t="str">
        <f t="shared" si="72"/>
        <v>07-13</v>
      </c>
      <c r="E1537" s="1">
        <f>_xlfn.IFNA(VLOOKUP(Aragon!B1537,'Kilter Holds'!$P$36:$AA$208,10,0),0)</f>
        <v>0</v>
      </c>
      <c r="G1537" s="2">
        <f t="shared" si="73"/>
        <v>0</v>
      </c>
      <c r="H1537" s="2">
        <f t="shared" si="71"/>
        <v>0</v>
      </c>
    </row>
    <row r="1538" spans="2:8">
      <c r="B1538" t="s">
        <v>243</v>
      </c>
      <c r="C1538" t="s">
        <v>673</v>
      </c>
      <c r="D1538" s="11" t="str">
        <f t="shared" si="72"/>
        <v>11-26</v>
      </c>
      <c r="E1538" s="1">
        <f>_xlfn.IFNA(VLOOKUP(Aragon!B1538,'Kilter Holds'!$P$36:$AA$208,11,0),0)</f>
        <v>0</v>
      </c>
      <c r="G1538" s="2">
        <f t="shared" si="73"/>
        <v>0</v>
      </c>
      <c r="H1538" s="2">
        <f t="shared" si="71"/>
        <v>0</v>
      </c>
    </row>
    <row r="1539" spans="2:8">
      <c r="B1539" t="s">
        <v>243</v>
      </c>
      <c r="C1539" t="s">
        <v>673</v>
      </c>
      <c r="D1539" s="13" t="str">
        <f t="shared" si="72"/>
        <v>18-01</v>
      </c>
      <c r="E1539" s="1">
        <f>_xlfn.IFNA(VLOOKUP(Aragon!B1539,'Kilter Holds'!$P$36:$AA$208,12,0),0)</f>
        <v>0</v>
      </c>
      <c r="G1539" s="2">
        <f t="shared" si="73"/>
        <v>0</v>
      </c>
      <c r="H1539" s="2">
        <f t="shared" si="71"/>
        <v>0</v>
      </c>
    </row>
    <row r="1540" spans="2:8">
      <c r="B1540" t="s">
        <v>243</v>
      </c>
      <c r="C1540" t="s">
        <v>673</v>
      </c>
      <c r="D1540" s="12" t="str">
        <f t="shared" si="72"/>
        <v>Color Code</v>
      </c>
      <c r="E1540" s="1">
        <f>_xlfn.IFNA(VLOOKUP(Aragon!B1540,'Kilter Holds'!$P$36:$AA$208,13,0),0)</f>
        <v>0</v>
      </c>
      <c r="G1540" s="2">
        <f t="shared" si="73"/>
        <v>0</v>
      </c>
      <c r="H1540" s="2">
        <f t="shared" si="71"/>
        <v>0</v>
      </c>
    </row>
    <row r="1541" spans="2:8">
      <c r="B1541" t="s">
        <v>253</v>
      </c>
      <c r="C1541" t="s">
        <v>674</v>
      </c>
      <c r="D1541" s="5" t="str">
        <f t="shared" si="72"/>
        <v>11-12</v>
      </c>
      <c r="E1541" s="1">
        <f>_xlfn.IFNA(VLOOKUP(Aragon!B1541,'Kilter Holds'!$P$36:$AA$208,5,0),0)</f>
        <v>0</v>
      </c>
      <c r="G1541" s="2">
        <f t="shared" si="73"/>
        <v>0</v>
      </c>
      <c r="H1541" s="2">
        <f t="shared" si="71"/>
        <v>0</v>
      </c>
    </row>
    <row r="1542" spans="2:8">
      <c r="B1542" t="s">
        <v>253</v>
      </c>
      <c r="C1542" t="s">
        <v>674</v>
      </c>
      <c r="D1542" s="6" t="str">
        <f t="shared" si="72"/>
        <v>14-01</v>
      </c>
      <c r="E1542" s="1">
        <f>_xlfn.IFNA(VLOOKUP(Aragon!B1542,'Kilter Holds'!$P$36:$AA$208,6,0),0)</f>
        <v>0</v>
      </c>
      <c r="G1542" s="2">
        <f t="shared" si="73"/>
        <v>0</v>
      </c>
      <c r="H1542" s="2">
        <f t="shared" si="71"/>
        <v>0</v>
      </c>
    </row>
    <row r="1543" spans="2:8">
      <c r="B1543" t="s">
        <v>253</v>
      </c>
      <c r="C1543" t="s">
        <v>674</v>
      </c>
      <c r="D1543" s="7" t="str">
        <f t="shared" si="72"/>
        <v>15-12</v>
      </c>
      <c r="E1543" s="1">
        <f>_xlfn.IFNA(VLOOKUP(Aragon!B1543,'Kilter Holds'!$P$36:$AA$208,7,0),0)</f>
        <v>0</v>
      </c>
      <c r="G1543" s="2">
        <f t="shared" si="73"/>
        <v>0</v>
      </c>
      <c r="H1543" s="2">
        <f t="shared" si="71"/>
        <v>0</v>
      </c>
    </row>
    <row r="1544" spans="2:8">
      <c r="B1544" t="s">
        <v>253</v>
      </c>
      <c r="C1544" t="s">
        <v>674</v>
      </c>
      <c r="D1544" s="8" t="str">
        <f t="shared" si="72"/>
        <v>16-16</v>
      </c>
      <c r="E1544" s="1">
        <f>_xlfn.IFNA(VLOOKUP(Aragon!B1544,'Kilter Holds'!$P$36:$AA$208,8,0),0)</f>
        <v>0</v>
      </c>
      <c r="G1544" s="2">
        <f t="shared" si="73"/>
        <v>0</v>
      </c>
      <c r="H1544" s="2">
        <f t="shared" si="71"/>
        <v>0</v>
      </c>
    </row>
    <row r="1545" spans="2:8">
      <c r="B1545" t="s">
        <v>253</v>
      </c>
      <c r="C1545" t="s">
        <v>674</v>
      </c>
      <c r="D1545" s="9" t="str">
        <f t="shared" si="72"/>
        <v>13-01</v>
      </c>
      <c r="E1545" s="1">
        <f>_xlfn.IFNA(VLOOKUP(Aragon!B1545,'Kilter Holds'!$P$36:$AA$208,9,0),0)</f>
        <v>0</v>
      </c>
      <c r="G1545" s="2">
        <f t="shared" si="73"/>
        <v>0</v>
      </c>
      <c r="H1545" s="2">
        <f t="shared" si="71"/>
        <v>0</v>
      </c>
    </row>
    <row r="1546" spans="2:8">
      <c r="B1546" t="s">
        <v>253</v>
      </c>
      <c r="C1546" t="s">
        <v>674</v>
      </c>
      <c r="D1546" s="10" t="str">
        <f t="shared" si="72"/>
        <v>07-13</v>
      </c>
      <c r="E1546" s="1">
        <f>_xlfn.IFNA(VLOOKUP(Aragon!B1546,'Kilter Holds'!$P$36:$AA$208,10,0),0)</f>
        <v>0</v>
      </c>
      <c r="G1546" s="2">
        <f t="shared" si="73"/>
        <v>0</v>
      </c>
      <c r="H1546" s="2">
        <f t="shared" si="71"/>
        <v>0</v>
      </c>
    </row>
    <row r="1547" spans="2:8">
      <c r="B1547" t="s">
        <v>253</v>
      </c>
      <c r="C1547" t="s">
        <v>674</v>
      </c>
      <c r="D1547" s="11" t="str">
        <f t="shared" si="72"/>
        <v>11-26</v>
      </c>
      <c r="E1547" s="1">
        <f>_xlfn.IFNA(VLOOKUP(Aragon!B1547,'Kilter Holds'!$P$36:$AA$208,11,0),0)</f>
        <v>0</v>
      </c>
      <c r="G1547" s="2">
        <f t="shared" si="73"/>
        <v>0</v>
      </c>
      <c r="H1547" s="2">
        <f t="shared" si="71"/>
        <v>0</v>
      </c>
    </row>
    <row r="1548" spans="2:8">
      <c r="B1548" t="s">
        <v>253</v>
      </c>
      <c r="C1548" t="s">
        <v>674</v>
      </c>
      <c r="D1548" s="13" t="str">
        <f t="shared" si="72"/>
        <v>18-01</v>
      </c>
      <c r="E1548" s="1">
        <f>_xlfn.IFNA(VLOOKUP(Aragon!B1548,'Kilter Holds'!$P$36:$AA$208,12,0),0)</f>
        <v>0</v>
      </c>
      <c r="G1548" s="2">
        <f t="shared" si="73"/>
        <v>0</v>
      </c>
      <c r="H1548" s="2">
        <f t="shared" ref="H1548:H1611" si="74">IF($S$11="Y",G1548*0.05,0)</f>
        <v>0</v>
      </c>
    </row>
    <row r="1549" spans="2:8">
      <c r="B1549" t="s">
        <v>253</v>
      </c>
      <c r="C1549" t="s">
        <v>674</v>
      </c>
      <c r="D1549" s="12" t="str">
        <f t="shared" ref="D1549:D1612" si="75">D1540</f>
        <v>Color Code</v>
      </c>
      <c r="E1549" s="1">
        <f>_xlfn.IFNA(VLOOKUP(Aragon!B1549,'Kilter Holds'!$P$36:$AA$208,13,0),0)</f>
        <v>0</v>
      </c>
      <c r="G1549" s="2">
        <f t="shared" si="73"/>
        <v>0</v>
      </c>
      <c r="H1549" s="2">
        <f t="shared" si="74"/>
        <v>0</v>
      </c>
    </row>
    <row r="1550" spans="2:8">
      <c r="B1550" t="s">
        <v>228</v>
      </c>
      <c r="C1550" t="s">
        <v>675</v>
      </c>
      <c r="D1550" s="5" t="str">
        <f t="shared" si="75"/>
        <v>11-12</v>
      </c>
      <c r="E1550" s="1">
        <f>_xlfn.IFNA(VLOOKUP(Aragon!B1550,'Kilter Holds'!$P$36:$AA$208,5,0),0)</f>
        <v>0</v>
      </c>
      <c r="G1550" s="2">
        <f t="shared" si="73"/>
        <v>0</v>
      </c>
      <c r="H1550" s="2">
        <f t="shared" si="74"/>
        <v>0</v>
      </c>
    </row>
    <row r="1551" spans="2:8">
      <c r="B1551" t="s">
        <v>228</v>
      </c>
      <c r="C1551" t="s">
        <v>675</v>
      </c>
      <c r="D1551" s="6" t="str">
        <f t="shared" si="75"/>
        <v>14-01</v>
      </c>
      <c r="E1551" s="1">
        <f>_xlfn.IFNA(VLOOKUP(Aragon!B1551,'Kilter Holds'!$P$36:$AA$208,6,0),0)</f>
        <v>0</v>
      </c>
      <c r="G1551" s="2">
        <f t="shared" si="73"/>
        <v>0</v>
      </c>
      <c r="H1551" s="2">
        <f t="shared" si="74"/>
        <v>0</v>
      </c>
    </row>
    <row r="1552" spans="2:8">
      <c r="B1552" t="s">
        <v>228</v>
      </c>
      <c r="C1552" t="s">
        <v>675</v>
      </c>
      <c r="D1552" s="7" t="str">
        <f t="shared" si="75"/>
        <v>15-12</v>
      </c>
      <c r="E1552" s="1">
        <f>_xlfn.IFNA(VLOOKUP(Aragon!B1552,'Kilter Holds'!$P$36:$AA$208,7,0),0)</f>
        <v>0</v>
      </c>
      <c r="G1552" s="2">
        <f t="shared" si="73"/>
        <v>0</v>
      </c>
      <c r="H1552" s="2">
        <f t="shared" si="74"/>
        <v>0</v>
      </c>
    </row>
    <row r="1553" spans="2:8">
      <c r="B1553" t="s">
        <v>228</v>
      </c>
      <c r="C1553" t="s">
        <v>675</v>
      </c>
      <c r="D1553" s="8" t="str">
        <f t="shared" si="75"/>
        <v>16-16</v>
      </c>
      <c r="E1553" s="1">
        <f>_xlfn.IFNA(VLOOKUP(Aragon!B1553,'Kilter Holds'!$P$36:$AA$208,8,0),0)</f>
        <v>0</v>
      </c>
      <c r="G1553" s="2">
        <f t="shared" si="73"/>
        <v>0</v>
      </c>
      <c r="H1553" s="2">
        <f t="shared" si="74"/>
        <v>0</v>
      </c>
    </row>
    <row r="1554" spans="2:8">
      <c r="B1554" t="s">
        <v>228</v>
      </c>
      <c r="C1554" t="s">
        <v>675</v>
      </c>
      <c r="D1554" s="9" t="str">
        <f t="shared" si="75"/>
        <v>13-01</v>
      </c>
      <c r="E1554" s="1">
        <f>_xlfn.IFNA(VLOOKUP(Aragon!B1554,'Kilter Holds'!$P$36:$AA$208,9,0),0)</f>
        <v>0</v>
      </c>
      <c r="G1554" s="2">
        <f t="shared" si="73"/>
        <v>0</v>
      </c>
      <c r="H1554" s="2">
        <f t="shared" si="74"/>
        <v>0</v>
      </c>
    </row>
    <row r="1555" spans="2:8">
      <c r="B1555" t="s">
        <v>228</v>
      </c>
      <c r="C1555" t="s">
        <v>675</v>
      </c>
      <c r="D1555" s="10" t="str">
        <f t="shared" si="75"/>
        <v>07-13</v>
      </c>
      <c r="E1555" s="1">
        <f>_xlfn.IFNA(VLOOKUP(Aragon!B1555,'Kilter Holds'!$P$36:$AA$208,10,0),0)</f>
        <v>0</v>
      </c>
      <c r="G1555" s="2">
        <f t="shared" si="73"/>
        <v>0</v>
      </c>
      <c r="H1555" s="2">
        <f t="shared" si="74"/>
        <v>0</v>
      </c>
    </row>
    <row r="1556" spans="2:8">
      <c r="B1556" t="s">
        <v>228</v>
      </c>
      <c r="C1556" t="s">
        <v>675</v>
      </c>
      <c r="D1556" s="11" t="str">
        <f t="shared" si="75"/>
        <v>11-26</v>
      </c>
      <c r="E1556" s="1">
        <f>_xlfn.IFNA(VLOOKUP(Aragon!B1556,'Kilter Holds'!$P$36:$AA$208,11,0),0)</f>
        <v>0</v>
      </c>
      <c r="G1556" s="2">
        <f t="shared" si="73"/>
        <v>0</v>
      </c>
      <c r="H1556" s="2">
        <f t="shared" si="74"/>
        <v>0</v>
      </c>
    </row>
    <row r="1557" spans="2:8">
      <c r="B1557" t="s">
        <v>228</v>
      </c>
      <c r="C1557" t="s">
        <v>675</v>
      </c>
      <c r="D1557" s="13" t="str">
        <f t="shared" si="75"/>
        <v>18-01</v>
      </c>
      <c r="E1557" s="1">
        <f>_xlfn.IFNA(VLOOKUP(Aragon!B1557,'Kilter Holds'!$P$36:$AA$208,12,0),0)</f>
        <v>0</v>
      </c>
      <c r="G1557" s="2">
        <f t="shared" si="73"/>
        <v>0</v>
      </c>
      <c r="H1557" s="2">
        <f t="shared" si="74"/>
        <v>0</v>
      </c>
    </row>
    <row r="1558" spans="2:8">
      <c r="B1558" t="s">
        <v>228</v>
      </c>
      <c r="C1558" t="s">
        <v>675</v>
      </c>
      <c r="D1558" s="12" t="str">
        <f t="shared" si="75"/>
        <v>Color Code</v>
      </c>
      <c r="E1558" s="1">
        <f>_xlfn.IFNA(VLOOKUP(Aragon!B1558,'Kilter Holds'!$P$36:$AA$208,13,0),0)</f>
        <v>0</v>
      </c>
      <c r="G1558" s="2">
        <f t="shared" si="73"/>
        <v>0</v>
      </c>
      <c r="H1558" s="2">
        <f t="shared" si="74"/>
        <v>0</v>
      </c>
    </row>
    <row r="1559" spans="2:8">
      <c r="B1559" t="s">
        <v>254</v>
      </c>
      <c r="C1559" t="s">
        <v>676</v>
      </c>
      <c r="D1559" s="5" t="str">
        <f t="shared" si="75"/>
        <v>11-12</v>
      </c>
      <c r="E1559" s="1">
        <f>_xlfn.IFNA(VLOOKUP(Aragon!B1559,'Kilter Holds'!$P$36:$AA$208,5,0),0)</f>
        <v>0</v>
      </c>
      <c r="G1559" s="2">
        <f t="shared" si="73"/>
        <v>0</v>
      </c>
      <c r="H1559" s="2">
        <f t="shared" si="74"/>
        <v>0</v>
      </c>
    </row>
    <row r="1560" spans="2:8">
      <c r="B1560" t="s">
        <v>254</v>
      </c>
      <c r="C1560" t="s">
        <v>676</v>
      </c>
      <c r="D1560" s="6" t="str">
        <f t="shared" si="75"/>
        <v>14-01</v>
      </c>
      <c r="E1560" s="1">
        <f>_xlfn.IFNA(VLOOKUP(Aragon!B1560,'Kilter Holds'!$P$36:$AA$208,6,0),0)</f>
        <v>0</v>
      </c>
      <c r="G1560" s="2">
        <f t="shared" si="73"/>
        <v>0</v>
      </c>
      <c r="H1560" s="2">
        <f t="shared" si="74"/>
        <v>0</v>
      </c>
    </row>
    <row r="1561" spans="2:8">
      <c r="B1561" t="s">
        <v>254</v>
      </c>
      <c r="C1561" t="s">
        <v>676</v>
      </c>
      <c r="D1561" s="7" t="str">
        <f t="shared" si="75"/>
        <v>15-12</v>
      </c>
      <c r="E1561" s="1">
        <f>_xlfn.IFNA(VLOOKUP(Aragon!B1561,'Kilter Holds'!$P$36:$AA$208,7,0),0)</f>
        <v>0</v>
      </c>
      <c r="G1561" s="2">
        <f t="shared" si="73"/>
        <v>0</v>
      </c>
      <c r="H1561" s="2">
        <f t="shared" si="74"/>
        <v>0</v>
      </c>
    </row>
    <row r="1562" spans="2:8">
      <c r="B1562" t="s">
        <v>254</v>
      </c>
      <c r="C1562" t="s">
        <v>676</v>
      </c>
      <c r="D1562" s="8" t="str">
        <f t="shared" si="75"/>
        <v>16-16</v>
      </c>
      <c r="E1562" s="1">
        <f>_xlfn.IFNA(VLOOKUP(Aragon!B1562,'Kilter Holds'!$P$36:$AA$208,8,0),0)</f>
        <v>0</v>
      </c>
      <c r="G1562" s="2">
        <f t="shared" si="73"/>
        <v>0</v>
      </c>
      <c r="H1562" s="2">
        <f t="shared" si="74"/>
        <v>0</v>
      </c>
    </row>
    <row r="1563" spans="2:8">
      <c r="B1563" t="s">
        <v>254</v>
      </c>
      <c r="C1563" t="s">
        <v>676</v>
      </c>
      <c r="D1563" s="9" t="str">
        <f t="shared" si="75"/>
        <v>13-01</v>
      </c>
      <c r="E1563" s="1">
        <f>_xlfn.IFNA(VLOOKUP(Aragon!B1563,'Kilter Holds'!$P$36:$AA$208,9,0),0)</f>
        <v>0</v>
      </c>
      <c r="G1563" s="2">
        <f t="shared" si="73"/>
        <v>0</v>
      </c>
      <c r="H1563" s="2">
        <f t="shared" si="74"/>
        <v>0</v>
      </c>
    </row>
    <row r="1564" spans="2:8">
      <c r="B1564" t="s">
        <v>254</v>
      </c>
      <c r="C1564" t="s">
        <v>676</v>
      </c>
      <c r="D1564" s="10" t="str">
        <f t="shared" si="75"/>
        <v>07-13</v>
      </c>
      <c r="E1564" s="1">
        <f>_xlfn.IFNA(VLOOKUP(Aragon!B1564,'Kilter Holds'!$P$36:$AA$208,10,0),0)</f>
        <v>0</v>
      </c>
      <c r="G1564" s="2">
        <f t="shared" si="73"/>
        <v>0</v>
      </c>
      <c r="H1564" s="2">
        <f t="shared" si="74"/>
        <v>0</v>
      </c>
    </row>
    <row r="1565" spans="2:8">
      <c r="B1565" t="s">
        <v>254</v>
      </c>
      <c r="C1565" t="s">
        <v>676</v>
      </c>
      <c r="D1565" s="11" t="str">
        <f t="shared" si="75"/>
        <v>11-26</v>
      </c>
      <c r="E1565" s="1">
        <f>_xlfn.IFNA(VLOOKUP(Aragon!B1565,'Kilter Holds'!$P$36:$AA$208,11,0),0)</f>
        <v>0</v>
      </c>
      <c r="G1565" s="2">
        <f t="shared" si="73"/>
        <v>0</v>
      </c>
      <c r="H1565" s="2">
        <f t="shared" si="74"/>
        <v>0</v>
      </c>
    </row>
    <row r="1566" spans="2:8">
      <c r="B1566" t="s">
        <v>254</v>
      </c>
      <c r="C1566" t="s">
        <v>676</v>
      </c>
      <c r="D1566" s="13" t="str">
        <f t="shared" si="75"/>
        <v>18-01</v>
      </c>
      <c r="E1566" s="1">
        <f>_xlfn.IFNA(VLOOKUP(Aragon!B1566,'Kilter Holds'!$P$36:$AA$208,12,0),0)</f>
        <v>0</v>
      </c>
      <c r="G1566" s="2">
        <f t="shared" si="73"/>
        <v>0</v>
      </c>
      <c r="H1566" s="2">
        <f t="shared" si="74"/>
        <v>0</v>
      </c>
    </row>
    <row r="1567" spans="2:8">
      <c r="B1567" t="s">
        <v>254</v>
      </c>
      <c r="C1567" t="s">
        <v>676</v>
      </c>
      <c r="D1567" s="12" t="str">
        <f t="shared" si="75"/>
        <v>Color Code</v>
      </c>
      <c r="E1567" s="1">
        <f>_xlfn.IFNA(VLOOKUP(Aragon!B1567,'Kilter Holds'!$P$36:$AA$208,13,0),0)</f>
        <v>0</v>
      </c>
      <c r="G1567" s="2">
        <f t="shared" si="73"/>
        <v>0</v>
      </c>
      <c r="H1567" s="2">
        <f t="shared" si="74"/>
        <v>0</v>
      </c>
    </row>
    <row r="1568" spans="2:8">
      <c r="B1568" t="s">
        <v>470</v>
      </c>
      <c r="C1568" t="s">
        <v>677</v>
      </c>
      <c r="D1568" s="5" t="str">
        <f t="shared" si="75"/>
        <v>11-12</v>
      </c>
      <c r="E1568" s="1">
        <f>_xlfn.IFNA(VLOOKUP(Aragon!B1568,'Kilter Holds'!$P$36:$AA$208,5,0),0)</f>
        <v>0</v>
      </c>
      <c r="G1568" s="2">
        <f t="shared" si="73"/>
        <v>0</v>
      </c>
      <c r="H1568" s="2">
        <f t="shared" si="74"/>
        <v>0</v>
      </c>
    </row>
    <row r="1569" spans="2:8">
      <c r="B1569" t="s">
        <v>470</v>
      </c>
      <c r="C1569" t="s">
        <v>677</v>
      </c>
      <c r="D1569" s="6" t="str">
        <f t="shared" si="75"/>
        <v>14-01</v>
      </c>
      <c r="E1569" s="1">
        <f>_xlfn.IFNA(VLOOKUP(Aragon!B1569,'Kilter Holds'!$P$36:$AA$208,6,0),0)</f>
        <v>0</v>
      </c>
      <c r="G1569" s="2">
        <f t="shared" si="73"/>
        <v>0</v>
      </c>
      <c r="H1569" s="2">
        <f t="shared" si="74"/>
        <v>0</v>
      </c>
    </row>
    <row r="1570" spans="2:8">
      <c r="B1570" t="s">
        <v>470</v>
      </c>
      <c r="C1570" t="s">
        <v>677</v>
      </c>
      <c r="D1570" s="7" t="str">
        <f t="shared" si="75"/>
        <v>15-12</v>
      </c>
      <c r="E1570" s="1">
        <f>_xlfn.IFNA(VLOOKUP(Aragon!B1570,'Kilter Holds'!$P$36:$AA$208,7,0),0)</f>
        <v>0</v>
      </c>
      <c r="G1570" s="2">
        <f t="shared" si="73"/>
        <v>0</v>
      </c>
      <c r="H1570" s="2">
        <f t="shared" si="74"/>
        <v>0</v>
      </c>
    </row>
    <row r="1571" spans="2:8">
      <c r="B1571" t="s">
        <v>470</v>
      </c>
      <c r="C1571" t="s">
        <v>677</v>
      </c>
      <c r="D1571" s="8" t="str">
        <f t="shared" si="75"/>
        <v>16-16</v>
      </c>
      <c r="E1571" s="1">
        <f>_xlfn.IFNA(VLOOKUP(Aragon!B1571,'Kilter Holds'!$P$36:$AA$208,8,0),0)</f>
        <v>0</v>
      </c>
      <c r="G1571" s="2">
        <f t="shared" si="73"/>
        <v>0</v>
      </c>
      <c r="H1571" s="2">
        <f t="shared" si="74"/>
        <v>0</v>
      </c>
    </row>
    <row r="1572" spans="2:8">
      <c r="B1572" t="s">
        <v>470</v>
      </c>
      <c r="C1572" t="s">
        <v>677</v>
      </c>
      <c r="D1572" s="9" t="str">
        <f t="shared" si="75"/>
        <v>13-01</v>
      </c>
      <c r="E1572" s="1">
        <f>_xlfn.IFNA(VLOOKUP(Aragon!B1572,'Kilter Holds'!$P$36:$AA$208,9,0),0)</f>
        <v>0</v>
      </c>
      <c r="G1572" s="2">
        <f t="shared" si="73"/>
        <v>0</v>
      </c>
      <c r="H1572" s="2">
        <f t="shared" si="74"/>
        <v>0</v>
      </c>
    </row>
    <row r="1573" spans="2:8">
      <c r="B1573" t="s">
        <v>470</v>
      </c>
      <c r="C1573" t="s">
        <v>677</v>
      </c>
      <c r="D1573" s="10" t="str">
        <f t="shared" si="75"/>
        <v>07-13</v>
      </c>
      <c r="E1573" s="1">
        <f>_xlfn.IFNA(VLOOKUP(Aragon!B1573,'Kilter Holds'!$P$36:$AA$208,10,0),0)</f>
        <v>0</v>
      </c>
      <c r="G1573" s="2">
        <f t="shared" si="73"/>
        <v>0</v>
      </c>
      <c r="H1573" s="2">
        <f t="shared" si="74"/>
        <v>0</v>
      </c>
    </row>
    <row r="1574" spans="2:8">
      <c r="B1574" t="s">
        <v>470</v>
      </c>
      <c r="C1574" t="s">
        <v>677</v>
      </c>
      <c r="D1574" s="11" t="str">
        <f t="shared" si="75"/>
        <v>11-26</v>
      </c>
      <c r="E1574" s="1">
        <f>_xlfn.IFNA(VLOOKUP(Aragon!B1574,'Kilter Holds'!$P$36:$AA$208,11,0),0)</f>
        <v>0</v>
      </c>
      <c r="G1574" s="2">
        <f t="shared" si="73"/>
        <v>0</v>
      </c>
      <c r="H1574" s="2">
        <f t="shared" si="74"/>
        <v>0</v>
      </c>
    </row>
    <row r="1575" spans="2:8">
      <c r="B1575" t="s">
        <v>470</v>
      </c>
      <c r="C1575" t="s">
        <v>677</v>
      </c>
      <c r="D1575" s="13" t="str">
        <f t="shared" si="75"/>
        <v>18-01</v>
      </c>
      <c r="E1575" s="1">
        <f>_xlfn.IFNA(VLOOKUP(Aragon!B1575,'Kilter Holds'!$P$36:$AA$208,12,0),0)</f>
        <v>0</v>
      </c>
      <c r="G1575" s="2">
        <f t="shared" si="73"/>
        <v>0</v>
      </c>
      <c r="H1575" s="2">
        <f t="shared" si="74"/>
        <v>0</v>
      </c>
    </row>
    <row r="1576" spans="2:8">
      <c r="B1576" t="s">
        <v>470</v>
      </c>
      <c r="C1576" t="s">
        <v>677</v>
      </c>
      <c r="D1576" s="12" t="str">
        <f t="shared" si="75"/>
        <v>Color Code</v>
      </c>
      <c r="E1576" s="1">
        <f>_xlfn.IFNA(VLOOKUP(Aragon!B1576,'Kilter Holds'!$P$36:$AA$208,13,0),0)</f>
        <v>0</v>
      </c>
      <c r="G1576" s="2">
        <f t="shared" si="73"/>
        <v>0</v>
      </c>
      <c r="H1576" s="2">
        <f t="shared" si="74"/>
        <v>0</v>
      </c>
    </row>
    <row r="1577" spans="2:8">
      <c r="B1577" t="s">
        <v>244</v>
      </c>
      <c r="C1577" t="s">
        <v>678</v>
      </c>
      <c r="D1577" s="5" t="str">
        <f t="shared" si="75"/>
        <v>11-12</v>
      </c>
      <c r="E1577" s="1">
        <f>_xlfn.IFNA(VLOOKUP(Aragon!B1577,'Kilter Holds'!$P$36:$AA$208,5,0),0)</f>
        <v>0</v>
      </c>
      <c r="G1577" s="2">
        <f t="shared" si="73"/>
        <v>0</v>
      </c>
      <c r="H1577" s="2">
        <f t="shared" si="74"/>
        <v>0</v>
      </c>
    </row>
    <row r="1578" spans="2:8">
      <c r="B1578" t="s">
        <v>244</v>
      </c>
      <c r="C1578" t="s">
        <v>678</v>
      </c>
      <c r="D1578" s="6" t="str">
        <f t="shared" si="75"/>
        <v>14-01</v>
      </c>
      <c r="E1578" s="1">
        <f>_xlfn.IFNA(VLOOKUP(Aragon!B1578,'Kilter Holds'!$P$36:$AA$208,6,0),0)</f>
        <v>0</v>
      </c>
      <c r="G1578" s="2">
        <f t="shared" si="73"/>
        <v>0</v>
      </c>
      <c r="H1578" s="2">
        <f t="shared" si="74"/>
        <v>0</v>
      </c>
    </row>
    <row r="1579" spans="2:8">
      <c r="B1579" t="s">
        <v>244</v>
      </c>
      <c r="C1579" t="s">
        <v>678</v>
      </c>
      <c r="D1579" s="7" t="str">
        <f t="shared" si="75"/>
        <v>15-12</v>
      </c>
      <c r="E1579" s="1">
        <f>_xlfn.IFNA(VLOOKUP(Aragon!B1579,'Kilter Holds'!$P$36:$AA$208,7,0),0)</f>
        <v>0</v>
      </c>
      <c r="G1579" s="2">
        <f t="shared" si="73"/>
        <v>0</v>
      </c>
      <c r="H1579" s="2">
        <f t="shared" si="74"/>
        <v>0</v>
      </c>
    </row>
    <row r="1580" spans="2:8">
      <c r="B1580" t="s">
        <v>244</v>
      </c>
      <c r="C1580" t="s">
        <v>678</v>
      </c>
      <c r="D1580" s="8" t="str">
        <f t="shared" si="75"/>
        <v>16-16</v>
      </c>
      <c r="E1580" s="1">
        <f>_xlfn.IFNA(VLOOKUP(Aragon!B1580,'Kilter Holds'!$P$36:$AA$208,8,0),0)</f>
        <v>0</v>
      </c>
      <c r="G1580" s="2">
        <f t="shared" si="73"/>
        <v>0</v>
      </c>
      <c r="H1580" s="2">
        <f t="shared" si="74"/>
        <v>0</v>
      </c>
    </row>
    <row r="1581" spans="2:8">
      <c r="B1581" t="s">
        <v>244</v>
      </c>
      <c r="C1581" t="s">
        <v>678</v>
      </c>
      <c r="D1581" s="9" t="str">
        <f t="shared" si="75"/>
        <v>13-01</v>
      </c>
      <c r="E1581" s="1">
        <f>_xlfn.IFNA(VLOOKUP(Aragon!B1581,'Kilter Holds'!$P$36:$AA$208,9,0),0)</f>
        <v>0</v>
      </c>
      <c r="G1581" s="2">
        <f t="shared" si="73"/>
        <v>0</v>
      </c>
      <c r="H1581" s="2">
        <f t="shared" si="74"/>
        <v>0</v>
      </c>
    </row>
    <row r="1582" spans="2:8">
      <c r="B1582" t="s">
        <v>244</v>
      </c>
      <c r="C1582" t="s">
        <v>678</v>
      </c>
      <c r="D1582" s="10" t="str">
        <f t="shared" si="75"/>
        <v>07-13</v>
      </c>
      <c r="E1582" s="1">
        <f>_xlfn.IFNA(VLOOKUP(Aragon!B1582,'Kilter Holds'!$P$36:$AA$208,10,0),0)</f>
        <v>0</v>
      </c>
      <c r="G1582" s="2">
        <f t="shared" si="73"/>
        <v>0</v>
      </c>
      <c r="H1582" s="2">
        <f t="shared" si="74"/>
        <v>0</v>
      </c>
    </row>
    <row r="1583" spans="2:8">
      <c r="B1583" t="s">
        <v>244</v>
      </c>
      <c r="C1583" t="s">
        <v>678</v>
      </c>
      <c r="D1583" s="11" t="str">
        <f t="shared" si="75"/>
        <v>11-26</v>
      </c>
      <c r="E1583" s="1">
        <f>_xlfn.IFNA(VLOOKUP(Aragon!B1583,'Kilter Holds'!$P$36:$AA$208,11,0),0)</f>
        <v>0</v>
      </c>
      <c r="G1583" s="2">
        <f t="shared" si="73"/>
        <v>0</v>
      </c>
      <c r="H1583" s="2">
        <f t="shared" si="74"/>
        <v>0</v>
      </c>
    </row>
    <row r="1584" spans="2:8">
      <c r="B1584" t="s">
        <v>244</v>
      </c>
      <c r="C1584" t="s">
        <v>678</v>
      </c>
      <c r="D1584" s="13" t="str">
        <f t="shared" si="75"/>
        <v>18-01</v>
      </c>
      <c r="E1584" s="1">
        <f>_xlfn.IFNA(VLOOKUP(Aragon!B1584,'Kilter Holds'!$P$36:$AA$208,12,0),0)</f>
        <v>0</v>
      </c>
      <c r="G1584" s="2">
        <f t="shared" si="73"/>
        <v>0</v>
      </c>
      <c r="H1584" s="2">
        <f t="shared" si="74"/>
        <v>0</v>
      </c>
    </row>
    <row r="1585" spans="2:8">
      <c r="B1585" t="s">
        <v>244</v>
      </c>
      <c r="C1585" t="s">
        <v>678</v>
      </c>
      <c r="D1585" s="12" t="str">
        <f t="shared" si="75"/>
        <v>Color Code</v>
      </c>
      <c r="E1585" s="1">
        <f>_xlfn.IFNA(VLOOKUP(Aragon!B1585,'Kilter Holds'!$P$36:$AA$208,13,0),0)</f>
        <v>0</v>
      </c>
      <c r="G1585" s="2">
        <f t="shared" si="73"/>
        <v>0</v>
      </c>
      <c r="H1585" s="2">
        <f t="shared" si="74"/>
        <v>0</v>
      </c>
    </row>
    <row r="1586" spans="2:8">
      <c r="B1586" t="s">
        <v>245</v>
      </c>
      <c r="C1586" t="s">
        <v>679</v>
      </c>
      <c r="D1586" s="5" t="str">
        <f t="shared" si="75"/>
        <v>11-12</v>
      </c>
      <c r="E1586" s="1">
        <f>_xlfn.IFNA(VLOOKUP(Aragon!B1586,'Kilter Holds'!$P$36:$AA$208,5,0),0)</f>
        <v>0</v>
      </c>
      <c r="G1586" s="2">
        <f t="shared" si="73"/>
        <v>0</v>
      </c>
      <c r="H1586" s="2">
        <f t="shared" si="74"/>
        <v>0</v>
      </c>
    </row>
    <row r="1587" spans="2:8">
      <c r="B1587" t="s">
        <v>245</v>
      </c>
      <c r="C1587" t="s">
        <v>679</v>
      </c>
      <c r="D1587" s="6" t="str">
        <f t="shared" si="75"/>
        <v>14-01</v>
      </c>
      <c r="E1587" s="1">
        <f>_xlfn.IFNA(VLOOKUP(Aragon!B1587,'Kilter Holds'!$P$36:$AA$208,6,0),0)</f>
        <v>0</v>
      </c>
      <c r="G1587" s="2">
        <f t="shared" si="73"/>
        <v>0</v>
      </c>
      <c r="H1587" s="2">
        <f t="shared" si="74"/>
        <v>0</v>
      </c>
    </row>
    <row r="1588" spans="2:8">
      <c r="B1588" t="s">
        <v>245</v>
      </c>
      <c r="C1588" t="s">
        <v>679</v>
      </c>
      <c r="D1588" s="7" t="str">
        <f t="shared" si="75"/>
        <v>15-12</v>
      </c>
      <c r="E1588" s="1">
        <f>_xlfn.IFNA(VLOOKUP(Aragon!B1588,'Kilter Holds'!$P$36:$AA$208,7,0),0)</f>
        <v>0</v>
      </c>
      <c r="G1588" s="2">
        <f t="shared" si="73"/>
        <v>0</v>
      </c>
      <c r="H1588" s="2">
        <f t="shared" si="74"/>
        <v>0</v>
      </c>
    </row>
    <row r="1589" spans="2:8">
      <c r="B1589" t="s">
        <v>245</v>
      </c>
      <c r="C1589" t="s">
        <v>679</v>
      </c>
      <c r="D1589" s="8" t="str">
        <f t="shared" si="75"/>
        <v>16-16</v>
      </c>
      <c r="E1589" s="1">
        <f>_xlfn.IFNA(VLOOKUP(Aragon!B1589,'Kilter Holds'!$P$36:$AA$208,8,0),0)</f>
        <v>0</v>
      </c>
      <c r="G1589" s="2">
        <f t="shared" si="73"/>
        <v>0</v>
      </c>
      <c r="H1589" s="2">
        <f t="shared" si="74"/>
        <v>0</v>
      </c>
    </row>
    <row r="1590" spans="2:8">
      <c r="B1590" t="s">
        <v>245</v>
      </c>
      <c r="C1590" t="s">
        <v>679</v>
      </c>
      <c r="D1590" s="9" t="str">
        <f t="shared" si="75"/>
        <v>13-01</v>
      </c>
      <c r="E1590" s="1">
        <f>_xlfn.IFNA(VLOOKUP(Aragon!B1590,'Kilter Holds'!$P$36:$AA$208,9,0),0)</f>
        <v>0</v>
      </c>
      <c r="G1590" s="2">
        <f t="shared" si="73"/>
        <v>0</v>
      </c>
      <c r="H1590" s="2">
        <f t="shared" si="74"/>
        <v>0</v>
      </c>
    </row>
    <row r="1591" spans="2:8">
      <c r="B1591" t="s">
        <v>245</v>
      </c>
      <c r="C1591" t="s">
        <v>679</v>
      </c>
      <c r="D1591" s="10" t="str">
        <f t="shared" si="75"/>
        <v>07-13</v>
      </c>
      <c r="E1591" s="1">
        <f>_xlfn.IFNA(VLOOKUP(Aragon!B1591,'Kilter Holds'!$P$36:$AA$208,10,0),0)</f>
        <v>0</v>
      </c>
      <c r="G1591" s="2">
        <f t="shared" si="73"/>
        <v>0</v>
      </c>
      <c r="H1591" s="2">
        <f t="shared" si="74"/>
        <v>0</v>
      </c>
    </row>
    <row r="1592" spans="2:8">
      <c r="B1592" t="s">
        <v>245</v>
      </c>
      <c r="C1592" t="s">
        <v>679</v>
      </c>
      <c r="D1592" s="11" t="str">
        <f t="shared" si="75"/>
        <v>11-26</v>
      </c>
      <c r="E1592" s="1">
        <f>_xlfn.IFNA(VLOOKUP(Aragon!B1592,'Kilter Holds'!$P$36:$AA$208,11,0),0)</f>
        <v>0</v>
      </c>
      <c r="G1592" s="2">
        <f t="shared" si="73"/>
        <v>0</v>
      </c>
      <c r="H1592" s="2">
        <f t="shared" si="74"/>
        <v>0</v>
      </c>
    </row>
    <row r="1593" spans="2:8">
      <c r="B1593" t="s">
        <v>245</v>
      </c>
      <c r="C1593" t="s">
        <v>679</v>
      </c>
      <c r="D1593" s="13" t="str">
        <f t="shared" si="75"/>
        <v>18-01</v>
      </c>
      <c r="E1593" s="1">
        <f>_xlfn.IFNA(VLOOKUP(Aragon!B1593,'Kilter Holds'!$P$36:$AA$208,12,0),0)</f>
        <v>0</v>
      </c>
      <c r="G1593" s="2">
        <f t="shared" si="73"/>
        <v>0</v>
      </c>
      <c r="H1593" s="2">
        <f t="shared" si="74"/>
        <v>0</v>
      </c>
    </row>
    <row r="1594" spans="2:8">
      <c r="B1594" t="s">
        <v>245</v>
      </c>
      <c r="C1594" t="s">
        <v>679</v>
      </c>
      <c r="D1594" s="12" t="str">
        <f t="shared" si="75"/>
        <v>Color Code</v>
      </c>
      <c r="E1594" s="1">
        <f>_xlfn.IFNA(VLOOKUP(Aragon!B1594,'Kilter Holds'!$P$36:$AA$208,13,0),0)</f>
        <v>0</v>
      </c>
      <c r="G1594" s="2">
        <f t="shared" ref="G1594:G1657" si="76">E1594*F1594</f>
        <v>0</v>
      </c>
      <c r="H1594" s="2">
        <f t="shared" si="74"/>
        <v>0</v>
      </c>
    </row>
    <row r="1595" spans="2:8">
      <c r="B1595" t="s">
        <v>229</v>
      </c>
      <c r="C1595" t="s">
        <v>680</v>
      </c>
      <c r="D1595" s="5" t="str">
        <f t="shared" si="75"/>
        <v>11-12</v>
      </c>
      <c r="E1595" s="1">
        <f>_xlfn.IFNA(VLOOKUP(Aragon!B1595,'Kilter Holds'!$P$36:$AA$208,5,0),0)</f>
        <v>0</v>
      </c>
      <c r="G1595" s="2">
        <f t="shared" si="76"/>
        <v>0</v>
      </c>
      <c r="H1595" s="2">
        <f t="shared" si="74"/>
        <v>0</v>
      </c>
    </row>
    <row r="1596" spans="2:8">
      <c r="B1596" t="s">
        <v>229</v>
      </c>
      <c r="C1596" t="s">
        <v>680</v>
      </c>
      <c r="D1596" s="6" t="str">
        <f t="shared" si="75"/>
        <v>14-01</v>
      </c>
      <c r="E1596" s="1">
        <f>_xlfn.IFNA(VLOOKUP(Aragon!B1596,'Kilter Holds'!$P$36:$AA$208,6,0),0)</f>
        <v>0</v>
      </c>
      <c r="G1596" s="2">
        <f t="shared" si="76"/>
        <v>0</v>
      </c>
      <c r="H1596" s="2">
        <f t="shared" si="74"/>
        <v>0</v>
      </c>
    </row>
    <row r="1597" spans="2:8">
      <c r="B1597" t="s">
        <v>229</v>
      </c>
      <c r="C1597" t="s">
        <v>680</v>
      </c>
      <c r="D1597" s="7" t="str">
        <f t="shared" si="75"/>
        <v>15-12</v>
      </c>
      <c r="E1597" s="1">
        <f>_xlfn.IFNA(VLOOKUP(Aragon!B1597,'Kilter Holds'!$P$36:$AA$208,7,0),0)</f>
        <v>0</v>
      </c>
      <c r="G1597" s="2">
        <f t="shared" si="76"/>
        <v>0</v>
      </c>
      <c r="H1597" s="2">
        <f t="shared" si="74"/>
        <v>0</v>
      </c>
    </row>
    <row r="1598" spans="2:8">
      <c r="B1598" t="s">
        <v>229</v>
      </c>
      <c r="C1598" t="s">
        <v>680</v>
      </c>
      <c r="D1598" s="8" t="str">
        <f t="shared" si="75"/>
        <v>16-16</v>
      </c>
      <c r="E1598" s="1">
        <f>_xlfn.IFNA(VLOOKUP(Aragon!B1598,'Kilter Holds'!$P$36:$AA$208,8,0),0)</f>
        <v>0</v>
      </c>
      <c r="G1598" s="2">
        <f t="shared" si="76"/>
        <v>0</v>
      </c>
      <c r="H1598" s="2">
        <f t="shared" si="74"/>
        <v>0</v>
      </c>
    </row>
    <row r="1599" spans="2:8">
      <c r="B1599" t="s">
        <v>229</v>
      </c>
      <c r="C1599" t="s">
        <v>680</v>
      </c>
      <c r="D1599" s="9" t="str">
        <f t="shared" si="75"/>
        <v>13-01</v>
      </c>
      <c r="E1599" s="1">
        <f>_xlfn.IFNA(VLOOKUP(Aragon!B1599,'Kilter Holds'!$P$36:$AA$208,9,0),0)</f>
        <v>0</v>
      </c>
      <c r="G1599" s="2">
        <f t="shared" si="76"/>
        <v>0</v>
      </c>
      <c r="H1599" s="2">
        <f t="shared" si="74"/>
        <v>0</v>
      </c>
    </row>
    <row r="1600" spans="2:8">
      <c r="B1600" t="s">
        <v>229</v>
      </c>
      <c r="C1600" t="s">
        <v>680</v>
      </c>
      <c r="D1600" s="10" t="str">
        <f t="shared" si="75"/>
        <v>07-13</v>
      </c>
      <c r="E1600" s="1">
        <f>_xlfn.IFNA(VLOOKUP(Aragon!B1600,'Kilter Holds'!$P$36:$AA$208,10,0),0)</f>
        <v>0</v>
      </c>
      <c r="G1600" s="2">
        <f t="shared" si="76"/>
        <v>0</v>
      </c>
      <c r="H1600" s="2">
        <f t="shared" si="74"/>
        <v>0</v>
      </c>
    </row>
    <row r="1601" spans="2:8">
      <c r="B1601" t="s">
        <v>229</v>
      </c>
      <c r="C1601" t="s">
        <v>680</v>
      </c>
      <c r="D1601" s="11" t="str">
        <f t="shared" si="75"/>
        <v>11-26</v>
      </c>
      <c r="E1601" s="1">
        <f>_xlfn.IFNA(VLOOKUP(Aragon!B1601,'Kilter Holds'!$P$36:$AA$208,11,0),0)</f>
        <v>0</v>
      </c>
      <c r="G1601" s="2">
        <f t="shared" si="76"/>
        <v>0</v>
      </c>
      <c r="H1601" s="2">
        <f t="shared" si="74"/>
        <v>0</v>
      </c>
    </row>
    <row r="1602" spans="2:8">
      <c r="B1602" t="s">
        <v>229</v>
      </c>
      <c r="C1602" t="s">
        <v>680</v>
      </c>
      <c r="D1602" s="13" t="str">
        <f t="shared" si="75"/>
        <v>18-01</v>
      </c>
      <c r="E1602" s="1">
        <f>_xlfn.IFNA(VLOOKUP(Aragon!B1602,'Kilter Holds'!$P$36:$AA$208,12,0),0)</f>
        <v>0</v>
      </c>
      <c r="G1602" s="2">
        <f t="shared" si="76"/>
        <v>0</v>
      </c>
      <c r="H1602" s="2">
        <f t="shared" si="74"/>
        <v>0</v>
      </c>
    </row>
    <row r="1603" spans="2:8">
      <c r="B1603" t="s">
        <v>229</v>
      </c>
      <c r="C1603" t="s">
        <v>680</v>
      </c>
      <c r="D1603" s="12" t="str">
        <f t="shared" si="75"/>
        <v>Color Code</v>
      </c>
      <c r="E1603" s="1">
        <f>_xlfn.IFNA(VLOOKUP(Aragon!B1603,'Kilter Holds'!$P$36:$AA$208,13,0),0)</f>
        <v>0</v>
      </c>
      <c r="G1603" s="2">
        <f t="shared" si="76"/>
        <v>0</v>
      </c>
      <c r="H1603" s="2">
        <f t="shared" si="74"/>
        <v>0</v>
      </c>
    </row>
    <row r="1604" spans="2:8">
      <c r="B1604" t="s">
        <v>246</v>
      </c>
      <c r="C1604" t="s">
        <v>681</v>
      </c>
      <c r="D1604" s="5" t="str">
        <f t="shared" si="75"/>
        <v>11-12</v>
      </c>
      <c r="E1604" s="1">
        <f>_xlfn.IFNA(VLOOKUP(Aragon!B1604,'Kilter Holds'!$P$36:$AA$208,5,0),0)</f>
        <v>0</v>
      </c>
      <c r="G1604" s="2">
        <f t="shared" si="76"/>
        <v>0</v>
      </c>
      <c r="H1604" s="2">
        <f t="shared" si="74"/>
        <v>0</v>
      </c>
    </row>
    <row r="1605" spans="2:8">
      <c r="B1605" t="s">
        <v>246</v>
      </c>
      <c r="C1605" t="s">
        <v>681</v>
      </c>
      <c r="D1605" s="6" t="str">
        <f t="shared" si="75"/>
        <v>14-01</v>
      </c>
      <c r="E1605" s="1">
        <f>_xlfn.IFNA(VLOOKUP(Aragon!B1605,'Kilter Holds'!$P$36:$AA$208,6,0),0)</f>
        <v>0</v>
      </c>
      <c r="G1605" s="2">
        <f t="shared" si="76"/>
        <v>0</v>
      </c>
      <c r="H1605" s="2">
        <f t="shared" si="74"/>
        <v>0</v>
      </c>
    </row>
    <row r="1606" spans="2:8">
      <c r="B1606" t="s">
        <v>246</v>
      </c>
      <c r="C1606" t="s">
        <v>681</v>
      </c>
      <c r="D1606" s="7" t="str">
        <f t="shared" si="75"/>
        <v>15-12</v>
      </c>
      <c r="E1606" s="1">
        <f>_xlfn.IFNA(VLOOKUP(Aragon!B1606,'Kilter Holds'!$P$36:$AA$208,7,0),0)</f>
        <v>0</v>
      </c>
      <c r="G1606" s="2">
        <f t="shared" si="76"/>
        <v>0</v>
      </c>
      <c r="H1606" s="2">
        <f t="shared" si="74"/>
        <v>0</v>
      </c>
    </row>
    <row r="1607" spans="2:8">
      <c r="B1607" t="s">
        <v>246</v>
      </c>
      <c r="C1607" t="s">
        <v>681</v>
      </c>
      <c r="D1607" s="8" t="str">
        <f t="shared" si="75"/>
        <v>16-16</v>
      </c>
      <c r="E1607" s="1">
        <f>_xlfn.IFNA(VLOOKUP(Aragon!B1607,'Kilter Holds'!$P$36:$AA$208,8,0),0)</f>
        <v>0</v>
      </c>
      <c r="G1607" s="2">
        <f t="shared" si="76"/>
        <v>0</v>
      </c>
      <c r="H1607" s="2">
        <f t="shared" si="74"/>
        <v>0</v>
      </c>
    </row>
    <row r="1608" spans="2:8">
      <c r="B1608" t="s">
        <v>246</v>
      </c>
      <c r="C1608" t="s">
        <v>681</v>
      </c>
      <c r="D1608" s="9" t="str">
        <f t="shared" si="75"/>
        <v>13-01</v>
      </c>
      <c r="E1608" s="1">
        <f>_xlfn.IFNA(VLOOKUP(Aragon!B1608,'Kilter Holds'!$P$36:$AA$208,9,0),0)</f>
        <v>0</v>
      </c>
      <c r="G1608" s="2">
        <f t="shared" si="76"/>
        <v>0</v>
      </c>
      <c r="H1608" s="2">
        <f t="shared" si="74"/>
        <v>0</v>
      </c>
    </row>
    <row r="1609" spans="2:8">
      <c r="B1609" t="s">
        <v>246</v>
      </c>
      <c r="C1609" t="s">
        <v>681</v>
      </c>
      <c r="D1609" s="10" t="str">
        <f t="shared" si="75"/>
        <v>07-13</v>
      </c>
      <c r="E1609" s="1">
        <f>_xlfn.IFNA(VLOOKUP(Aragon!B1609,'Kilter Holds'!$P$36:$AA$208,10,0),0)</f>
        <v>0</v>
      </c>
      <c r="G1609" s="2">
        <f t="shared" si="76"/>
        <v>0</v>
      </c>
      <c r="H1609" s="2">
        <f t="shared" si="74"/>
        <v>0</v>
      </c>
    </row>
    <row r="1610" spans="2:8">
      <c r="B1610" t="s">
        <v>246</v>
      </c>
      <c r="C1610" t="s">
        <v>681</v>
      </c>
      <c r="D1610" s="11" t="str">
        <f t="shared" si="75"/>
        <v>11-26</v>
      </c>
      <c r="E1610" s="1">
        <f>_xlfn.IFNA(VLOOKUP(Aragon!B1610,'Kilter Holds'!$P$36:$AA$208,11,0),0)</f>
        <v>0</v>
      </c>
      <c r="G1610" s="2">
        <f t="shared" si="76"/>
        <v>0</v>
      </c>
      <c r="H1610" s="2">
        <f t="shared" si="74"/>
        <v>0</v>
      </c>
    </row>
    <row r="1611" spans="2:8">
      <c r="B1611" t="s">
        <v>246</v>
      </c>
      <c r="C1611" t="s">
        <v>681</v>
      </c>
      <c r="D1611" s="13" t="str">
        <f t="shared" si="75"/>
        <v>18-01</v>
      </c>
      <c r="E1611" s="1">
        <f>_xlfn.IFNA(VLOOKUP(Aragon!B1611,'Kilter Holds'!$P$36:$AA$208,12,0),0)</f>
        <v>0</v>
      </c>
      <c r="G1611" s="2">
        <f t="shared" si="76"/>
        <v>0</v>
      </c>
      <c r="H1611" s="2">
        <f t="shared" si="74"/>
        <v>0</v>
      </c>
    </row>
    <row r="1612" spans="2:8">
      <c r="B1612" t="s">
        <v>246</v>
      </c>
      <c r="C1612" t="s">
        <v>681</v>
      </c>
      <c r="D1612" s="12" t="str">
        <f t="shared" si="75"/>
        <v>Color Code</v>
      </c>
      <c r="E1612" s="1">
        <f>_xlfn.IFNA(VLOOKUP(Aragon!B1612,'Kilter Holds'!$P$36:$AA$208,13,0),0)</f>
        <v>0</v>
      </c>
      <c r="G1612" s="2">
        <f t="shared" si="76"/>
        <v>0</v>
      </c>
      <c r="H1612" s="2">
        <f t="shared" ref="H1612:H1675" si="77">IF($S$11="Y",G1612*0.05,0)</f>
        <v>0</v>
      </c>
    </row>
    <row r="1613" spans="2:8">
      <c r="B1613" t="s">
        <v>186</v>
      </c>
      <c r="C1613" t="s">
        <v>682</v>
      </c>
      <c r="D1613" s="5" t="str">
        <f t="shared" ref="D1613:D1676" si="78">D1604</f>
        <v>11-12</v>
      </c>
      <c r="E1613" s="1">
        <f>_xlfn.IFNA(VLOOKUP(Aragon!B1613,'Kilter Holds'!$P$36:$AA$208,5,0),0)</f>
        <v>0</v>
      </c>
      <c r="G1613" s="2">
        <f t="shared" si="76"/>
        <v>0</v>
      </c>
      <c r="H1613" s="2">
        <f t="shared" si="77"/>
        <v>0</v>
      </c>
    </row>
    <row r="1614" spans="2:8">
      <c r="B1614" t="s">
        <v>186</v>
      </c>
      <c r="C1614" t="s">
        <v>682</v>
      </c>
      <c r="D1614" s="6" t="str">
        <f t="shared" si="78"/>
        <v>14-01</v>
      </c>
      <c r="E1614" s="1">
        <f>_xlfn.IFNA(VLOOKUP(Aragon!B1614,'Kilter Holds'!$P$36:$AA$208,6,0),0)</f>
        <v>0</v>
      </c>
      <c r="G1614" s="2">
        <f t="shared" si="76"/>
        <v>0</v>
      </c>
      <c r="H1614" s="2">
        <f t="shared" si="77"/>
        <v>0</v>
      </c>
    </row>
    <row r="1615" spans="2:8">
      <c r="B1615" t="s">
        <v>186</v>
      </c>
      <c r="C1615" t="s">
        <v>682</v>
      </c>
      <c r="D1615" s="7" t="str">
        <f t="shared" si="78"/>
        <v>15-12</v>
      </c>
      <c r="E1615" s="1">
        <f>_xlfn.IFNA(VLOOKUP(Aragon!B1615,'Kilter Holds'!$P$36:$AA$208,7,0),0)</f>
        <v>0</v>
      </c>
      <c r="G1615" s="2">
        <f t="shared" si="76"/>
        <v>0</v>
      </c>
      <c r="H1615" s="2">
        <f t="shared" si="77"/>
        <v>0</v>
      </c>
    </row>
    <row r="1616" spans="2:8">
      <c r="B1616" t="s">
        <v>186</v>
      </c>
      <c r="C1616" t="s">
        <v>682</v>
      </c>
      <c r="D1616" s="8" t="str">
        <f t="shared" si="78"/>
        <v>16-16</v>
      </c>
      <c r="E1616" s="1">
        <f>_xlfn.IFNA(VLOOKUP(Aragon!B1616,'Kilter Holds'!$P$36:$AA$208,8,0),0)</f>
        <v>0</v>
      </c>
      <c r="G1616" s="2">
        <f t="shared" si="76"/>
        <v>0</v>
      </c>
      <c r="H1616" s="2">
        <f t="shared" si="77"/>
        <v>0</v>
      </c>
    </row>
    <row r="1617" spans="2:8">
      <c r="B1617" t="s">
        <v>186</v>
      </c>
      <c r="C1617" t="s">
        <v>682</v>
      </c>
      <c r="D1617" s="9" t="str">
        <f t="shared" si="78"/>
        <v>13-01</v>
      </c>
      <c r="E1617" s="1">
        <f>_xlfn.IFNA(VLOOKUP(Aragon!B1617,'Kilter Holds'!$P$36:$AA$208,9,0),0)</f>
        <v>0</v>
      </c>
      <c r="G1617" s="2">
        <f t="shared" si="76"/>
        <v>0</v>
      </c>
      <c r="H1617" s="2">
        <f t="shared" si="77"/>
        <v>0</v>
      </c>
    </row>
    <row r="1618" spans="2:8">
      <c r="B1618" t="s">
        <v>186</v>
      </c>
      <c r="C1618" t="s">
        <v>682</v>
      </c>
      <c r="D1618" s="10" t="str">
        <f t="shared" si="78"/>
        <v>07-13</v>
      </c>
      <c r="E1618" s="1">
        <f>_xlfn.IFNA(VLOOKUP(Aragon!B1618,'Kilter Holds'!$P$36:$AA$208,10,0),0)</f>
        <v>0</v>
      </c>
      <c r="G1618" s="2">
        <f t="shared" si="76"/>
        <v>0</v>
      </c>
      <c r="H1618" s="2">
        <f t="shared" si="77"/>
        <v>0</v>
      </c>
    </row>
    <row r="1619" spans="2:8">
      <c r="B1619" t="s">
        <v>186</v>
      </c>
      <c r="C1619" t="s">
        <v>682</v>
      </c>
      <c r="D1619" s="11" t="str">
        <f t="shared" si="78"/>
        <v>11-26</v>
      </c>
      <c r="E1619" s="1">
        <f>_xlfn.IFNA(VLOOKUP(Aragon!B1619,'Kilter Holds'!$P$36:$AA$208,11,0),0)</f>
        <v>0</v>
      </c>
      <c r="G1619" s="2">
        <f t="shared" si="76"/>
        <v>0</v>
      </c>
      <c r="H1619" s="2">
        <f t="shared" si="77"/>
        <v>0</v>
      </c>
    </row>
    <row r="1620" spans="2:8">
      <c r="B1620" t="s">
        <v>186</v>
      </c>
      <c r="C1620" t="s">
        <v>682</v>
      </c>
      <c r="D1620" s="13" t="str">
        <f t="shared" si="78"/>
        <v>18-01</v>
      </c>
      <c r="E1620" s="1">
        <f>_xlfn.IFNA(VLOOKUP(Aragon!B1620,'Kilter Holds'!$P$36:$AA$208,12,0),0)</f>
        <v>0</v>
      </c>
      <c r="G1620" s="2">
        <f t="shared" si="76"/>
        <v>0</v>
      </c>
      <c r="H1620" s="2">
        <f t="shared" si="77"/>
        <v>0</v>
      </c>
    </row>
    <row r="1621" spans="2:8">
      <c r="B1621" t="s">
        <v>186</v>
      </c>
      <c r="C1621" t="s">
        <v>682</v>
      </c>
      <c r="D1621" s="12" t="str">
        <f t="shared" si="78"/>
        <v>Color Code</v>
      </c>
      <c r="E1621" s="1">
        <f>_xlfn.IFNA(VLOOKUP(Aragon!B1621,'Kilter Holds'!$P$36:$AA$208,13,0),0)</f>
        <v>0</v>
      </c>
      <c r="G1621" s="2">
        <f t="shared" si="76"/>
        <v>0</v>
      </c>
      <c r="H1621" s="2">
        <f t="shared" si="77"/>
        <v>0</v>
      </c>
    </row>
    <row r="1622" spans="2:8">
      <c r="B1622" t="s">
        <v>187</v>
      </c>
      <c r="C1622" t="s">
        <v>683</v>
      </c>
      <c r="D1622" s="5" t="str">
        <f t="shared" si="78"/>
        <v>11-12</v>
      </c>
      <c r="E1622" s="1">
        <f>_xlfn.IFNA(VLOOKUP(Aragon!B1622,'Kilter Holds'!$P$36:$AA$208,5,0),0)</f>
        <v>0</v>
      </c>
      <c r="G1622" s="2">
        <f t="shared" si="76"/>
        <v>0</v>
      </c>
      <c r="H1622" s="2">
        <f t="shared" si="77"/>
        <v>0</v>
      </c>
    </row>
    <row r="1623" spans="2:8">
      <c r="B1623" t="s">
        <v>187</v>
      </c>
      <c r="C1623" t="s">
        <v>683</v>
      </c>
      <c r="D1623" s="6" t="str">
        <f t="shared" si="78"/>
        <v>14-01</v>
      </c>
      <c r="E1623" s="1">
        <f>_xlfn.IFNA(VLOOKUP(Aragon!B1623,'Kilter Holds'!$P$36:$AA$208,6,0),0)</f>
        <v>0</v>
      </c>
      <c r="G1623" s="2">
        <f t="shared" si="76"/>
        <v>0</v>
      </c>
      <c r="H1623" s="2">
        <f t="shared" si="77"/>
        <v>0</v>
      </c>
    </row>
    <row r="1624" spans="2:8">
      <c r="B1624" t="s">
        <v>187</v>
      </c>
      <c r="C1624" t="s">
        <v>683</v>
      </c>
      <c r="D1624" s="7" t="str">
        <f t="shared" si="78"/>
        <v>15-12</v>
      </c>
      <c r="E1624" s="1">
        <f>_xlfn.IFNA(VLOOKUP(Aragon!B1624,'Kilter Holds'!$P$36:$AA$208,7,0),0)</f>
        <v>0</v>
      </c>
      <c r="G1624" s="2">
        <f t="shared" si="76"/>
        <v>0</v>
      </c>
      <c r="H1624" s="2">
        <f t="shared" si="77"/>
        <v>0</v>
      </c>
    </row>
    <row r="1625" spans="2:8">
      <c r="B1625" t="s">
        <v>187</v>
      </c>
      <c r="C1625" t="s">
        <v>683</v>
      </c>
      <c r="D1625" s="8" t="str">
        <f t="shared" si="78"/>
        <v>16-16</v>
      </c>
      <c r="E1625" s="1">
        <f>_xlfn.IFNA(VLOOKUP(Aragon!B1625,'Kilter Holds'!$P$36:$AA$208,8,0),0)</f>
        <v>0</v>
      </c>
      <c r="G1625" s="2">
        <f t="shared" si="76"/>
        <v>0</v>
      </c>
      <c r="H1625" s="2">
        <f t="shared" si="77"/>
        <v>0</v>
      </c>
    </row>
    <row r="1626" spans="2:8">
      <c r="B1626" t="s">
        <v>187</v>
      </c>
      <c r="C1626" t="s">
        <v>683</v>
      </c>
      <c r="D1626" s="9" t="str">
        <f t="shared" si="78"/>
        <v>13-01</v>
      </c>
      <c r="E1626" s="1">
        <f>_xlfn.IFNA(VLOOKUP(Aragon!B1626,'Kilter Holds'!$P$36:$AA$208,9,0),0)</f>
        <v>0</v>
      </c>
      <c r="G1626" s="2">
        <f t="shared" si="76"/>
        <v>0</v>
      </c>
      <c r="H1626" s="2">
        <f t="shared" si="77"/>
        <v>0</v>
      </c>
    </row>
    <row r="1627" spans="2:8">
      <c r="B1627" t="s">
        <v>187</v>
      </c>
      <c r="C1627" t="s">
        <v>683</v>
      </c>
      <c r="D1627" s="10" t="str">
        <f t="shared" si="78"/>
        <v>07-13</v>
      </c>
      <c r="E1627" s="1">
        <f>_xlfn.IFNA(VLOOKUP(Aragon!B1627,'Kilter Holds'!$P$36:$AA$208,10,0),0)</f>
        <v>0</v>
      </c>
      <c r="G1627" s="2">
        <f t="shared" si="76"/>
        <v>0</v>
      </c>
      <c r="H1627" s="2">
        <f t="shared" si="77"/>
        <v>0</v>
      </c>
    </row>
    <row r="1628" spans="2:8">
      <c r="B1628" t="s">
        <v>187</v>
      </c>
      <c r="C1628" t="s">
        <v>683</v>
      </c>
      <c r="D1628" s="11" t="str">
        <f t="shared" si="78"/>
        <v>11-26</v>
      </c>
      <c r="E1628" s="1">
        <f>_xlfn.IFNA(VLOOKUP(Aragon!B1628,'Kilter Holds'!$P$36:$AA$208,11,0),0)</f>
        <v>0</v>
      </c>
      <c r="G1628" s="2">
        <f t="shared" si="76"/>
        <v>0</v>
      </c>
      <c r="H1628" s="2">
        <f t="shared" si="77"/>
        <v>0</v>
      </c>
    </row>
    <row r="1629" spans="2:8">
      <c r="B1629" t="s">
        <v>187</v>
      </c>
      <c r="C1629" t="s">
        <v>683</v>
      </c>
      <c r="D1629" s="13" t="str">
        <f t="shared" si="78"/>
        <v>18-01</v>
      </c>
      <c r="E1629" s="1">
        <f>_xlfn.IFNA(VLOOKUP(Aragon!B1629,'Kilter Holds'!$P$36:$AA$208,12,0),0)</f>
        <v>0</v>
      </c>
      <c r="G1629" s="2">
        <f t="shared" si="76"/>
        <v>0</v>
      </c>
      <c r="H1629" s="2">
        <f t="shared" si="77"/>
        <v>0</v>
      </c>
    </row>
    <row r="1630" spans="2:8">
      <c r="B1630" t="s">
        <v>187</v>
      </c>
      <c r="C1630" t="s">
        <v>683</v>
      </c>
      <c r="D1630" s="12" t="str">
        <f t="shared" si="78"/>
        <v>Color Code</v>
      </c>
      <c r="E1630" s="1">
        <f>_xlfn.IFNA(VLOOKUP(Aragon!B1630,'Kilter Holds'!$P$36:$AA$208,13,0),0)</f>
        <v>0</v>
      </c>
      <c r="G1630" s="2">
        <f t="shared" si="76"/>
        <v>0</v>
      </c>
      <c r="H1630" s="2">
        <f t="shared" si="77"/>
        <v>0</v>
      </c>
    </row>
    <row r="1631" spans="2:8">
      <c r="B1631" t="s">
        <v>188</v>
      </c>
      <c r="C1631" t="s">
        <v>684</v>
      </c>
      <c r="D1631" s="5" t="str">
        <f t="shared" si="78"/>
        <v>11-12</v>
      </c>
      <c r="E1631" s="1">
        <f>_xlfn.IFNA(VLOOKUP(Aragon!B1631,'Kilter Holds'!$P$36:$AA$208,5,0),0)</f>
        <v>0</v>
      </c>
      <c r="G1631" s="2">
        <f t="shared" si="76"/>
        <v>0</v>
      </c>
      <c r="H1631" s="2">
        <f t="shared" si="77"/>
        <v>0</v>
      </c>
    </row>
    <row r="1632" spans="2:8">
      <c r="B1632" t="s">
        <v>188</v>
      </c>
      <c r="C1632" t="s">
        <v>684</v>
      </c>
      <c r="D1632" s="6" t="str">
        <f t="shared" si="78"/>
        <v>14-01</v>
      </c>
      <c r="E1632" s="1">
        <f>_xlfn.IFNA(VLOOKUP(Aragon!B1632,'Kilter Holds'!$P$36:$AA$208,6,0),0)</f>
        <v>0</v>
      </c>
      <c r="G1632" s="2">
        <f t="shared" si="76"/>
        <v>0</v>
      </c>
      <c r="H1632" s="2">
        <f t="shared" si="77"/>
        <v>0</v>
      </c>
    </row>
    <row r="1633" spans="2:8">
      <c r="B1633" t="s">
        <v>188</v>
      </c>
      <c r="C1633" t="s">
        <v>684</v>
      </c>
      <c r="D1633" s="7" t="str">
        <f t="shared" si="78"/>
        <v>15-12</v>
      </c>
      <c r="E1633" s="1">
        <f>_xlfn.IFNA(VLOOKUP(Aragon!B1633,'Kilter Holds'!$P$36:$AA$208,7,0),0)</f>
        <v>0</v>
      </c>
      <c r="G1633" s="2">
        <f t="shared" si="76"/>
        <v>0</v>
      </c>
      <c r="H1633" s="2">
        <f t="shared" si="77"/>
        <v>0</v>
      </c>
    </row>
    <row r="1634" spans="2:8">
      <c r="B1634" t="s">
        <v>188</v>
      </c>
      <c r="C1634" t="s">
        <v>684</v>
      </c>
      <c r="D1634" s="8" t="str">
        <f t="shared" si="78"/>
        <v>16-16</v>
      </c>
      <c r="E1634" s="1">
        <f>_xlfn.IFNA(VLOOKUP(Aragon!B1634,'Kilter Holds'!$P$36:$AA$208,8,0),0)</f>
        <v>0</v>
      </c>
      <c r="G1634" s="2">
        <f t="shared" si="76"/>
        <v>0</v>
      </c>
      <c r="H1634" s="2">
        <f t="shared" si="77"/>
        <v>0</v>
      </c>
    </row>
    <row r="1635" spans="2:8">
      <c r="B1635" t="s">
        <v>188</v>
      </c>
      <c r="C1635" t="s">
        <v>684</v>
      </c>
      <c r="D1635" s="9" t="str">
        <f t="shared" si="78"/>
        <v>13-01</v>
      </c>
      <c r="E1635" s="1">
        <f>_xlfn.IFNA(VLOOKUP(Aragon!B1635,'Kilter Holds'!$P$36:$AA$208,9,0),0)</f>
        <v>0</v>
      </c>
      <c r="G1635" s="2">
        <f t="shared" si="76"/>
        <v>0</v>
      </c>
      <c r="H1635" s="2">
        <f t="shared" si="77"/>
        <v>0</v>
      </c>
    </row>
    <row r="1636" spans="2:8">
      <c r="B1636" t="s">
        <v>188</v>
      </c>
      <c r="C1636" t="s">
        <v>684</v>
      </c>
      <c r="D1636" s="10" t="str">
        <f t="shared" si="78"/>
        <v>07-13</v>
      </c>
      <c r="E1636" s="1">
        <f>_xlfn.IFNA(VLOOKUP(Aragon!B1636,'Kilter Holds'!$P$36:$AA$208,10,0),0)</f>
        <v>0</v>
      </c>
      <c r="G1636" s="2">
        <f t="shared" si="76"/>
        <v>0</v>
      </c>
      <c r="H1636" s="2">
        <f t="shared" si="77"/>
        <v>0</v>
      </c>
    </row>
    <row r="1637" spans="2:8">
      <c r="B1637" t="s">
        <v>188</v>
      </c>
      <c r="C1637" t="s">
        <v>684</v>
      </c>
      <c r="D1637" s="11" t="str">
        <f t="shared" si="78"/>
        <v>11-26</v>
      </c>
      <c r="E1637" s="1">
        <f>_xlfn.IFNA(VLOOKUP(Aragon!B1637,'Kilter Holds'!$P$36:$AA$208,11,0),0)</f>
        <v>0</v>
      </c>
      <c r="G1637" s="2">
        <f t="shared" si="76"/>
        <v>0</v>
      </c>
      <c r="H1637" s="2">
        <f t="shared" si="77"/>
        <v>0</v>
      </c>
    </row>
    <row r="1638" spans="2:8">
      <c r="B1638" t="s">
        <v>188</v>
      </c>
      <c r="C1638" t="s">
        <v>684</v>
      </c>
      <c r="D1638" s="13" t="str">
        <f t="shared" si="78"/>
        <v>18-01</v>
      </c>
      <c r="E1638" s="1">
        <f>_xlfn.IFNA(VLOOKUP(Aragon!B1638,'Kilter Holds'!$P$36:$AA$208,12,0),0)</f>
        <v>0</v>
      </c>
      <c r="G1638" s="2">
        <f t="shared" si="76"/>
        <v>0</v>
      </c>
      <c r="H1638" s="2">
        <f t="shared" si="77"/>
        <v>0</v>
      </c>
    </row>
    <row r="1639" spans="2:8">
      <c r="B1639" t="s">
        <v>188</v>
      </c>
      <c r="C1639" t="s">
        <v>684</v>
      </c>
      <c r="D1639" s="12" t="str">
        <f t="shared" si="78"/>
        <v>Color Code</v>
      </c>
      <c r="E1639" s="1">
        <f>_xlfn.IFNA(VLOOKUP(Aragon!B1639,'Kilter Holds'!$P$36:$AA$208,13,0),0)</f>
        <v>0</v>
      </c>
      <c r="G1639" s="2">
        <f t="shared" si="76"/>
        <v>0</v>
      </c>
      <c r="H1639" s="2">
        <f t="shared" si="77"/>
        <v>0</v>
      </c>
    </row>
    <row r="1640" spans="2:8">
      <c r="B1640" t="s">
        <v>248</v>
      </c>
      <c r="C1640" t="s">
        <v>685</v>
      </c>
      <c r="D1640" s="5" t="str">
        <f t="shared" si="78"/>
        <v>11-12</v>
      </c>
      <c r="E1640" s="1">
        <f>_xlfn.IFNA(VLOOKUP(Aragon!B1640,'Kilter Holds'!$P$36:$AA$208,5,0),0)</f>
        <v>0</v>
      </c>
      <c r="G1640" s="2">
        <f t="shared" si="76"/>
        <v>0</v>
      </c>
      <c r="H1640" s="2">
        <f t="shared" si="77"/>
        <v>0</v>
      </c>
    </row>
    <row r="1641" spans="2:8">
      <c r="B1641" t="s">
        <v>248</v>
      </c>
      <c r="C1641" t="s">
        <v>685</v>
      </c>
      <c r="D1641" s="6" t="str">
        <f t="shared" si="78"/>
        <v>14-01</v>
      </c>
      <c r="E1641" s="1">
        <f>_xlfn.IFNA(VLOOKUP(Aragon!B1641,'Kilter Holds'!$P$36:$AA$208,6,0),0)</f>
        <v>0</v>
      </c>
      <c r="G1641" s="2">
        <f t="shared" si="76"/>
        <v>0</v>
      </c>
      <c r="H1641" s="2">
        <f t="shared" si="77"/>
        <v>0</v>
      </c>
    </row>
    <row r="1642" spans="2:8">
      <c r="B1642" t="s">
        <v>248</v>
      </c>
      <c r="C1642" t="s">
        <v>685</v>
      </c>
      <c r="D1642" s="7" t="str">
        <f t="shared" si="78"/>
        <v>15-12</v>
      </c>
      <c r="E1642" s="1">
        <f>_xlfn.IFNA(VLOOKUP(Aragon!B1642,'Kilter Holds'!$P$36:$AA$208,7,0),0)</f>
        <v>0</v>
      </c>
      <c r="G1642" s="2">
        <f t="shared" si="76"/>
        <v>0</v>
      </c>
      <c r="H1642" s="2">
        <f t="shared" si="77"/>
        <v>0</v>
      </c>
    </row>
    <row r="1643" spans="2:8">
      <c r="B1643" t="s">
        <v>248</v>
      </c>
      <c r="C1643" t="s">
        <v>685</v>
      </c>
      <c r="D1643" s="8" t="str">
        <f t="shared" si="78"/>
        <v>16-16</v>
      </c>
      <c r="E1643" s="1">
        <f>_xlfn.IFNA(VLOOKUP(Aragon!B1643,'Kilter Holds'!$P$36:$AA$208,8,0),0)</f>
        <v>0</v>
      </c>
      <c r="G1643" s="2">
        <f t="shared" si="76"/>
        <v>0</v>
      </c>
      <c r="H1643" s="2">
        <f t="shared" si="77"/>
        <v>0</v>
      </c>
    </row>
    <row r="1644" spans="2:8">
      <c r="B1644" t="s">
        <v>248</v>
      </c>
      <c r="C1644" t="s">
        <v>685</v>
      </c>
      <c r="D1644" s="9" t="str">
        <f t="shared" si="78"/>
        <v>13-01</v>
      </c>
      <c r="E1644" s="1">
        <f>_xlfn.IFNA(VLOOKUP(Aragon!B1644,'Kilter Holds'!$P$36:$AA$208,9,0),0)</f>
        <v>0</v>
      </c>
      <c r="G1644" s="2">
        <f t="shared" si="76"/>
        <v>0</v>
      </c>
      <c r="H1644" s="2">
        <f t="shared" si="77"/>
        <v>0</v>
      </c>
    </row>
    <row r="1645" spans="2:8">
      <c r="B1645" t="s">
        <v>248</v>
      </c>
      <c r="C1645" t="s">
        <v>685</v>
      </c>
      <c r="D1645" s="10" t="str">
        <f t="shared" si="78"/>
        <v>07-13</v>
      </c>
      <c r="E1645" s="1">
        <f>_xlfn.IFNA(VLOOKUP(Aragon!B1645,'Kilter Holds'!$P$36:$AA$208,10,0),0)</f>
        <v>0</v>
      </c>
      <c r="G1645" s="2">
        <f t="shared" si="76"/>
        <v>0</v>
      </c>
      <c r="H1645" s="2">
        <f t="shared" si="77"/>
        <v>0</v>
      </c>
    </row>
    <row r="1646" spans="2:8">
      <c r="B1646" t="s">
        <v>248</v>
      </c>
      <c r="C1646" t="s">
        <v>685</v>
      </c>
      <c r="D1646" s="11" t="str">
        <f t="shared" si="78"/>
        <v>11-26</v>
      </c>
      <c r="E1646" s="1">
        <f>_xlfn.IFNA(VLOOKUP(Aragon!B1646,'Kilter Holds'!$P$36:$AA$208,11,0),0)</f>
        <v>0</v>
      </c>
      <c r="G1646" s="2">
        <f t="shared" si="76"/>
        <v>0</v>
      </c>
      <c r="H1646" s="2">
        <f t="shared" si="77"/>
        <v>0</v>
      </c>
    </row>
    <row r="1647" spans="2:8">
      <c r="B1647" t="s">
        <v>248</v>
      </c>
      <c r="C1647" t="s">
        <v>685</v>
      </c>
      <c r="D1647" s="13" t="str">
        <f t="shared" si="78"/>
        <v>18-01</v>
      </c>
      <c r="E1647" s="1">
        <f>_xlfn.IFNA(VLOOKUP(Aragon!B1647,'Kilter Holds'!$P$36:$AA$208,12,0),0)</f>
        <v>0</v>
      </c>
      <c r="G1647" s="2">
        <f t="shared" si="76"/>
        <v>0</v>
      </c>
      <c r="H1647" s="2">
        <f t="shared" si="77"/>
        <v>0</v>
      </c>
    </row>
    <row r="1648" spans="2:8">
      <c r="B1648" t="s">
        <v>248</v>
      </c>
      <c r="C1648" t="s">
        <v>685</v>
      </c>
      <c r="D1648" s="12" t="str">
        <f t="shared" si="78"/>
        <v>Color Code</v>
      </c>
      <c r="E1648" s="1">
        <f>_xlfn.IFNA(VLOOKUP(Aragon!B1648,'Kilter Holds'!$P$36:$AA$208,13,0),0)</f>
        <v>0</v>
      </c>
      <c r="G1648" s="2">
        <f t="shared" si="76"/>
        <v>0</v>
      </c>
      <c r="H1648" s="2">
        <f t="shared" si="77"/>
        <v>0</v>
      </c>
    </row>
    <row r="1649" spans="2:8">
      <c r="B1649" t="s">
        <v>249</v>
      </c>
      <c r="C1649" t="s">
        <v>686</v>
      </c>
      <c r="D1649" s="5" t="str">
        <f t="shared" si="78"/>
        <v>11-12</v>
      </c>
      <c r="E1649" s="1">
        <f>_xlfn.IFNA(VLOOKUP(Aragon!B1649,'Kilter Holds'!$P$36:$AA$208,5,0),0)</f>
        <v>0</v>
      </c>
      <c r="G1649" s="2">
        <f t="shared" si="76"/>
        <v>0</v>
      </c>
      <c r="H1649" s="2">
        <f t="shared" si="77"/>
        <v>0</v>
      </c>
    </row>
    <row r="1650" spans="2:8">
      <c r="B1650" t="s">
        <v>249</v>
      </c>
      <c r="C1650" t="s">
        <v>686</v>
      </c>
      <c r="D1650" s="6" t="str">
        <f t="shared" si="78"/>
        <v>14-01</v>
      </c>
      <c r="E1650" s="1">
        <f>_xlfn.IFNA(VLOOKUP(Aragon!B1650,'Kilter Holds'!$P$36:$AA$208,6,0),0)</f>
        <v>0</v>
      </c>
      <c r="G1650" s="2">
        <f t="shared" si="76"/>
        <v>0</v>
      </c>
      <c r="H1650" s="2">
        <f t="shared" si="77"/>
        <v>0</v>
      </c>
    </row>
    <row r="1651" spans="2:8">
      <c r="B1651" t="s">
        <v>249</v>
      </c>
      <c r="C1651" t="s">
        <v>686</v>
      </c>
      <c r="D1651" s="7" t="str">
        <f t="shared" si="78"/>
        <v>15-12</v>
      </c>
      <c r="E1651" s="1">
        <f>_xlfn.IFNA(VLOOKUP(Aragon!B1651,'Kilter Holds'!$P$36:$AA$208,7,0),0)</f>
        <v>0</v>
      </c>
      <c r="G1651" s="2">
        <f t="shared" si="76"/>
        <v>0</v>
      </c>
      <c r="H1651" s="2">
        <f t="shared" si="77"/>
        <v>0</v>
      </c>
    </row>
    <row r="1652" spans="2:8">
      <c r="B1652" t="s">
        <v>249</v>
      </c>
      <c r="C1652" t="s">
        <v>686</v>
      </c>
      <c r="D1652" s="8" t="str">
        <f t="shared" si="78"/>
        <v>16-16</v>
      </c>
      <c r="E1652" s="1">
        <f>_xlfn.IFNA(VLOOKUP(Aragon!B1652,'Kilter Holds'!$P$36:$AA$208,8,0),0)</f>
        <v>0</v>
      </c>
      <c r="G1652" s="2">
        <f t="shared" si="76"/>
        <v>0</v>
      </c>
      <c r="H1652" s="2">
        <f t="shared" si="77"/>
        <v>0</v>
      </c>
    </row>
    <row r="1653" spans="2:8">
      <c r="B1653" t="s">
        <v>249</v>
      </c>
      <c r="C1653" t="s">
        <v>686</v>
      </c>
      <c r="D1653" s="9" t="str">
        <f t="shared" si="78"/>
        <v>13-01</v>
      </c>
      <c r="E1653" s="1">
        <f>_xlfn.IFNA(VLOOKUP(Aragon!B1653,'Kilter Holds'!$P$36:$AA$208,9,0),0)</f>
        <v>0</v>
      </c>
      <c r="G1653" s="2">
        <f t="shared" si="76"/>
        <v>0</v>
      </c>
      <c r="H1653" s="2">
        <f t="shared" si="77"/>
        <v>0</v>
      </c>
    </row>
    <row r="1654" spans="2:8">
      <c r="B1654" t="s">
        <v>249</v>
      </c>
      <c r="C1654" t="s">
        <v>686</v>
      </c>
      <c r="D1654" s="10" t="str">
        <f t="shared" si="78"/>
        <v>07-13</v>
      </c>
      <c r="E1654" s="1">
        <f>_xlfn.IFNA(VLOOKUP(Aragon!B1654,'Kilter Holds'!$P$36:$AA$208,10,0),0)</f>
        <v>0</v>
      </c>
      <c r="G1654" s="2">
        <f t="shared" si="76"/>
        <v>0</v>
      </c>
      <c r="H1654" s="2">
        <f t="shared" si="77"/>
        <v>0</v>
      </c>
    </row>
    <row r="1655" spans="2:8">
      <c r="B1655" t="s">
        <v>249</v>
      </c>
      <c r="C1655" t="s">
        <v>686</v>
      </c>
      <c r="D1655" s="11" t="str">
        <f t="shared" si="78"/>
        <v>11-26</v>
      </c>
      <c r="E1655" s="1">
        <f>_xlfn.IFNA(VLOOKUP(Aragon!B1655,'Kilter Holds'!$P$36:$AA$208,11,0),0)</f>
        <v>0</v>
      </c>
      <c r="G1655" s="2">
        <f t="shared" si="76"/>
        <v>0</v>
      </c>
      <c r="H1655" s="2">
        <f t="shared" si="77"/>
        <v>0</v>
      </c>
    </row>
    <row r="1656" spans="2:8">
      <c r="B1656" t="s">
        <v>249</v>
      </c>
      <c r="C1656" t="s">
        <v>686</v>
      </c>
      <c r="D1656" s="13" t="str">
        <f t="shared" si="78"/>
        <v>18-01</v>
      </c>
      <c r="E1656" s="1">
        <f>_xlfn.IFNA(VLOOKUP(Aragon!B1656,'Kilter Holds'!$P$36:$AA$208,12,0),0)</f>
        <v>0</v>
      </c>
      <c r="G1656" s="2">
        <f t="shared" si="76"/>
        <v>0</v>
      </c>
      <c r="H1656" s="2">
        <f t="shared" si="77"/>
        <v>0</v>
      </c>
    </row>
    <row r="1657" spans="2:8">
      <c r="B1657" t="s">
        <v>249</v>
      </c>
      <c r="C1657" t="s">
        <v>686</v>
      </c>
      <c r="D1657" s="12" t="str">
        <f t="shared" si="78"/>
        <v>Color Code</v>
      </c>
      <c r="E1657" s="1">
        <f>_xlfn.IFNA(VLOOKUP(Aragon!B1657,'Kilter Holds'!$P$36:$AA$208,13,0),0)</f>
        <v>0</v>
      </c>
      <c r="G1657" s="2">
        <f t="shared" si="76"/>
        <v>0</v>
      </c>
      <c r="H1657" s="2">
        <f t="shared" si="77"/>
        <v>0</v>
      </c>
    </row>
    <row r="1658" spans="2:8">
      <c r="B1658" t="s">
        <v>189</v>
      </c>
      <c r="C1658" t="s">
        <v>687</v>
      </c>
      <c r="D1658" s="5" t="str">
        <f t="shared" si="78"/>
        <v>11-12</v>
      </c>
      <c r="E1658" s="1">
        <f>_xlfn.IFNA(VLOOKUP(Aragon!B1658,'Kilter Holds'!$P$36:$AA$208,5,0),0)</f>
        <v>0</v>
      </c>
      <c r="G1658" s="2">
        <f t="shared" ref="G1658:G1721" si="79">E1658*F1658</f>
        <v>0</v>
      </c>
      <c r="H1658" s="2">
        <f t="shared" si="77"/>
        <v>0</v>
      </c>
    </row>
    <row r="1659" spans="2:8">
      <c r="B1659" t="s">
        <v>189</v>
      </c>
      <c r="C1659" t="s">
        <v>687</v>
      </c>
      <c r="D1659" s="6" t="str">
        <f t="shared" si="78"/>
        <v>14-01</v>
      </c>
      <c r="E1659" s="1">
        <f>_xlfn.IFNA(VLOOKUP(Aragon!B1659,'Kilter Holds'!$P$36:$AA$208,6,0),0)</f>
        <v>0</v>
      </c>
      <c r="G1659" s="2">
        <f t="shared" si="79"/>
        <v>0</v>
      </c>
      <c r="H1659" s="2">
        <f t="shared" si="77"/>
        <v>0</v>
      </c>
    </row>
    <row r="1660" spans="2:8">
      <c r="B1660" t="s">
        <v>189</v>
      </c>
      <c r="C1660" t="s">
        <v>687</v>
      </c>
      <c r="D1660" s="7" t="str">
        <f t="shared" si="78"/>
        <v>15-12</v>
      </c>
      <c r="E1660" s="1">
        <f>_xlfn.IFNA(VLOOKUP(Aragon!B1660,'Kilter Holds'!$P$36:$AA$208,7,0),0)</f>
        <v>0</v>
      </c>
      <c r="G1660" s="2">
        <f t="shared" si="79"/>
        <v>0</v>
      </c>
      <c r="H1660" s="2">
        <f t="shared" si="77"/>
        <v>0</v>
      </c>
    </row>
    <row r="1661" spans="2:8">
      <c r="B1661" t="s">
        <v>189</v>
      </c>
      <c r="C1661" t="s">
        <v>687</v>
      </c>
      <c r="D1661" s="8" t="str">
        <f t="shared" si="78"/>
        <v>16-16</v>
      </c>
      <c r="E1661" s="1">
        <f>_xlfn.IFNA(VLOOKUP(Aragon!B1661,'Kilter Holds'!$P$36:$AA$208,8,0),0)</f>
        <v>0</v>
      </c>
      <c r="G1661" s="2">
        <f t="shared" si="79"/>
        <v>0</v>
      </c>
      <c r="H1661" s="2">
        <f t="shared" si="77"/>
        <v>0</v>
      </c>
    </row>
    <row r="1662" spans="2:8">
      <c r="B1662" t="s">
        <v>189</v>
      </c>
      <c r="C1662" t="s">
        <v>687</v>
      </c>
      <c r="D1662" s="9" t="str">
        <f t="shared" si="78"/>
        <v>13-01</v>
      </c>
      <c r="E1662" s="1">
        <f>_xlfn.IFNA(VLOOKUP(Aragon!B1662,'Kilter Holds'!$P$36:$AA$208,9,0),0)</f>
        <v>0</v>
      </c>
      <c r="G1662" s="2">
        <f t="shared" si="79"/>
        <v>0</v>
      </c>
      <c r="H1662" s="2">
        <f t="shared" si="77"/>
        <v>0</v>
      </c>
    </row>
    <row r="1663" spans="2:8">
      <c r="B1663" t="s">
        <v>189</v>
      </c>
      <c r="C1663" t="s">
        <v>687</v>
      </c>
      <c r="D1663" s="10" t="str">
        <f t="shared" si="78"/>
        <v>07-13</v>
      </c>
      <c r="E1663" s="1">
        <f>_xlfn.IFNA(VLOOKUP(Aragon!B1663,'Kilter Holds'!$P$36:$AA$208,10,0),0)</f>
        <v>0</v>
      </c>
      <c r="G1663" s="2">
        <f t="shared" si="79"/>
        <v>0</v>
      </c>
      <c r="H1663" s="2">
        <f t="shared" si="77"/>
        <v>0</v>
      </c>
    </row>
    <row r="1664" spans="2:8">
      <c r="B1664" t="s">
        <v>189</v>
      </c>
      <c r="C1664" t="s">
        <v>687</v>
      </c>
      <c r="D1664" s="11" t="str">
        <f t="shared" si="78"/>
        <v>11-26</v>
      </c>
      <c r="E1664" s="1">
        <f>_xlfn.IFNA(VLOOKUP(Aragon!B1664,'Kilter Holds'!$P$36:$AA$208,11,0),0)</f>
        <v>0</v>
      </c>
      <c r="G1664" s="2">
        <f t="shared" si="79"/>
        <v>0</v>
      </c>
      <c r="H1664" s="2">
        <f t="shared" si="77"/>
        <v>0</v>
      </c>
    </row>
    <row r="1665" spans="2:8">
      <c r="B1665" t="s">
        <v>189</v>
      </c>
      <c r="C1665" t="s">
        <v>687</v>
      </c>
      <c r="D1665" s="13" t="str">
        <f t="shared" si="78"/>
        <v>18-01</v>
      </c>
      <c r="E1665" s="1">
        <f>_xlfn.IFNA(VLOOKUP(Aragon!B1665,'Kilter Holds'!$P$36:$AA$208,12,0),0)</f>
        <v>0</v>
      </c>
      <c r="G1665" s="2">
        <f t="shared" si="79"/>
        <v>0</v>
      </c>
      <c r="H1665" s="2">
        <f t="shared" si="77"/>
        <v>0</v>
      </c>
    </row>
    <row r="1666" spans="2:8">
      <c r="B1666" t="s">
        <v>189</v>
      </c>
      <c r="C1666" t="s">
        <v>687</v>
      </c>
      <c r="D1666" s="12" t="str">
        <f t="shared" si="78"/>
        <v>Color Code</v>
      </c>
      <c r="E1666" s="1">
        <f>_xlfn.IFNA(VLOOKUP(Aragon!B1666,'Kilter Holds'!$P$36:$AA$208,13,0),0)</f>
        <v>0</v>
      </c>
      <c r="G1666" s="2">
        <f t="shared" si="79"/>
        <v>0</v>
      </c>
      <c r="H1666" s="2">
        <f t="shared" si="77"/>
        <v>0</v>
      </c>
    </row>
    <row r="1667" spans="2:8">
      <c r="B1667" t="s">
        <v>220</v>
      </c>
      <c r="C1667" t="s">
        <v>688</v>
      </c>
      <c r="D1667" s="5" t="str">
        <f t="shared" si="78"/>
        <v>11-12</v>
      </c>
      <c r="E1667" s="1">
        <f>_xlfn.IFNA(VLOOKUP(Aragon!B1667,'Kilter Holds'!$P$36:$AA$208,5,0),0)</f>
        <v>0</v>
      </c>
      <c r="G1667" s="2">
        <f t="shared" si="79"/>
        <v>0</v>
      </c>
      <c r="H1667" s="2">
        <f t="shared" si="77"/>
        <v>0</v>
      </c>
    </row>
    <row r="1668" spans="2:8">
      <c r="B1668" t="s">
        <v>220</v>
      </c>
      <c r="C1668" t="s">
        <v>688</v>
      </c>
      <c r="D1668" s="6" t="str">
        <f t="shared" si="78"/>
        <v>14-01</v>
      </c>
      <c r="E1668" s="1">
        <f>_xlfn.IFNA(VLOOKUP(Aragon!B1668,'Kilter Holds'!$P$36:$AA$208,6,0),0)</f>
        <v>0</v>
      </c>
      <c r="G1668" s="2">
        <f t="shared" si="79"/>
        <v>0</v>
      </c>
      <c r="H1668" s="2">
        <f t="shared" si="77"/>
        <v>0</v>
      </c>
    </row>
    <row r="1669" spans="2:8">
      <c r="B1669" t="s">
        <v>220</v>
      </c>
      <c r="C1669" t="s">
        <v>688</v>
      </c>
      <c r="D1669" s="7" t="str">
        <f t="shared" si="78"/>
        <v>15-12</v>
      </c>
      <c r="E1669" s="1">
        <f>_xlfn.IFNA(VLOOKUP(Aragon!B1669,'Kilter Holds'!$P$36:$AA$208,7,0),0)</f>
        <v>0</v>
      </c>
      <c r="G1669" s="2">
        <f t="shared" si="79"/>
        <v>0</v>
      </c>
      <c r="H1669" s="2">
        <f t="shared" si="77"/>
        <v>0</v>
      </c>
    </row>
    <row r="1670" spans="2:8">
      <c r="B1670" t="s">
        <v>220</v>
      </c>
      <c r="C1670" t="s">
        <v>688</v>
      </c>
      <c r="D1670" s="8" t="str">
        <f t="shared" si="78"/>
        <v>16-16</v>
      </c>
      <c r="E1670" s="1">
        <f>_xlfn.IFNA(VLOOKUP(Aragon!B1670,'Kilter Holds'!$P$36:$AA$208,8,0),0)</f>
        <v>0</v>
      </c>
      <c r="G1670" s="2">
        <f t="shared" si="79"/>
        <v>0</v>
      </c>
      <c r="H1670" s="2">
        <f t="shared" si="77"/>
        <v>0</v>
      </c>
    </row>
    <row r="1671" spans="2:8">
      <c r="B1671" t="s">
        <v>220</v>
      </c>
      <c r="C1671" t="s">
        <v>688</v>
      </c>
      <c r="D1671" s="9" t="str">
        <f t="shared" si="78"/>
        <v>13-01</v>
      </c>
      <c r="E1671" s="1">
        <f>_xlfn.IFNA(VLOOKUP(Aragon!B1671,'Kilter Holds'!$P$36:$AA$208,9,0),0)</f>
        <v>0</v>
      </c>
      <c r="G1671" s="2">
        <f t="shared" si="79"/>
        <v>0</v>
      </c>
      <c r="H1671" s="2">
        <f t="shared" si="77"/>
        <v>0</v>
      </c>
    </row>
    <row r="1672" spans="2:8">
      <c r="B1672" t="s">
        <v>220</v>
      </c>
      <c r="C1672" t="s">
        <v>688</v>
      </c>
      <c r="D1672" s="10" t="str">
        <f t="shared" si="78"/>
        <v>07-13</v>
      </c>
      <c r="E1672" s="1">
        <f>_xlfn.IFNA(VLOOKUP(Aragon!B1672,'Kilter Holds'!$P$36:$AA$208,10,0),0)</f>
        <v>0</v>
      </c>
      <c r="G1672" s="2">
        <f t="shared" si="79"/>
        <v>0</v>
      </c>
      <c r="H1672" s="2">
        <f t="shared" si="77"/>
        <v>0</v>
      </c>
    </row>
    <row r="1673" spans="2:8">
      <c r="B1673" t="s">
        <v>220</v>
      </c>
      <c r="C1673" t="s">
        <v>688</v>
      </c>
      <c r="D1673" s="11" t="str">
        <f t="shared" si="78"/>
        <v>11-26</v>
      </c>
      <c r="E1673" s="1">
        <f>_xlfn.IFNA(VLOOKUP(Aragon!B1673,'Kilter Holds'!$P$36:$AA$208,11,0),0)</f>
        <v>0</v>
      </c>
      <c r="G1673" s="2">
        <f t="shared" si="79"/>
        <v>0</v>
      </c>
      <c r="H1673" s="2">
        <f t="shared" si="77"/>
        <v>0</v>
      </c>
    </row>
    <row r="1674" spans="2:8">
      <c r="B1674" t="s">
        <v>220</v>
      </c>
      <c r="C1674" t="s">
        <v>688</v>
      </c>
      <c r="D1674" s="13" t="str">
        <f t="shared" si="78"/>
        <v>18-01</v>
      </c>
      <c r="E1674" s="1">
        <f>_xlfn.IFNA(VLOOKUP(Aragon!B1674,'Kilter Holds'!$P$36:$AA$208,12,0),0)</f>
        <v>0</v>
      </c>
      <c r="G1674" s="2">
        <f t="shared" si="79"/>
        <v>0</v>
      </c>
      <c r="H1674" s="2">
        <f t="shared" si="77"/>
        <v>0</v>
      </c>
    </row>
    <row r="1675" spans="2:8">
      <c r="B1675" t="s">
        <v>220</v>
      </c>
      <c r="C1675" t="s">
        <v>688</v>
      </c>
      <c r="D1675" s="12" t="str">
        <f t="shared" si="78"/>
        <v>Color Code</v>
      </c>
      <c r="E1675" s="1">
        <f>_xlfn.IFNA(VLOOKUP(Aragon!B1675,'Kilter Holds'!$P$36:$AA$208,13,0),0)</f>
        <v>0</v>
      </c>
      <c r="G1675" s="2">
        <f t="shared" si="79"/>
        <v>0</v>
      </c>
      <c r="H1675" s="2">
        <f t="shared" si="77"/>
        <v>0</v>
      </c>
    </row>
    <row r="1676" spans="2:8">
      <c r="B1676" t="s">
        <v>866</v>
      </c>
      <c r="C1676" t="s">
        <v>883</v>
      </c>
      <c r="D1676" s="5" t="str">
        <f t="shared" si="78"/>
        <v>11-12</v>
      </c>
      <c r="E1676" s="1">
        <f>_xlfn.IFNA(VLOOKUP(Aragon!B1676,'Kilter Holds'!$P$36:$AA$208,5,0),0)</f>
        <v>0</v>
      </c>
      <c r="G1676" s="2">
        <f t="shared" si="79"/>
        <v>0</v>
      </c>
      <c r="H1676" s="2">
        <f t="shared" ref="H1676:H1739" si="80">IF($S$11="Y",G1676*0.05,0)</f>
        <v>0</v>
      </c>
    </row>
    <row r="1677" spans="2:8">
      <c r="B1677" t="s">
        <v>866</v>
      </c>
      <c r="C1677" t="s">
        <v>883</v>
      </c>
      <c r="D1677" s="6" t="str">
        <f t="shared" ref="D1677:D1740" si="81">D1668</f>
        <v>14-01</v>
      </c>
      <c r="E1677" s="1">
        <f>_xlfn.IFNA(VLOOKUP(Aragon!B1677,'Kilter Holds'!$P$36:$AA$208,6,0),0)</f>
        <v>0</v>
      </c>
      <c r="G1677" s="2">
        <f t="shared" si="79"/>
        <v>0</v>
      </c>
      <c r="H1677" s="2">
        <f t="shared" si="80"/>
        <v>0</v>
      </c>
    </row>
    <row r="1678" spans="2:8">
      <c r="B1678" t="s">
        <v>866</v>
      </c>
      <c r="C1678" t="s">
        <v>883</v>
      </c>
      <c r="D1678" s="7" t="str">
        <f t="shared" si="81"/>
        <v>15-12</v>
      </c>
      <c r="E1678" s="1">
        <f>_xlfn.IFNA(VLOOKUP(Aragon!B1678,'Kilter Holds'!$P$36:$AA$208,7,0),0)</f>
        <v>0</v>
      </c>
      <c r="G1678" s="2">
        <f t="shared" si="79"/>
        <v>0</v>
      </c>
      <c r="H1678" s="2">
        <f t="shared" si="80"/>
        <v>0</v>
      </c>
    </row>
    <row r="1679" spans="2:8">
      <c r="B1679" t="s">
        <v>866</v>
      </c>
      <c r="C1679" t="s">
        <v>883</v>
      </c>
      <c r="D1679" s="8" t="str">
        <f t="shared" si="81"/>
        <v>16-16</v>
      </c>
      <c r="E1679" s="1">
        <f>_xlfn.IFNA(VLOOKUP(Aragon!B1679,'Kilter Holds'!$P$36:$AA$208,8,0),0)</f>
        <v>0</v>
      </c>
      <c r="G1679" s="2">
        <f t="shared" si="79"/>
        <v>0</v>
      </c>
      <c r="H1679" s="2">
        <f t="shared" si="80"/>
        <v>0</v>
      </c>
    </row>
    <row r="1680" spans="2:8">
      <c r="B1680" t="s">
        <v>866</v>
      </c>
      <c r="C1680" t="s">
        <v>883</v>
      </c>
      <c r="D1680" s="9" t="str">
        <f t="shared" si="81"/>
        <v>13-01</v>
      </c>
      <c r="E1680" s="1">
        <f>_xlfn.IFNA(VLOOKUP(Aragon!B1680,'Kilter Holds'!$P$36:$AA$208,9,0),0)</f>
        <v>0</v>
      </c>
      <c r="G1680" s="2">
        <f t="shared" si="79"/>
        <v>0</v>
      </c>
      <c r="H1680" s="2">
        <f t="shared" si="80"/>
        <v>0</v>
      </c>
    </row>
    <row r="1681" spans="2:8">
      <c r="B1681" t="s">
        <v>866</v>
      </c>
      <c r="C1681" t="s">
        <v>883</v>
      </c>
      <c r="D1681" s="10" t="str">
        <f t="shared" si="81"/>
        <v>07-13</v>
      </c>
      <c r="E1681" s="1">
        <f>_xlfn.IFNA(VLOOKUP(Aragon!B1681,'Kilter Holds'!$P$36:$AA$208,10,0),0)</f>
        <v>0</v>
      </c>
      <c r="G1681" s="2">
        <f t="shared" si="79"/>
        <v>0</v>
      </c>
      <c r="H1681" s="2">
        <f t="shared" si="80"/>
        <v>0</v>
      </c>
    </row>
    <row r="1682" spans="2:8">
      <c r="B1682" t="s">
        <v>866</v>
      </c>
      <c r="C1682" t="s">
        <v>883</v>
      </c>
      <c r="D1682" s="11" t="str">
        <f t="shared" si="81"/>
        <v>11-26</v>
      </c>
      <c r="E1682" s="1">
        <f>_xlfn.IFNA(VLOOKUP(Aragon!B1682,'Kilter Holds'!$P$36:$AA$208,11,0),0)</f>
        <v>0</v>
      </c>
      <c r="G1682" s="2">
        <f t="shared" si="79"/>
        <v>0</v>
      </c>
      <c r="H1682" s="2">
        <f t="shared" si="80"/>
        <v>0</v>
      </c>
    </row>
    <row r="1683" spans="2:8">
      <c r="B1683" t="s">
        <v>866</v>
      </c>
      <c r="C1683" t="s">
        <v>883</v>
      </c>
      <c r="D1683" s="13" t="str">
        <f t="shared" si="81"/>
        <v>18-01</v>
      </c>
      <c r="E1683" s="1">
        <f>_xlfn.IFNA(VLOOKUP(Aragon!B1683,'Kilter Holds'!$P$36:$AA$208,12,0),0)</f>
        <v>0</v>
      </c>
      <c r="G1683" s="2">
        <f t="shared" si="79"/>
        <v>0</v>
      </c>
      <c r="H1683" s="2">
        <f t="shared" si="80"/>
        <v>0</v>
      </c>
    </row>
    <row r="1684" spans="2:8">
      <c r="B1684" t="s">
        <v>866</v>
      </c>
      <c r="C1684" t="s">
        <v>883</v>
      </c>
      <c r="D1684" s="12" t="str">
        <f t="shared" si="81"/>
        <v>Color Code</v>
      </c>
      <c r="E1684" s="1">
        <f>_xlfn.IFNA(VLOOKUP(Aragon!B1684,'Kilter Holds'!$P$36:$AA$208,13,0),0)</f>
        <v>0</v>
      </c>
      <c r="G1684" s="2">
        <f t="shared" si="79"/>
        <v>0</v>
      </c>
      <c r="H1684" s="2">
        <f t="shared" si="80"/>
        <v>0</v>
      </c>
    </row>
    <row r="1685" spans="2:8">
      <c r="B1685" s="3" t="s">
        <v>868</v>
      </c>
      <c r="C1685" s="3" t="s">
        <v>888</v>
      </c>
      <c r="D1685" s="5" t="str">
        <f t="shared" si="81"/>
        <v>11-12</v>
      </c>
      <c r="E1685" s="1">
        <f>_xlfn.IFNA(VLOOKUP(Aragon!B1685,'Kilter Holds'!$P$36:$AA$208,5,0),0)</f>
        <v>0</v>
      </c>
      <c r="G1685" s="2">
        <f t="shared" si="79"/>
        <v>0</v>
      </c>
      <c r="H1685" s="2">
        <f t="shared" si="80"/>
        <v>0</v>
      </c>
    </row>
    <row r="1686" spans="2:8">
      <c r="B1686" s="3" t="s">
        <v>868</v>
      </c>
      <c r="C1686" s="3" t="s">
        <v>888</v>
      </c>
      <c r="D1686" s="6" t="str">
        <f t="shared" si="81"/>
        <v>14-01</v>
      </c>
      <c r="E1686" s="1">
        <f>_xlfn.IFNA(VLOOKUP(Aragon!B1686,'Kilter Holds'!$P$36:$AA$208,6,0),0)</f>
        <v>0</v>
      </c>
      <c r="G1686" s="2">
        <f t="shared" si="79"/>
        <v>0</v>
      </c>
      <c r="H1686" s="2">
        <f t="shared" si="80"/>
        <v>0</v>
      </c>
    </row>
    <row r="1687" spans="2:8">
      <c r="B1687" s="3" t="s">
        <v>868</v>
      </c>
      <c r="C1687" s="3" t="s">
        <v>888</v>
      </c>
      <c r="D1687" s="7" t="str">
        <f t="shared" si="81"/>
        <v>15-12</v>
      </c>
      <c r="E1687" s="1">
        <f>_xlfn.IFNA(VLOOKUP(Aragon!B1687,'Kilter Holds'!$P$36:$AA$208,7,0),0)</f>
        <v>0</v>
      </c>
      <c r="G1687" s="2">
        <f t="shared" si="79"/>
        <v>0</v>
      </c>
      <c r="H1687" s="2">
        <f t="shared" si="80"/>
        <v>0</v>
      </c>
    </row>
    <row r="1688" spans="2:8">
      <c r="B1688" s="3" t="s">
        <v>868</v>
      </c>
      <c r="C1688" s="3" t="s">
        <v>888</v>
      </c>
      <c r="D1688" s="8" t="str">
        <f t="shared" si="81"/>
        <v>16-16</v>
      </c>
      <c r="E1688" s="1">
        <f>_xlfn.IFNA(VLOOKUP(Aragon!B1688,'Kilter Holds'!$P$36:$AA$208,8,0),0)</f>
        <v>0</v>
      </c>
      <c r="G1688" s="2">
        <f t="shared" si="79"/>
        <v>0</v>
      </c>
      <c r="H1688" s="2">
        <f t="shared" si="80"/>
        <v>0</v>
      </c>
    </row>
    <row r="1689" spans="2:8">
      <c r="B1689" s="3" t="s">
        <v>868</v>
      </c>
      <c r="C1689" s="3" t="s">
        <v>888</v>
      </c>
      <c r="D1689" s="9" t="str">
        <f t="shared" si="81"/>
        <v>13-01</v>
      </c>
      <c r="E1689" s="1">
        <f>_xlfn.IFNA(VLOOKUP(Aragon!B1689,'Kilter Holds'!$P$36:$AA$208,9,0),0)</f>
        <v>0</v>
      </c>
      <c r="G1689" s="2">
        <f t="shared" si="79"/>
        <v>0</v>
      </c>
      <c r="H1689" s="2">
        <f t="shared" si="80"/>
        <v>0</v>
      </c>
    </row>
    <row r="1690" spans="2:8">
      <c r="B1690" s="3" t="s">
        <v>868</v>
      </c>
      <c r="C1690" s="3" t="s">
        <v>888</v>
      </c>
      <c r="D1690" s="10" t="str">
        <f t="shared" si="81"/>
        <v>07-13</v>
      </c>
      <c r="E1690" s="1">
        <f>_xlfn.IFNA(VLOOKUP(Aragon!B1690,'Kilter Holds'!$P$36:$AA$208,10,0),0)</f>
        <v>0</v>
      </c>
      <c r="G1690" s="2">
        <f t="shared" si="79"/>
        <v>0</v>
      </c>
      <c r="H1690" s="2">
        <f t="shared" si="80"/>
        <v>0</v>
      </c>
    </row>
    <row r="1691" spans="2:8">
      <c r="B1691" s="3" t="s">
        <v>868</v>
      </c>
      <c r="C1691" s="3" t="s">
        <v>888</v>
      </c>
      <c r="D1691" s="11" t="str">
        <f t="shared" si="81"/>
        <v>11-26</v>
      </c>
      <c r="E1691" s="1">
        <f>_xlfn.IFNA(VLOOKUP(Aragon!B1691,'Kilter Holds'!$P$36:$AA$208,11,0),0)</f>
        <v>0</v>
      </c>
      <c r="G1691" s="2">
        <f t="shared" si="79"/>
        <v>0</v>
      </c>
      <c r="H1691" s="2">
        <f t="shared" si="80"/>
        <v>0</v>
      </c>
    </row>
    <row r="1692" spans="2:8">
      <c r="B1692" s="3" t="s">
        <v>868</v>
      </c>
      <c r="C1692" s="3" t="s">
        <v>888</v>
      </c>
      <c r="D1692" s="13" t="str">
        <f t="shared" si="81"/>
        <v>18-01</v>
      </c>
      <c r="E1692" s="1">
        <f>_xlfn.IFNA(VLOOKUP(Aragon!B1692,'Kilter Holds'!$P$36:$AA$208,12,0),0)</f>
        <v>0</v>
      </c>
      <c r="G1692" s="2">
        <f t="shared" si="79"/>
        <v>0</v>
      </c>
      <c r="H1692" s="2">
        <f t="shared" si="80"/>
        <v>0</v>
      </c>
    </row>
    <row r="1693" spans="2:8">
      <c r="B1693" s="3" t="s">
        <v>868</v>
      </c>
      <c r="C1693" s="3" t="s">
        <v>888</v>
      </c>
      <c r="D1693" s="12" t="str">
        <f t="shared" si="81"/>
        <v>Color Code</v>
      </c>
      <c r="E1693" s="1">
        <f>_xlfn.IFNA(VLOOKUP(Aragon!B1693,'Kilter Holds'!$P$36:$AA$208,13,0),0)</f>
        <v>0</v>
      </c>
      <c r="G1693" s="2">
        <f t="shared" si="79"/>
        <v>0</v>
      </c>
      <c r="H1693" s="2">
        <f t="shared" si="80"/>
        <v>0</v>
      </c>
    </row>
    <row r="1694" spans="2:8">
      <c r="B1694" t="s">
        <v>471</v>
      </c>
      <c r="C1694" t="s">
        <v>689</v>
      </c>
      <c r="D1694" s="5" t="str">
        <f t="shared" si="81"/>
        <v>11-12</v>
      </c>
      <c r="E1694" s="1">
        <f>_xlfn.IFNA(VLOOKUP(Aragon!B1694,'Kilter Holds'!$P$36:$AA$208,5,0),0)</f>
        <v>0</v>
      </c>
      <c r="G1694" s="2">
        <f t="shared" si="79"/>
        <v>0</v>
      </c>
      <c r="H1694" s="2">
        <f t="shared" si="80"/>
        <v>0</v>
      </c>
    </row>
    <row r="1695" spans="2:8">
      <c r="B1695" t="s">
        <v>471</v>
      </c>
      <c r="C1695" t="s">
        <v>689</v>
      </c>
      <c r="D1695" s="6" t="str">
        <f t="shared" si="81"/>
        <v>14-01</v>
      </c>
      <c r="E1695" s="1">
        <f>_xlfn.IFNA(VLOOKUP(Aragon!B1695,'Kilter Holds'!$P$36:$AA$208,6,0),0)</f>
        <v>0</v>
      </c>
      <c r="G1695" s="2">
        <f t="shared" si="79"/>
        <v>0</v>
      </c>
      <c r="H1695" s="2">
        <f t="shared" si="80"/>
        <v>0</v>
      </c>
    </row>
    <row r="1696" spans="2:8">
      <c r="B1696" t="s">
        <v>471</v>
      </c>
      <c r="C1696" t="s">
        <v>689</v>
      </c>
      <c r="D1696" s="7" t="str">
        <f t="shared" si="81"/>
        <v>15-12</v>
      </c>
      <c r="E1696" s="1">
        <f>_xlfn.IFNA(VLOOKUP(Aragon!B1696,'Kilter Holds'!$P$36:$AA$208,7,0),0)</f>
        <v>0</v>
      </c>
      <c r="G1696" s="2">
        <f t="shared" si="79"/>
        <v>0</v>
      </c>
      <c r="H1696" s="2">
        <f t="shared" si="80"/>
        <v>0</v>
      </c>
    </row>
    <row r="1697" spans="2:8">
      <c r="B1697" t="s">
        <v>471</v>
      </c>
      <c r="C1697" t="s">
        <v>689</v>
      </c>
      <c r="D1697" s="8" t="str">
        <f t="shared" si="81"/>
        <v>16-16</v>
      </c>
      <c r="E1697" s="1">
        <f>_xlfn.IFNA(VLOOKUP(Aragon!B1697,'Kilter Holds'!$P$36:$AA$208,8,0),0)</f>
        <v>0</v>
      </c>
      <c r="G1697" s="2">
        <f t="shared" si="79"/>
        <v>0</v>
      </c>
      <c r="H1697" s="2">
        <f t="shared" si="80"/>
        <v>0</v>
      </c>
    </row>
    <row r="1698" spans="2:8">
      <c r="B1698" t="s">
        <v>471</v>
      </c>
      <c r="C1698" t="s">
        <v>689</v>
      </c>
      <c r="D1698" s="9" t="str">
        <f t="shared" si="81"/>
        <v>13-01</v>
      </c>
      <c r="E1698" s="1">
        <f>_xlfn.IFNA(VLOOKUP(Aragon!B1698,'Kilter Holds'!$P$36:$AA$208,9,0),0)</f>
        <v>0</v>
      </c>
      <c r="G1698" s="2">
        <f t="shared" si="79"/>
        <v>0</v>
      </c>
      <c r="H1698" s="2">
        <f t="shared" si="80"/>
        <v>0</v>
      </c>
    </row>
    <row r="1699" spans="2:8">
      <c r="B1699" t="s">
        <v>471</v>
      </c>
      <c r="C1699" t="s">
        <v>689</v>
      </c>
      <c r="D1699" s="10" t="str">
        <f t="shared" si="81"/>
        <v>07-13</v>
      </c>
      <c r="E1699" s="1">
        <f>_xlfn.IFNA(VLOOKUP(Aragon!B1699,'Kilter Holds'!$P$36:$AA$208,10,0),0)</f>
        <v>0</v>
      </c>
      <c r="G1699" s="2">
        <f t="shared" si="79"/>
        <v>0</v>
      </c>
      <c r="H1699" s="2">
        <f t="shared" si="80"/>
        <v>0</v>
      </c>
    </row>
    <row r="1700" spans="2:8">
      <c r="B1700" t="s">
        <v>471</v>
      </c>
      <c r="C1700" t="s">
        <v>689</v>
      </c>
      <c r="D1700" s="11" t="str">
        <f t="shared" si="81"/>
        <v>11-26</v>
      </c>
      <c r="E1700" s="1">
        <f>_xlfn.IFNA(VLOOKUP(Aragon!B1700,'Kilter Holds'!$P$36:$AA$208,11,0),0)</f>
        <v>0</v>
      </c>
      <c r="G1700" s="2">
        <f t="shared" si="79"/>
        <v>0</v>
      </c>
      <c r="H1700" s="2">
        <f t="shared" si="80"/>
        <v>0</v>
      </c>
    </row>
    <row r="1701" spans="2:8">
      <c r="B1701" t="s">
        <v>471</v>
      </c>
      <c r="C1701" t="s">
        <v>689</v>
      </c>
      <c r="D1701" s="13" t="str">
        <f t="shared" si="81"/>
        <v>18-01</v>
      </c>
      <c r="E1701" s="1">
        <f>_xlfn.IFNA(VLOOKUP(Aragon!B1701,'Kilter Holds'!$P$36:$AA$208,12,0),0)</f>
        <v>0</v>
      </c>
      <c r="G1701" s="2">
        <f t="shared" si="79"/>
        <v>0</v>
      </c>
      <c r="H1701" s="2">
        <f t="shared" si="80"/>
        <v>0</v>
      </c>
    </row>
    <row r="1702" spans="2:8">
      <c r="B1702" t="s">
        <v>471</v>
      </c>
      <c r="C1702" t="s">
        <v>689</v>
      </c>
      <c r="D1702" s="12" t="str">
        <f t="shared" si="81"/>
        <v>Color Code</v>
      </c>
      <c r="E1702" s="1">
        <f>_xlfn.IFNA(VLOOKUP(Aragon!B1702,'Kilter Holds'!$P$36:$AA$208,13,0),0)</f>
        <v>0</v>
      </c>
      <c r="G1702" s="2">
        <f t="shared" si="79"/>
        <v>0</v>
      </c>
      <c r="H1702" s="2">
        <f t="shared" si="80"/>
        <v>0</v>
      </c>
    </row>
    <row r="1703" spans="2:8">
      <c r="B1703" t="s">
        <v>207</v>
      </c>
      <c r="C1703" t="s">
        <v>690</v>
      </c>
      <c r="D1703" s="5" t="str">
        <f t="shared" si="81"/>
        <v>11-12</v>
      </c>
      <c r="E1703" s="1">
        <f>_xlfn.IFNA(VLOOKUP(Aragon!B1703,'Kilter Holds'!$P$36:$AA$208,5,0),0)</f>
        <v>0</v>
      </c>
      <c r="G1703" s="2">
        <f t="shared" si="79"/>
        <v>0</v>
      </c>
      <c r="H1703" s="2">
        <f t="shared" si="80"/>
        <v>0</v>
      </c>
    </row>
    <row r="1704" spans="2:8">
      <c r="B1704" t="s">
        <v>207</v>
      </c>
      <c r="C1704" t="s">
        <v>690</v>
      </c>
      <c r="D1704" s="6" t="str">
        <f t="shared" si="81"/>
        <v>14-01</v>
      </c>
      <c r="E1704" s="1">
        <f>_xlfn.IFNA(VLOOKUP(Aragon!B1704,'Kilter Holds'!$P$36:$AA$208,6,0),0)</f>
        <v>0</v>
      </c>
      <c r="G1704" s="2">
        <f t="shared" si="79"/>
        <v>0</v>
      </c>
      <c r="H1704" s="2">
        <f t="shared" si="80"/>
        <v>0</v>
      </c>
    </row>
    <row r="1705" spans="2:8">
      <c r="B1705" t="s">
        <v>207</v>
      </c>
      <c r="C1705" t="s">
        <v>690</v>
      </c>
      <c r="D1705" s="7" t="str">
        <f t="shared" si="81"/>
        <v>15-12</v>
      </c>
      <c r="E1705" s="1">
        <f>_xlfn.IFNA(VLOOKUP(Aragon!B1705,'Kilter Holds'!$P$36:$AA$208,7,0),0)</f>
        <v>0</v>
      </c>
      <c r="G1705" s="2">
        <f t="shared" si="79"/>
        <v>0</v>
      </c>
      <c r="H1705" s="2">
        <f t="shared" si="80"/>
        <v>0</v>
      </c>
    </row>
    <row r="1706" spans="2:8">
      <c r="B1706" t="s">
        <v>207</v>
      </c>
      <c r="C1706" t="s">
        <v>690</v>
      </c>
      <c r="D1706" s="8" t="str">
        <f t="shared" si="81"/>
        <v>16-16</v>
      </c>
      <c r="E1706" s="1">
        <f>_xlfn.IFNA(VLOOKUP(Aragon!B1706,'Kilter Holds'!$P$36:$AA$208,8,0),0)</f>
        <v>0</v>
      </c>
      <c r="G1706" s="2">
        <f t="shared" si="79"/>
        <v>0</v>
      </c>
      <c r="H1706" s="2">
        <f t="shared" si="80"/>
        <v>0</v>
      </c>
    </row>
    <row r="1707" spans="2:8">
      <c r="B1707" t="s">
        <v>207</v>
      </c>
      <c r="C1707" t="s">
        <v>690</v>
      </c>
      <c r="D1707" s="9" t="str">
        <f t="shared" si="81"/>
        <v>13-01</v>
      </c>
      <c r="E1707" s="1">
        <f>_xlfn.IFNA(VLOOKUP(Aragon!B1707,'Kilter Holds'!$P$36:$AA$208,9,0),0)</f>
        <v>0</v>
      </c>
      <c r="G1707" s="2">
        <f t="shared" si="79"/>
        <v>0</v>
      </c>
      <c r="H1707" s="2">
        <f t="shared" si="80"/>
        <v>0</v>
      </c>
    </row>
    <row r="1708" spans="2:8">
      <c r="B1708" t="s">
        <v>207</v>
      </c>
      <c r="C1708" t="s">
        <v>690</v>
      </c>
      <c r="D1708" s="10" t="str">
        <f t="shared" si="81"/>
        <v>07-13</v>
      </c>
      <c r="E1708" s="1">
        <f>_xlfn.IFNA(VLOOKUP(Aragon!B1708,'Kilter Holds'!$P$36:$AA$208,10,0),0)</f>
        <v>0</v>
      </c>
      <c r="G1708" s="2">
        <f t="shared" si="79"/>
        <v>0</v>
      </c>
      <c r="H1708" s="2">
        <f t="shared" si="80"/>
        <v>0</v>
      </c>
    </row>
    <row r="1709" spans="2:8">
      <c r="B1709" t="s">
        <v>207</v>
      </c>
      <c r="C1709" t="s">
        <v>690</v>
      </c>
      <c r="D1709" s="11" t="str">
        <f t="shared" si="81"/>
        <v>11-26</v>
      </c>
      <c r="E1709" s="1">
        <f>_xlfn.IFNA(VLOOKUP(Aragon!B1709,'Kilter Holds'!$P$36:$AA$208,11,0),0)</f>
        <v>0</v>
      </c>
      <c r="G1709" s="2">
        <f t="shared" si="79"/>
        <v>0</v>
      </c>
      <c r="H1709" s="2">
        <f t="shared" si="80"/>
        <v>0</v>
      </c>
    </row>
    <row r="1710" spans="2:8">
      <c r="B1710" t="s">
        <v>207</v>
      </c>
      <c r="C1710" t="s">
        <v>690</v>
      </c>
      <c r="D1710" s="13" t="str">
        <f t="shared" si="81"/>
        <v>18-01</v>
      </c>
      <c r="E1710" s="1">
        <f>_xlfn.IFNA(VLOOKUP(Aragon!B1710,'Kilter Holds'!$P$36:$AA$208,12,0),0)</f>
        <v>0</v>
      </c>
      <c r="G1710" s="2">
        <f t="shared" si="79"/>
        <v>0</v>
      </c>
      <c r="H1710" s="2">
        <f t="shared" si="80"/>
        <v>0</v>
      </c>
    </row>
    <row r="1711" spans="2:8">
      <c r="B1711" t="s">
        <v>207</v>
      </c>
      <c r="C1711" t="s">
        <v>690</v>
      </c>
      <c r="D1711" s="12" t="str">
        <f t="shared" si="81"/>
        <v>Color Code</v>
      </c>
      <c r="E1711" s="1">
        <f>_xlfn.IFNA(VLOOKUP(Aragon!B1711,'Kilter Holds'!$P$36:$AA$208,13,0),0)</f>
        <v>0</v>
      </c>
      <c r="G1711" s="2">
        <f t="shared" si="79"/>
        <v>0</v>
      </c>
      <c r="H1711" s="2">
        <f t="shared" si="80"/>
        <v>0</v>
      </c>
    </row>
    <row r="1712" spans="2:8">
      <c r="B1712" t="s">
        <v>472</v>
      </c>
      <c r="C1712" t="s">
        <v>691</v>
      </c>
      <c r="D1712" s="5" t="str">
        <f t="shared" si="81"/>
        <v>11-12</v>
      </c>
      <c r="E1712" s="1">
        <f>_xlfn.IFNA(VLOOKUP(Aragon!B1712,'Kilter Holds'!$P$36:$AA$208,5,0),0)</f>
        <v>0</v>
      </c>
      <c r="G1712" s="2">
        <f t="shared" si="79"/>
        <v>0</v>
      </c>
      <c r="H1712" s="2">
        <f t="shared" si="80"/>
        <v>0</v>
      </c>
    </row>
    <row r="1713" spans="2:8">
      <c r="B1713" t="s">
        <v>472</v>
      </c>
      <c r="C1713" t="s">
        <v>691</v>
      </c>
      <c r="D1713" s="6" t="str">
        <f t="shared" si="81"/>
        <v>14-01</v>
      </c>
      <c r="E1713" s="1">
        <f>_xlfn.IFNA(VLOOKUP(Aragon!B1713,'Kilter Holds'!$P$36:$AA$208,6,0),0)</f>
        <v>0</v>
      </c>
      <c r="G1713" s="2">
        <f t="shared" si="79"/>
        <v>0</v>
      </c>
      <c r="H1713" s="2">
        <f t="shared" si="80"/>
        <v>0</v>
      </c>
    </row>
    <row r="1714" spans="2:8">
      <c r="B1714" t="s">
        <v>472</v>
      </c>
      <c r="C1714" t="s">
        <v>691</v>
      </c>
      <c r="D1714" s="7" t="str">
        <f t="shared" si="81"/>
        <v>15-12</v>
      </c>
      <c r="E1714" s="1">
        <f>_xlfn.IFNA(VLOOKUP(Aragon!B1714,'Kilter Holds'!$P$36:$AA$208,7,0),0)</f>
        <v>0</v>
      </c>
      <c r="G1714" s="2">
        <f t="shared" si="79"/>
        <v>0</v>
      </c>
      <c r="H1714" s="2">
        <f t="shared" si="80"/>
        <v>0</v>
      </c>
    </row>
    <row r="1715" spans="2:8">
      <c r="B1715" t="s">
        <v>472</v>
      </c>
      <c r="C1715" t="s">
        <v>691</v>
      </c>
      <c r="D1715" s="8" t="str">
        <f t="shared" si="81"/>
        <v>16-16</v>
      </c>
      <c r="E1715" s="1">
        <f>_xlfn.IFNA(VLOOKUP(Aragon!B1715,'Kilter Holds'!$P$36:$AA$208,8,0),0)</f>
        <v>0</v>
      </c>
      <c r="G1715" s="2">
        <f t="shared" si="79"/>
        <v>0</v>
      </c>
      <c r="H1715" s="2">
        <f t="shared" si="80"/>
        <v>0</v>
      </c>
    </row>
    <row r="1716" spans="2:8">
      <c r="B1716" t="s">
        <v>472</v>
      </c>
      <c r="C1716" t="s">
        <v>691</v>
      </c>
      <c r="D1716" s="9" t="str">
        <f t="shared" si="81"/>
        <v>13-01</v>
      </c>
      <c r="E1716" s="1">
        <f>_xlfn.IFNA(VLOOKUP(Aragon!B1716,'Kilter Holds'!$P$36:$AA$208,9,0),0)</f>
        <v>0</v>
      </c>
      <c r="G1716" s="2">
        <f t="shared" si="79"/>
        <v>0</v>
      </c>
      <c r="H1716" s="2">
        <f t="shared" si="80"/>
        <v>0</v>
      </c>
    </row>
    <row r="1717" spans="2:8">
      <c r="B1717" t="s">
        <v>472</v>
      </c>
      <c r="C1717" t="s">
        <v>691</v>
      </c>
      <c r="D1717" s="10" t="str">
        <f t="shared" si="81"/>
        <v>07-13</v>
      </c>
      <c r="E1717" s="1">
        <f>_xlfn.IFNA(VLOOKUP(Aragon!B1717,'Kilter Holds'!$P$36:$AA$208,10,0),0)</f>
        <v>0</v>
      </c>
      <c r="G1717" s="2">
        <f t="shared" si="79"/>
        <v>0</v>
      </c>
      <c r="H1717" s="2">
        <f t="shared" si="80"/>
        <v>0</v>
      </c>
    </row>
    <row r="1718" spans="2:8">
      <c r="B1718" t="s">
        <v>472</v>
      </c>
      <c r="C1718" t="s">
        <v>691</v>
      </c>
      <c r="D1718" s="11" t="str">
        <f t="shared" si="81"/>
        <v>11-26</v>
      </c>
      <c r="E1718" s="1">
        <f>_xlfn.IFNA(VLOOKUP(Aragon!B1718,'Kilter Holds'!$P$36:$AA$208,11,0),0)</f>
        <v>0</v>
      </c>
      <c r="G1718" s="2">
        <f t="shared" si="79"/>
        <v>0</v>
      </c>
      <c r="H1718" s="2">
        <f t="shared" si="80"/>
        <v>0</v>
      </c>
    </row>
    <row r="1719" spans="2:8">
      <c r="B1719" t="s">
        <v>472</v>
      </c>
      <c r="C1719" t="s">
        <v>691</v>
      </c>
      <c r="D1719" s="13" t="str">
        <f t="shared" si="81"/>
        <v>18-01</v>
      </c>
      <c r="E1719" s="1">
        <f>_xlfn.IFNA(VLOOKUP(Aragon!B1719,'Kilter Holds'!$P$36:$AA$208,12,0),0)</f>
        <v>0</v>
      </c>
      <c r="G1719" s="2">
        <f t="shared" si="79"/>
        <v>0</v>
      </c>
      <c r="H1719" s="2">
        <f t="shared" si="80"/>
        <v>0</v>
      </c>
    </row>
    <row r="1720" spans="2:8">
      <c r="B1720" t="s">
        <v>472</v>
      </c>
      <c r="C1720" t="s">
        <v>691</v>
      </c>
      <c r="D1720" s="12" t="str">
        <f t="shared" si="81"/>
        <v>Color Code</v>
      </c>
      <c r="E1720" s="1">
        <f>_xlfn.IFNA(VLOOKUP(Aragon!B1720,'Kilter Holds'!$P$36:$AA$208,13,0),0)</f>
        <v>0</v>
      </c>
      <c r="G1720" s="2">
        <f t="shared" si="79"/>
        <v>0</v>
      </c>
      <c r="H1720" s="2">
        <f t="shared" si="80"/>
        <v>0</v>
      </c>
    </row>
    <row r="1721" spans="2:8">
      <c r="B1721" t="s">
        <v>208</v>
      </c>
      <c r="C1721" t="s">
        <v>692</v>
      </c>
      <c r="D1721" s="5" t="str">
        <f t="shared" si="81"/>
        <v>11-12</v>
      </c>
      <c r="E1721" s="1">
        <f>_xlfn.IFNA(VLOOKUP(Aragon!B1721,'Kilter Holds'!$P$36:$AA$208,5,0),0)</f>
        <v>0</v>
      </c>
      <c r="G1721" s="2">
        <f t="shared" si="79"/>
        <v>0</v>
      </c>
      <c r="H1721" s="2">
        <f t="shared" si="80"/>
        <v>0</v>
      </c>
    </row>
    <row r="1722" spans="2:8">
      <c r="B1722" t="s">
        <v>208</v>
      </c>
      <c r="C1722" t="s">
        <v>692</v>
      </c>
      <c r="D1722" s="6" t="str">
        <f t="shared" si="81"/>
        <v>14-01</v>
      </c>
      <c r="E1722" s="1">
        <f>_xlfn.IFNA(VLOOKUP(Aragon!B1722,'Kilter Holds'!$P$36:$AA$208,6,0),0)</f>
        <v>0</v>
      </c>
      <c r="G1722" s="2">
        <f t="shared" ref="G1722:G1785" si="82">E1722*F1722</f>
        <v>0</v>
      </c>
      <c r="H1722" s="2">
        <f t="shared" si="80"/>
        <v>0</v>
      </c>
    </row>
    <row r="1723" spans="2:8">
      <c r="B1723" t="s">
        <v>208</v>
      </c>
      <c r="C1723" t="s">
        <v>692</v>
      </c>
      <c r="D1723" s="7" t="str">
        <f t="shared" si="81"/>
        <v>15-12</v>
      </c>
      <c r="E1723" s="1">
        <f>_xlfn.IFNA(VLOOKUP(Aragon!B1723,'Kilter Holds'!$P$36:$AA$208,7,0),0)</f>
        <v>0</v>
      </c>
      <c r="G1723" s="2">
        <f t="shared" si="82"/>
        <v>0</v>
      </c>
      <c r="H1723" s="2">
        <f t="shared" si="80"/>
        <v>0</v>
      </c>
    </row>
    <row r="1724" spans="2:8">
      <c r="B1724" t="s">
        <v>208</v>
      </c>
      <c r="C1724" t="s">
        <v>692</v>
      </c>
      <c r="D1724" s="8" t="str">
        <f t="shared" si="81"/>
        <v>16-16</v>
      </c>
      <c r="E1724" s="1">
        <f>_xlfn.IFNA(VLOOKUP(Aragon!B1724,'Kilter Holds'!$P$36:$AA$208,8,0),0)</f>
        <v>0</v>
      </c>
      <c r="G1724" s="2">
        <f t="shared" si="82"/>
        <v>0</v>
      </c>
      <c r="H1724" s="2">
        <f t="shared" si="80"/>
        <v>0</v>
      </c>
    </row>
    <row r="1725" spans="2:8">
      <c r="B1725" t="s">
        <v>208</v>
      </c>
      <c r="C1725" t="s">
        <v>692</v>
      </c>
      <c r="D1725" s="9" t="str">
        <f t="shared" si="81"/>
        <v>13-01</v>
      </c>
      <c r="E1725" s="1">
        <f>_xlfn.IFNA(VLOOKUP(Aragon!B1725,'Kilter Holds'!$P$36:$AA$208,9,0),0)</f>
        <v>0</v>
      </c>
      <c r="G1725" s="2">
        <f t="shared" si="82"/>
        <v>0</v>
      </c>
      <c r="H1725" s="2">
        <f t="shared" si="80"/>
        <v>0</v>
      </c>
    </row>
    <row r="1726" spans="2:8">
      <c r="B1726" t="s">
        <v>208</v>
      </c>
      <c r="C1726" t="s">
        <v>692</v>
      </c>
      <c r="D1726" s="10" t="str">
        <f t="shared" si="81"/>
        <v>07-13</v>
      </c>
      <c r="E1726" s="1">
        <f>_xlfn.IFNA(VLOOKUP(Aragon!B1726,'Kilter Holds'!$P$36:$AA$208,10,0),0)</f>
        <v>0</v>
      </c>
      <c r="G1726" s="2">
        <f t="shared" si="82"/>
        <v>0</v>
      </c>
      <c r="H1726" s="2">
        <f t="shared" si="80"/>
        <v>0</v>
      </c>
    </row>
    <row r="1727" spans="2:8">
      <c r="B1727" t="s">
        <v>208</v>
      </c>
      <c r="C1727" t="s">
        <v>692</v>
      </c>
      <c r="D1727" s="11" t="str">
        <f t="shared" si="81"/>
        <v>11-26</v>
      </c>
      <c r="E1727" s="1">
        <f>_xlfn.IFNA(VLOOKUP(Aragon!B1727,'Kilter Holds'!$P$36:$AA$208,11,0),0)</f>
        <v>0</v>
      </c>
      <c r="G1727" s="2">
        <f t="shared" si="82"/>
        <v>0</v>
      </c>
      <c r="H1727" s="2">
        <f t="shared" si="80"/>
        <v>0</v>
      </c>
    </row>
    <row r="1728" spans="2:8">
      <c r="B1728" t="s">
        <v>208</v>
      </c>
      <c r="C1728" t="s">
        <v>692</v>
      </c>
      <c r="D1728" s="13" t="str">
        <f t="shared" si="81"/>
        <v>18-01</v>
      </c>
      <c r="E1728" s="1">
        <f>_xlfn.IFNA(VLOOKUP(Aragon!B1728,'Kilter Holds'!$P$36:$AA$208,12,0),0)</f>
        <v>0</v>
      </c>
      <c r="G1728" s="2">
        <f t="shared" si="82"/>
        <v>0</v>
      </c>
      <c r="H1728" s="2">
        <f t="shared" si="80"/>
        <v>0</v>
      </c>
    </row>
    <row r="1729" spans="2:8">
      <c r="B1729" t="s">
        <v>208</v>
      </c>
      <c r="C1729" t="s">
        <v>692</v>
      </c>
      <c r="D1729" s="12" t="str">
        <f t="shared" si="81"/>
        <v>Color Code</v>
      </c>
      <c r="E1729" s="1">
        <f>_xlfn.IFNA(VLOOKUP(Aragon!B1729,'Kilter Holds'!$P$36:$AA$208,13,0),0)</f>
        <v>0</v>
      </c>
      <c r="G1729" s="2">
        <f t="shared" si="82"/>
        <v>0</v>
      </c>
      <c r="H1729" s="2">
        <f t="shared" si="80"/>
        <v>0</v>
      </c>
    </row>
    <row r="1730" spans="2:8">
      <c r="B1730" t="s">
        <v>473</v>
      </c>
      <c r="C1730" t="s">
        <v>693</v>
      </c>
      <c r="D1730" s="5" t="str">
        <f t="shared" si="81"/>
        <v>11-12</v>
      </c>
      <c r="E1730" s="1">
        <f>_xlfn.IFNA(VLOOKUP(Aragon!B1730,'Kilter Holds'!$P$36:$AA$208,5,0),0)</f>
        <v>0</v>
      </c>
      <c r="G1730" s="2">
        <f t="shared" si="82"/>
        <v>0</v>
      </c>
      <c r="H1730" s="2">
        <f t="shared" si="80"/>
        <v>0</v>
      </c>
    </row>
    <row r="1731" spans="2:8">
      <c r="B1731" t="s">
        <v>473</v>
      </c>
      <c r="C1731" t="s">
        <v>693</v>
      </c>
      <c r="D1731" s="6" t="str">
        <f t="shared" si="81"/>
        <v>14-01</v>
      </c>
      <c r="E1731" s="1">
        <f>_xlfn.IFNA(VLOOKUP(Aragon!B1731,'Kilter Holds'!$P$36:$AA$208,6,0),0)</f>
        <v>0</v>
      </c>
      <c r="G1731" s="2">
        <f t="shared" si="82"/>
        <v>0</v>
      </c>
      <c r="H1731" s="2">
        <f t="shared" si="80"/>
        <v>0</v>
      </c>
    </row>
    <row r="1732" spans="2:8">
      <c r="B1732" t="s">
        <v>473</v>
      </c>
      <c r="C1732" t="s">
        <v>693</v>
      </c>
      <c r="D1732" s="7" t="str">
        <f t="shared" si="81"/>
        <v>15-12</v>
      </c>
      <c r="E1732" s="1">
        <f>_xlfn.IFNA(VLOOKUP(Aragon!B1732,'Kilter Holds'!$P$36:$AA$208,7,0),0)</f>
        <v>0</v>
      </c>
      <c r="G1732" s="2">
        <f t="shared" si="82"/>
        <v>0</v>
      </c>
      <c r="H1732" s="2">
        <f t="shared" si="80"/>
        <v>0</v>
      </c>
    </row>
    <row r="1733" spans="2:8">
      <c r="B1733" t="s">
        <v>473</v>
      </c>
      <c r="C1733" t="s">
        <v>693</v>
      </c>
      <c r="D1733" s="8" t="str">
        <f t="shared" si="81"/>
        <v>16-16</v>
      </c>
      <c r="E1733" s="1">
        <f>_xlfn.IFNA(VLOOKUP(Aragon!B1733,'Kilter Holds'!$P$36:$AA$208,8,0),0)</f>
        <v>0</v>
      </c>
      <c r="G1733" s="2">
        <f t="shared" si="82"/>
        <v>0</v>
      </c>
      <c r="H1733" s="2">
        <f t="shared" si="80"/>
        <v>0</v>
      </c>
    </row>
    <row r="1734" spans="2:8">
      <c r="B1734" t="s">
        <v>473</v>
      </c>
      <c r="C1734" t="s">
        <v>693</v>
      </c>
      <c r="D1734" s="9" t="str">
        <f t="shared" si="81"/>
        <v>13-01</v>
      </c>
      <c r="E1734" s="1">
        <f>_xlfn.IFNA(VLOOKUP(Aragon!B1734,'Kilter Holds'!$P$36:$AA$208,9,0),0)</f>
        <v>0</v>
      </c>
      <c r="G1734" s="2">
        <f t="shared" si="82"/>
        <v>0</v>
      </c>
      <c r="H1734" s="2">
        <f t="shared" si="80"/>
        <v>0</v>
      </c>
    </row>
    <row r="1735" spans="2:8">
      <c r="B1735" t="s">
        <v>473</v>
      </c>
      <c r="C1735" t="s">
        <v>693</v>
      </c>
      <c r="D1735" s="10" t="str">
        <f t="shared" si="81"/>
        <v>07-13</v>
      </c>
      <c r="E1735" s="1">
        <f>_xlfn.IFNA(VLOOKUP(Aragon!B1735,'Kilter Holds'!$P$36:$AA$208,10,0),0)</f>
        <v>0</v>
      </c>
      <c r="G1735" s="2">
        <f t="shared" si="82"/>
        <v>0</v>
      </c>
      <c r="H1735" s="2">
        <f t="shared" si="80"/>
        <v>0</v>
      </c>
    </row>
    <row r="1736" spans="2:8">
      <c r="B1736" t="s">
        <v>473</v>
      </c>
      <c r="C1736" t="s">
        <v>693</v>
      </c>
      <c r="D1736" s="11" t="str">
        <f t="shared" si="81"/>
        <v>11-26</v>
      </c>
      <c r="E1736" s="1">
        <f>_xlfn.IFNA(VLOOKUP(Aragon!B1736,'Kilter Holds'!$P$36:$AA$208,11,0),0)</f>
        <v>0</v>
      </c>
      <c r="G1736" s="2">
        <f t="shared" si="82"/>
        <v>0</v>
      </c>
      <c r="H1736" s="2">
        <f t="shared" si="80"/>
        <v>0</v>
      </c>
    </row>
    <row r="1737" spans="2:8">
      <c r="B1737" t="s">
        <v>473</v>
      </c>
      <c r="C1737" t="s">
        <v>693</v>
      </c>
      <c r="D1737" s="13" t="str">
        <f t="shared" si="81"/>
        <v>18-01</v>
      </c>
      <c r="E1737" s="1">
        <f>_xlfn.IFNA(VLOOKUP(Aragon!B1737,'Kilter Holds'!$P$36:$AA$208,12,0),0)</f>
        <v>0</v>
      </c>
      <c r="G1737" s="2">
        <f t="shared" si="82"/>
        <v>0</v>
      </c>
      <c r="H1737" s="2">
        <f t="shared" si="80"/>
        <v>0</v>
      </c>
    </row>
    <row r="1738" spans="2:8">
      <c r="B1738" t="s">
        <v>473</v>
      </c>
      <c r="C1738" t="s">
        <v>693</v>
      </c>
      <c r="D1738" s="12" t="str">
        <f t="shared" si="81"/>
        <v>Color Code</v>
      </c>
      <c r="E1738" s="1">
        <f>_xlfn.IFNA(VLOOKUP(Aragon!B1738,'Kilter Holds'!$P$36:$AA$208,13,0),0)</f>
        <v>0</v>
      </c>
      <c r="G1738" s="2">
        <f t="shared" si="82"/>
        <v>0</v>
      </c>
      <c r="H1738" s="2">
        <f t="shared" si="80"/>
        <v>0</v>
      </c>
    </row>
    <row r="1739" spans="2:8">
      <c r="B1739" s="3" t="s">
        <v>869</v>
      </c>
      <c r="C1739" s="3" t="s">
        <v>889</v>
      </c>
      <c r="D1739" s="5" t="str">
        <f t="shared" si="81"/>
        <v>11-12</v>
      </c>
      <c r="E1739" s="1">
        <f>_xlfn.IFNA(VLOOKUP(Aragon!B1739,'Kilter Holds'!$P$36:$AA$208,5,0),0)</f>
        <v>0</v>
      </c>
      <c r="G1739" s="2">
        <f t="shared" si="82"/>
        <v>0</v>
      </c>
      <c r="H1739" s="2">
        <f t="shared" si="80"/>
        <v>0</v>
      </c>
    </row>
    <row r="1740" spans="2:8">
      <c r="B1740" s="3" t="s">
        <v>869</v>
      </c>
      <c r="C1740" s="3" t="s">
        <v>889</v>
      </c>
      <c r="D1740" s="6" t="str">
        <f t="shared" si="81"/>
        <v>14-01</v>
      </c>
      <c r="E1740" s="1">
        <f>_xlfn.IFNA(VLOOKUP(Aragon!B1740,'Kilter Holds'!$P$36:$AA$208,6,0),0)</f>
        <v>0</v>
      </c>
      <c r="G1740" s="2">
        <f t="shared" si="82"/>
        <v>0</v>
      </c>
      <c r="H1740" s="2">
        <f t="shared" ref="H1740:H1803" si="83">IF($S$11="Y",G1740*0.05,0)</f>
        <v>0</v>
      </c>
    </row>
    <row r="1741" spans="2:8">
      <c r="B1741" s="3" t="s">
        <v>869</v>
      </c>
      <c r="C1741" s="3" t="s">
        <v>889</v>
      </c>
      <c r="D1741" s="7" t="str">
        <f t="shared" ref="D1741:D1804" si="84">D1732</f>
        <v>15-12</v>
      </c>
      <c r="E1741" s="1">
        <f>_xlfn.IFNA(VLOOKUP(Aragon!B1741,'Kilter Holds'!$P$36:$AA$208,7,0),0)</f>
        <v>0</v>
      </c>
      <c r="G1741" s="2">
        <f t="shared" si="82"/>
        <v>0</v>
      </c>
      <c r="H1741" s="2">
        <f t="shared" si="83"/>
        <v>0</v>
      </c>
    </row>
    <row r="1742" spans="2:8">
      <c r="B1742" s="3" t="s">
        <v>869</v>
      </c>
      <c r="C1742" s="3" t="s">
        <v>889</v>
      </c>
      <c r="D1742" s="8" t="str">
        <f t="shared" si="84"/>
        <v>16-16</v>
      </c>
      <c r="E1742" s="1">
        <f>_xlfn.IFNA(VLOOKUP(Aragon!B1742,'Kilter Holds'!$P$36:$AA$208,8,0),0)</f>
        <v>0</v>
      </c>
      <c r="G1742" s="2">
        <f t="shared" si="82"/>
        <v>0</v>
      </c>
      <c r="H1742" s="2">
        <f t="shared" si="83"/>
        <v>0</v>
      </c>
    </row>
    <row r="1743" spans="2:8">
      <c r="B1743" s="3" t="s">
        <v>869</v>
      </c>
      <c r="C1743" s="3" t="s">
        <v>889</v>
      </c>
      <c r="D1743" s="9" t="str">
        <f t="shared" si="84"/>
        <v>13-01</v>
      </c>
      <c r="E1743" s="1">
        <f>_xlfn.IFNA(VLOOKUP(Aragon!B1743,'Kilter Holds'!$P$36:$AA$208,9,0),0)</f>
        <v>0</v>
      </c>
      <c r="G1743" s="2">
        <f t="shared" si="82"/>
        <v>0</v>
      </c>
      <c r="H1743" s="2">
        <f t="shared" si="83"/>
        <v>0</v>
      </c>
    </row>
    <row r="1744" spans="2:8">
      <c r="B1744" s="3" t="s">
        <v>869</v>
      </c>
      <c r="C1744" s="3" t="s">
        <v>889</v>
      </c>
      <c r="D1744" s="10" t="str">
        <f t="shared" si="84"/>
        <v>07-13</v>
      </c>
      <c r="E1744" s="1">
        <f>_xlfn.IFNA(VLOOKUP(Aragon!B1744,'Kilter Holds'!$P$36:$AA$208,10,0),0)</f>
        <v>0</v>
      </c>
      <c r="G1744" s="2">
        <f t="shared" si="82"/>
        <v>0</v>
      </c>
      <c r="H1744" s="2">
        <f t="shared" si="83"/>
        <v>0</v>
      </c>
    </row>
    <row r="1745" spans="2:8">
      <c r="B1745" s="3" t="s">
        <v>869</v>
      </c>
      <c r="C1745" s="3" t="s">
        <v>889</v>
      </c>
      <c r="D1745" s="11" t="str">
        <f t="shared" si="84"/>
        <v>11-26</v>
      </c>
      <c r="E1745" s="1">
        <f>_xlfn.IFNA(VLOOKUP(Aragon!B1745,'Kilter Holds'!$P$36:$AA$208,11,0),0)</f>
        <v>0</v>
      </c>
      <c r="G1745" s="2">
        <f t="shared" si="82"/>
        <v>0</v>
      </c>
      <c r="H1745" s="2">
        <f t="shared" si="83"/>
        <v>0</v>
      </c>
    </row>
    <row r="1746" spans="2:8">
      <c r="B1746" s="3" t="s">
        <v>869</v>
      </c>
      <c r="C1746" s="3" t="s">
        <v>889</v>
      </c>
      <c r="D1746" s="13" t="str">
        <f t="shared" si="84"/>
        <v>18-01</v>
      </c>
      <c r="E1746" s="1">
        <f>_xlfn.IFNA(VLOOKUP(Aragon!B1746,'Kilter Holds'!$P$36:$AA$208,12,0),0)</f>
        <v>0</v>
      </c>
      <c r="G1746" s="2">
        <f t="shared" si="82"/>
        <v>0</v>
      </c>
      <c r="H1746" s="2">
        <f t="shared" si="83"/>
        <v>0</v>
      </c>
    </row>
    <row r="1747" spans="2:8">
      <c r="B1747" s="3" t="s">
        <v>869</v>
      </c>
      <c r="C1747" s="3" t="s">
        <v>889</v>
      </c>
      <c r="D1747" s="12" t="str">
        <f t="shared" si="84"/>
        <v>Color Code</v>
      </c>
      <c r="E1747" s="1">
        <f>_xlfn.IFNA(VLOOKUP(Aragon!B1747,'Kilter Holds'!$P$36:$AA$208,13,0),0)</f>
        <v>0</v>
      </c>
      <c r="G1747" s="2">
        <f t="shared" si="82"/>
        <v>0</v>
      </c>
      <c r="H1747" s="2">
        <f t="shared" si="83"/>
        <v>0</v>
      </c>
    </row>
    <row r="1748" spans="2:8">
      <c r="B1748" t="s">
        <v>474</v>
      </c>
      <c r="C1748" t="s">
        <v>694</v>
      </c>
      <c r="D1748" s="5" t="str">
        <f t="shared" si="84"/>
        <v>11-12</v>
      </c>
      <c r="E1748" s="1">
        <f>_xlfn.IFNA(VLOOKUP(Aragon!B1748,'Kilter Holds'!$P$36:$AA$208,5,0),0)</f>
        <v>0</v>
      </c>
      <c r="G1748" s="2">
        <f t="shared" si="82"/>
        <v>0</v>
      </c>
      <c r="H1748" s="2">
        <f t="shared" si="83"/>
        <v>0</v>
      </c>
    </row>
    <row r="1749" spans="2:8">
      <c r="B1749" t="s">
        <v>474</v>
      </c>
      <c r="C1749" t="s">
        <v>694</v>
      </c>
      <c r="D1749" s="6" t="str">
        <f t="shared" si="84"/>
        <v>14-01</v>
      </c>
      <c r="E1749" s="1">
        <f>_xlfn.IFNA(VLOOKUP(Aragon!B1749,'Kilter Holds'!$P$36:$AA$208,6,0),0)</f>
        <v>0</v>
      </c>
      <c r="G1749" s="2">
        <f t="shared" si="82"/>
        <v>0</v>
      </c>
      <c r="H1749" s="2">
        <f t="shared" si="83"/>
        <v>0</v>
      </c>
    </row>
    <row r="1750" spans="2:8">
      <c r="B1750" t="s">
        <v>474</v>
      </c>
      <c r="C1750" t="s">
        <v>694</v>
      </c>
      <c r="D1750" s="7" t="str">
        <f t="shared" si="84"/>
        <v>15-12</v>
      </c>
      <c r="E1750" s="1">
        <f>_xlfn.IFNA(VLOOKUP(Aragon!B1750,'Kilter Holds'!$P$36:$AA$208,7,0),0)</f>
        <v>0</v>
      </c>
      <c r="G1750" s="2">
        <f t="shared" si="82"/>
        <v>0</v>
      </c>
      <c r="H1750" s="2">
        <f t="shared" si="83"/>
        <v>0</v>
      </c>
    </row>
    <row r="1751" spans="2:8">
      <c r="B1751" t="s">
        <v>474</v>
      </c>
      <c r="C1751" t="s">
        <v>694</v>
      </c>
      <c r="D1751" s="8" t="str">
        <f t="shared" si="84"/>
        <v>16-16</v>
      </c>
      <c r="E1751" s="1">
        <f>_xlfn.IFNA(VLOOKUP(Aragon!B1751,'Kilter Holds'!$P$36:$AA$208,8,0),0)</f>
        <v>0</v>
      </c>
      <c r="G1751" s="2">
        <f t="shared" si="82"/>
        <v>0</v>
      </c>
      <c r="H1751" s="2">
        <f t="shared" si="83"/>
        <v>0</v>
      </c>
    </row>
    <row r="1752" spans="2:8">
      <c r="B1752" t="s">
        <v>474</v>
      </c>
      <c r="C1752" t="s">
        <v>694</v>
      </c>
      <c r="D1752" s="9" t="str">
        <f t="shared" si="84"/>
        <v>13-01</v>
      </c>
      <c r="E1752" s="1">
        <f>_xlfn.IFNA(VLOOKUP(Aragon!B1752,'Kilter Holds'!$P$36:$AA$208,9,0),0)</f>
        <v>0</v>
      </c>
      <c r="G1752" s="2">
        <f t="shared" si="82"/>
        <v>0</v>
      </c>
      <c r="H1752" s="2">
        <f t="shared" si="83"/>
        <v>0</v>
      </c>
    </row>
    <row r="1753" spans="2:8">
      <c r="B1753" t="s">
        <v>474</v>
      </c>
      <c r="C1753" t="s">
        <v>694</v>
      </c>
      <c r="D1753" s="10" t="str">
        <f t="shared" si="84"/>
        <v>07-13</v>
      </c>
      <c r="E1753" s="1">
        <f>_xlfn.IFNA(VLOOKUP(Aragon!B1753,'Kilter Holds'!$P$36:$AA$208,10,0),0)</f>
        <v>0</v>
      </c>
      <c r="G1753" s="2">
        <f t="shared" si="82"/>
        <v>0</v>
      </c>
      <c r="H1753" s="2">
        <f t="shared" si="83"/>
        <v>0</v>
      </c>
    </row>
    <row r="1754" spans="2:8">
      <c r="B1754" t="s">
        <v>474</v>
      </c>
      <c r="C1754" t="s">
        <v>694</v>
      </c>
      <c r="D1754" s="11" t="str">
        <f t="shared" si="84"/>
        <v>11-26</v>
      </c>
      <c r="E1754" s="1">
        <f>_xlfn.IFNA(VLOOKUP(Aragon!B1754,'Kilter Holds'!$P$36:$AA$208,11,0),0)</f>
        <v>0</v>
      </c>
      <c r="G1754" s="2">
        <f t="shared" si="82"/>
        <v>0</v>
      </c>
      <c r="H1754" s="2">
        <f t="shared" si="83"/>
        <v>0</v>
      </c>
    </row>
    <row r="1755" spans="2:8">
      <c r="B1755" t="s">
        <v>474</v>
      </c>
      <c r="C1755" t="s">
        <v>694</v>
      </c>
      <c r="D1755" s="13" t="str">
        <f t="shared" si="84"/>
        <v>18-01</v>
      </c>
      <c r="E1755" s="1">
        <f>_xlfn.IFNA(VLOOKUP(Aragon!B1755,'Kilter Holds'!$P$36:$AA$208,12,0),0)</f>
        <v>0</v>
      </c>
      <c r="G1755" s="2">
        <f t="shared" si="82"/>
        <v>0</v>
      </c>
      <c r="H1755" s="2">
        <f t="shared" si="83"/>
        <v>0</v>
      </c>
    </row>
    <row r="1756" spans="2:8">
      <c r="B1756" t="s">
        <v>474</v>
      </c>
      <c r="C1756" t="s">
        <v>694</v>
      </c>
      <c r="D1756" s="12" t="str">
        <f t="shared" si="84"/>
        <v>Color Code</v>
      </c>
      <c r="E1756" s="1">
        <f>_xlfn.IFNA(VLOOKUP(Aragon!B1756,'Kilter Holds'!$P$36:$AA$208,13,0),0)</f>
        <v>0</v>
      </c>
      <c r="G1756" s="2">
        <f t="shared" si="82"/>
        <v>0</v>
      </c>
      <c r="H1756" s="2">
        <f t="shared" si="83"/>
        <v>0</v>
      </c>
    </row>
    <row r="1757" spans="2:8">
      <c r="B1757" t="s">
        <v>475</v>
      </c>
      <c r="C1757" t="s">
        <v>695</v>
      </c>
      <c r="D1757" s="5" t="str">
        <f t="shared" si="84"/>
        <v>11-12</v>
      </c>
      <c r="E1757" s="1">
        <f>_xlfn.IFNA(VLOOKUP(Aragon!B1757,'Kilter Holds'!$P$36:$AA$208,5,0),0)</f>
        <v>0</v>
      </c>
      <c r="G1757" s="2">
        <f t="shared" si="82"/>
        <v>0</v>
      </c>
      <c r="H1757" s="2">
        <f t="shared" si="83"/>
        <v>0</v>
      </c>
    </row>
    <row r="1758" spans="2:8">
      <c r="B1758" t="s">
        <v>475</v>
      </c>
      <c r="C1758" t="s">
        <v>695</v>
      </c>
      <c r="D1758" s="6" t="str">
        <f t="shared" si="84"/>
        <v>14-01</v>
      </c>
      <c r="E1758" s="1">
        <f>_xlfn.IFNA(VLOOKUP(Aragon!B1758,'Kilter Holds'!$P$36:$AA$208,6,0),0)</f>
        <v>0</v>
      </c>
      <c r="G1758" s="2">
        <f t="shared" si="82"/>
        <v>0</v>
      </c>
      <c r="H1758" s="2">
        <f t="shared" si="83"/>
        <v>0</v>
      </c>
    </row>
    <row r="1759" spans="2:8">
      <c r="B1759" t="s">
        <v>475</v>
      </c>
      <c r="C1759" t="s">
        <v>695</v>
      </c>
      <c r="D1759" s="7" t="str">
        <f t="shared" si="84"/>
        <v>15-12</v>
      </c>
      <c r="E1759" s="1">
        <f>_xlfn.IFNA(VLOOKUP(Aragon!B1759,'Kilter Holds'!$P$36:$AA$208,7,0),0)</f>
        <v>0</v>
      </c>
      <c r="G1759" s="2">
        <f t="shared" si="82"/>
        <v>0</v>
      </c>
      <c r="H1759" s="2">
        <f t="shared" si="83"/>
        <v>0</v>
      </c>
    </row>
    <row r="1760" spans="2:8">
      <c r="B1760" t="s">
        <v>475</v>
      </c>
      <c r="C1760" t="s">
        <v>695</v>
      </c>
      <c r="D1760" s="8" t="str">
        <f t="shared" si="84"/>
        <v>16-16</v>
      </c>
      <c r="E1760" s="1">
        <f>_xlfn.IFNA(VLOOKUP(Aragon!B1760,'Kilter Holds'!$P$36:$AA$208,8,0),0)</f>
        <v>0</v>
      </c>
      <c r="G1760" s="2">
        <f t="shared" si="82"/>
        <v>0</v>
      </c>
      <c r="H1760" s="2">
        <f t="shared" si="83"/>
        <v>0</v>
      </c>
    </row>
    <row r="1761" spans="2:8">
      <c r="B1761" t="s">
        <v>475</v>
      </c>
      <c r="C1761" t="s">
        <v>695</v>
      </c>
      <c r="D1761" s="9" t="str">
        <f t="shared" si="84"/>
        <v>13-01</v>
      </c>
      <c r="E1761" s="1">
        <f>_xlfn.IFNA(VLOOKUP(Aragon!B1761,'Kilter Holds'!$P$36:$AA$208,9,0),0)</f>
        <v>0</v>
      </c>
      <c r="G1761" s="2">
        <f t="shared" si="82"/>
        <v>0</v>
      </c>
      <c r="H1761" s="2">
        <f t="shared" si="83"/>
        <v>0</v>
      </c>
    </row>
    <row r="1762" spans="2:8">
      <c r="B1762" t="s">
        <v>475</v>
      </c>
      <c r="C1762" t="s">
        <v>695</v>
      </c>
      <c r="D1762" s="10" t="str">
        <f t="shared" si="84"/>
        <v>07-13</v>
      </c>
      <c r="E1762" s="1">
        <f>_xlfn.IFNA(VLOOKUP(Aragon!B1762,'Kilter Holds'!$P$36:$AA$208,10,0),0)</f>
        <v>0</v>
      </c>
      <c r="G1762" s="2">
        <f t="shared" si="82"/>
        <v>0</v>
      </c>
      <c r="H1762" s="2">
        <f t="shared" si="83"/>
        <v>0</v>
      </c>
    </row>
    <row r="1763" spans="2:8">
      <c r="B1763" t="s">
        <v>475</v>
      </c>
      <c r="C1763" t="s">
        <v>695</v>
      </c>
      <c r="D1763" s="11" t="str">
        <f t="shared" si="84"/>
        <v>11-26</v>
      </c>
      <c r="E1763" s="1">
        <f>_xlfn.IFNA(VLOOKUP(Aragon!B1763,'Kilter Holds'!$P$36:$AA$208,11,0),0)</f>
        <v>0</v>
      </c>
      <c r="G1763" s="2">
        <f t="shared" si="82"/>
        <v>0</v>
      </c>
      <c r="H1763" s="2">
        <f t="shared" si="83"/>
        <v>0</v>
      </c>
    </row>
    <row r="1764" spans="2:8">
      <c r="B1764" t="s">
        <v>475</v>
      </c>
      <c r="C1764" t="s">
        <v>695</v>
      </c>
      <c r="D1764" s="13" t="str">
        <f t="shared" si="84"/>
        <v>18-01</v>
      </c>
      <c r="E1764" s="1">
        <f>_xlfn.IFNA(VLOOKUP(Aragon!B1764,'Kilter Holds'!$P$36:$AA$208,12,0),0)</f>
        <v>0</v>
      </c>
      <c r="G1764" s="2">
        <f t="shared" si="82"/>
        <v>0</v>
      </c>
      <c r="H1764" s="2">
        <f t="shared" si="83"/>
        <v>0</v>
      </c>
    </row>
    <row r="1765" spans="2:8">
      <c r="B1765" t="s">
        <v>475</v>
      </c>
      <c r="C1765" t="s">
        <v>695</v>
      </c>
      <c r="D1765" s="12" t="str">
        <f t="shared" si="84"/>
        <v>Color Code</v>
      </c>
      <c r="E1765" s="1">
        <f>_xlfn.IFNA(VLOOKUP(Aragon!B1765,'Kilter Holds'!$P$36:$AA$208,13,0),0)</f>
        <v>0</v>
      </c>
      <c r="G1765" s="2">
        <f t="shared" si="82"/>
        <v>0</v>
      </c>
      <c r="H1765" s="2">
        <f t="shared" si="83"/>
        <v>0</v>
      </c>
    </row>
    <row r="1766" spans="2:8">
      <c r="B1766" t="s">
        <v>476</v>
      </c>
      <c r="C1766" t="s">
        <v>696</v>
      </c>
      <c r="D1766" s="5" t="str">
        <f t="shared" si="84"/>
        <v>11-12</v>
      </c>
      <c r="E1766" s="1">
        <f>_xlfn.IFNA(VLOOKUP(Aragon!B1766,'Kilter Holds'!$P$36:$AA$208,5,0),0)</f>
        <v>0</v>
      </c>
      <c r="G1766" s="2">
        <f t="shared" si="82"/>
        <v>0</v>
      </c>
      <c r="H1766" s="2">
        <f t="shared" si="83"/>
        <v>0</v>
      </c>
    </row>
    <row r="1767" spans="2:8">
      <c r="B1767" t="s">
        <v>476</v>
      </c>
      <c r="C1767" t="s">
        <v>696</v>
      </c>
      <c r="D1767" s="6" t="str">
        <f t="shared" si="84"/>
        <v>14-01</v>
      </c>
      <c r="E1767" s="1">
        <f>_xlfn.IFNA(VLOOKUP(Aragon!B1767,'Kilter Holds'!$P$36:$AA$208,6,0),0)</f>
        <v>0</v>
      </c>
      <c r="G1767" s="2">
        <f t="shared" si="82"/>
        <v>0</v>
      </c>
      <c r="H1767" s="2">
        <f t="shared" si="83"/>
        <v>0</v>
      </c>
    </row>
    <row r="1768" spans="2:8">
      <c r="B1768" t="s">
        <v>476</v>
      </c>
      <c r="C1768" t="s">
        <v>696</v>
      </c>
      <c r="D1768" s="7" t="str">
        <f t="shared" si="84"/>
        <v>15-12</v>
      </c>
      <c r="E1768" s="1">
        <f>_xlfn.IFNA(VLOOKUP(Aragon!B1768,'Kilter Holds'!$P$36:$AA$208,7,0),0)</f>
        <v>0</v>
      </c>
      <c r="G1768" s="2">
        <f t="shared" si="82"/>
        <v>0</v>
      </c>
      <c r="H1768" s="2">
        <f t="shared" si="83"/>
        <v>0</v>
      </c>
    </row>
    <row r="1769" spans="2:8">
      <c r="B1769" t="s">
        <v>476</v>
      </c>
      <c r="C1769" t="s">
        <v>696</v>
      </c>
      <c r="D1769" s="8" t="str">
        <f t="shared" si="84"/>
        <v>16-16</v>
      </c>
      <c r="E1769" s="1">
        <f>_xlfn.IFNA(VLOOKUP(Aragon!B1769,'Kilter Holds'!$P$36:$AA$208,8,0),0)</f>
        <v>0</v>
      </c>
      <c r="G1769" s="2">
        <f t="shared" si="82"/>
        <v>0</v>
      </c>
      <c r="H1769" s="2">
        <f t="shared" si="83"/>
        <v>0</v>
      </c>
    </row>
    <row r="1770" spans="2:8">
      <c r="B1770" t="s">
        <v>476</v>
      </c>
      <c r="C1770" t="s">
        <v>696</v>
      </c>
      <c r="D1770" s="9" t="str">
        <f t="shared" si="84"/>
        <v>13-01</v>
      </c>
      <c r="E1770" s="1">
        <f>_xlfn.IFNA(VLOOKUP(Aragon!B1770,'Kilter Holds'!$P$36:$AA$208,9,0),0)</f>
        <v>0</v>
      </c>
      <c r="G1770" s="2">
        <f t="shared" si="82"/>
        <v>0</v>
      </c>
      <c r="H1770" s="2">
        <f t="shared" si="83"/>
        <v>0</v>
      </c>
    </row>
    <row r="1771" spans="2:8">
      <c r="B1771" t="s">
        <v>476</v>
      </c>
      <c r="C1771" t="s">
        <v>696</v>
      </c>
      <c r="D1771" s="10" t="str">
        <f t="shared" si="84"/>
        <v>07-13</v>
      </c>
      <c r="E1771" s="1">
        <f>_xlfn.IFNA(VLOOKUP(Aragon!B1771,'Kilter Holds'!$P$36:$AA$208,10,0),0)</f>
        <v>0</v>
      </c>
      <c r="G1771" s="2">
        <f t="shared" si="82"/>
        <v>0</v>
      </c>
      <c r="H1771" s="2">
        <f t="shared" si="83"/>
        <v>0</v>
      </c>
    </row>
    <row r="1772" spans="2:8">
      <c r="B1772" t="s">
        <v>476</v>
      </c>
      <c r="C1772" t="s">
        <v>696</v>
      </c>
      <c r="D1772" s="11" t="str">
        <f t="shared" si="84"/>
        <v>11-26</v>
      </c>
      <c r="E1772" s="1">
        <f>_xlfn.IFNA(VLOOKUP(Aragon!B1772,'Kilter Holds'!$P$36:$AA$208,11,0),0)</f>
        <v>0</v>
      </c>
      <c r="G1772" s="2">
        <f t="shared" si="82"/>
        <v>0</v>
      </c>
      <c r="H1772" s="2">
        <f t="shared" si="83"/>
        <v>0</v>
      </c>
    </row>
    <row r="1773" spans="2:8">
      <c r="B1773" t="s">
        <v>476</v>
      </c>
      <c r="C1773" t="s">
        <v>696</v>
      </c>
      <c r="D1773" s="13" t="str">
        <f t="shared" si="84"/>
        <v>18-01</v>
      </c>
      <c r="E1773" s="1">
        <f>_xlfn.IFNA(VLOOKUP(Aragon!B1773,'Kilter Holds'!$P$36:$AA$208,12,0),0)</f>
        <v>0</v>
      </c>
      <c r="G1773" s="2">
        <f t="shared" si="82"/>
        <v>0</v>
      </c>
      <c r="H1773" s="2">
        <f t="shared" si="83"/>
        <v>0</v>
      </c>
    </row>
    <row r="1774" spans="2:8">
      <c r="B1774" t="s">
        <v>476</v>
      </c>
      <c r="C1774" t="s">
        <v>696</v>
      </c>
      <c r="D1774" s="12" t="str">
        <f t="shared" si="84"/>
        <v>Color Code</v>
      </c>
      <c r="E1774" s="1">
        <f>_xlfn.IFNA(VLOOKUP(Aragon!B1774,'Kilter Holds'!$P$36:$AA$208,13,0),0)</f>
        <v>0</v>
      </c>
      <c r="G1774" s="2">
        <f t="shared" si="82"/>
        <v>0</v>
      </c>
      <c r="H1774" s="2">
        <f t="shared" si="83"/>
        <v>0</v>
      </c>
    </row>
    <row r="1775" spans="2:8">
      <c r="B1775" t="s">
        <v>155</v>
      </c>
      <c r="C1775" t="s">
        <v>697</v>
      </c>
      <c r="D1775" s="5" t="str">
        <f t="shared" si="84"/>
        <v>11-12</v>
      </c>
      <c r="E1775" s="1">
        <f>_xlfn.IFNA(VLOOKUP(Aragon!B1775,'Kilter Holds'!$P$36:$AA$208,5,0),0)</f>
        <v>0</v>
      </c>
      <c r="G1775" s="2">
        <f t="shared" si="82"/>
        <v>0</v>
      </c>
      <c r="H1775" s="2">
        <f t="shared" si="83"/>
        <v>0</v>
      </c>
    </row>
    <row r="1776" spans="2:8">
      <c r="B1776" t="s">
        <v>155</v>
      </c>
      <c r="C1776" t="s">
        <v>697</v>
      </c>
      <c r="D1776" s="6" t="str">
        <f t="shared" si="84"/>
        <v>14-01</v>
      </c>
      <c r="E1776" s="1">
        <f>_xlfn.IFNA(VLOOKUP(Aragon!B1776,'Kilter Holds'!$P$36:$AA$208,6,0),0)</f>
        <v>0</v>
      </c>
      <c r="G1776" s="2">
        <f t="shared" si="82"/>
        <v>0</v>
      </c>
      <c r="H1776" s="2">
        <f t="shared" si="83"/>
        <v>0</v>
      </c>
    </row>
    <row r="1777" spans="2:8">
      <c r="B1777" t="s">
        <v>155</v>
      </c>
      <c r="C1777" t="s">
        <v>697</v>
      </c>
      <c r="D1777" s="7" t="str">
        <f t="shared" si="84"/>
        <v>15-12</v>
      </c>
      <c r="E1777" s="1">
        <f>_xlfn.IFNA(VLOOKUP(Aragon!B1777,'Kilter Holds'!$P$36:$AA$208,7,0),0)</f>
        <v>0</v>
      </c>
      <c r="G1777" s="2">
        <f t="shared" si="82"/>
        <v>0</v>
      </c>
      <c r="H1777" s="2">
        <f t="shared" si="83"/>
        <v>0</v>
      </c>
    </row>
    <row r="1778" spans="2:8">
      <c r="B1778" t="s">
        <v>155</v>
      </c>
      <c r="C1778" t="s">
        <v>697</v>
      </c>
      <c r="D1778" s="8" t="str">
        <f t="shared" si="84"/>
        <v>16-16</v>
      </c>
      <c r="E1778" s="1">
        <f>_xlfn.IFNA(VLOOKUP(Aragon!B1778,'Kilter Holds'!$P$36:$AA$208,8,0),0)</f>
        <v>0</v>
      </c>
      <c r="G1778" s="2">
        <f t="shared" si="82"/>
        <v>0</v>
      </c>
      <c r="H1778" s="2">
        <f t="shared" si="83"/>
        <v>0</v>
      </c>
    </row>
    <row r="1779" spans="2:8">
      <c r="B1779" t="s">
        <v>155</v>
      </c>
      <c r="C1779" t="s">
        <v>697</v>
      </c>
      <c r="D1779" s="9" t="str">
        <f t="shared" si="84"/>
        <v>13-01</v>
      </c>
      <c r="E1779" s="1">
        <f>_xlfn.IFNA(VLOOKUP(Aragon!B1779,'Kilter Holds'!$P$36:$AA$208,9,0),0)</f>
        <v>0</v>
      </c>
      <c r="G1779" s="2">
        <f t="shared" si="82"/>
        <v>0</v>
      </c>
      <c r="H1779" s="2">
        <f t="shared" si="83"/>
        <v>0</v>
      </c>
    </row>
    <row r="1780" spans="2:8">
      <c r="B1780" t="s">
        <v>155</v>
      </c>
      <c r="C1780" t="s">
        <v>697</v>
      </c>
      <c r="D1780" s="10" t="str">
        <f t="shared" si="84"/>
        <v>07-13</v>
      </c>
      <c r="E1780" s="1">
        <f>_xlfn.IFNA(VLOOKUP(Aragon!B1780,'Kilter Holds'!$P$36:$AA$208,10,0),0)</f>
        <v>0</v>
      </c>
      <c r="G1780" s="2">
        <f t="shared" si="82"/>
        <v>0</v>
      </c>
      <c r="H1780" s="2">
        <f t="shared" si="83"/>
        <v>0</v>
      </c>
    </row>
    <row r="1781" spans="2:8">
      <c r="B1781" t="s">
        <v>155</v>
      </c>
      <c r="C1781" t="s">
        <v>697</v>
      </c>
      <c r="D1781" s="11" t="str">
        <f t="shared" si="84"/>
        <v>11-26</v>
      </c>
      <c r="E1781" s="1">
        <f>_xlfn.IFNA(VLOOKUP(Aragon!B1781,'Kilter Holds'!$P$36:$AA$208,11,0),0)</f>
        <v>0</v>
      </c>
      <c r="G1781" s="2">
        <f t="shared" si="82"/>
        <v>0</v>
      </c>
      <c r="H1781" s="2">
        <f t="shared" si="83"/>
        <v>0</v>
      </c>
    </row>
    <row r="1782" spans="2:8">
      <c r="B1782" t="s">
        <v>155</v>
      </c>
      <c r="C1782" t="s">
        <v>697</v>
      </c>
      <c r="D1782" s="13" t="str">
        <f t="shared" si="84"/>
        <v>18-01</v>
      </c>
      <c r="E1782" s="1">
        <f>_xlfn.IFNA(VLOOKUP(Aragon!B1782,'Kilter Holds'!$P$36:$AA$208,12,0),0)</f>
        <v>0</v>
      </c>
      <c r="G1782" s="2">
        <f t="shared" si="82"/>
        <v>0</v>
      </c>
      <c r="H1782" s="2">
        <f t="shared" si="83"/>
        <v>0</v>
      </c>
    </row>
    <row r="1783" spans="2:8">
      <c r="B1783" t="s">
        <v>155</v>
      </c>
      <c r="C1783" t="s">
        <v>697</v>
      </c>
      <c r="D1783" s="12" t="str">
        <f t="shared" si="84"/>
        <v>Color Code</v>
      </c>
      <c r="E1783" s="1">
        <f>_xlfn.IFNA(VLOOKUP(Aragon!B1783,'Kilter Holds'!$P$36:$AA$208,13,0),0)</f>
        <v>0</v>
      </c>
      <c r="G1783" s="2">
        <f t="shared" si="82"/>
        <v>0</v>
      </c>
      <c r="H1783" s="2">
        <f t="shared" si="83"/>
        <v>0</v>
      </c>
    </row>
    <row r="1784" spans="2:8">
      <c r="B1784" t="s">
        <v>310</v>
      </c>
      <c r="C1784" t="s">
        <v>698</v>
      </c>
      <c r="D1784" s="5" t="str">
        <f t="shared" si="84"/>
        <v>11-12</v>
      </c>
      <c r="E1784" s="1">
        <f>_xlfn.IFNA(VLOOKUP(Aragon!B1784,'Kilter Holds'!$P$36:$AA$208,5,0),0)</f>
        <v>0</v>
      </c>
      <c r="G1784" s="2">
        <f t="shared" si="82"/>
        <v>0</v>
      </c>
      <c r="H1784" s="2">
        <f t="shared" si="83"/>
        <v>0</v>
      </c>
    </row>
    <row r="1785" spans="2:8">
      <c r="B1785" t="s">
        <v>310</v>
      </c>
      <c r="C1785" t="s">
        <v>698</v>
      </c>
      <c r="D1785" s="6" t="str">
        <f t="shared" si="84"/>
        <v>14-01</v>
      </c>
      <c r="E1785" s="1">
        <f>_xlfn.IFNA(VLOOKUP(Aragon!B1785,'Kilter Holds'!$P$36:$AA$208,6,0),0)</f>
        <v>0</v>
      </c>
      <c r="G1785" s="2">
        <f t="shared" si="82"/>
        <v>0</v>
      </c>
      <c r="H1785" s="2">
        <f t="shared" si="83"/>
        <v>0</v>
      </c>
    </row>
    <row r="1786" spans="2:8">
      <c r="B1786" t="s">
        <v>310</v>
      </c>
      <c r="C1786" t="s">
        <v>698</v>
      </c>
      <c r="D1786" s="7" t="str">
        <f t="shared" si="84"/>
        <v>15-12</v>
      </c>
      <c r="E1786" s="1">
        <f>_xlfn.IFNA(VLOOKUP(Aragon!B1786,'Kilter Holds'!$P$36:$AA$208,7,0),0)</f>
        <v>0</v>
      </c>
      <c r="G1786" s="2">
        <f t="shared" ref="G1786:G1849" si="85">E1786*F1786</f>
        <v>0</v>
      </c>
      <c r="H1786" s="2">
        <f t="shared" si="83"/>
        <v>0</v>
      </c>
    </row>
    <row r="1787" spans="2:8">
      <c r="B1787" t="s">
        <v>310</v>
      </c>
      <c r="C1787" t="s">
        <v>698</v>
      </c>
      <c r="D1787" s="8" t="str">
        <f t="shared" si="84"/>
        <v>16-16</v>
      </c>
      <c r="E1787" s="1">
        <f>_xlfn.IFNA(VLOOKUP(Aragon!B1787,'Kilter Holds'!$P$36:$AA$208,8,0),0)</f>
        <v>0</v>
      </c>
      <c r="G1787" s="2">
        <f t="shared" si="85"/>
        <v>0</v>
      </c>
      <c r="H1787" s="2">
        <f t="shared" si="83"/>
        <v>0</v>
      </c>
    </row>
    <row r="1788" spans="2:8">
      <c r="B1788" t="s">
        <v>310</v>
      </c>
      <c r="C1788" t="s">
        <v>698</v>
      </c>
      <c r="D1788" s="9" t="str">
        <f t="shared" si="84"/>
        <v>13-01</v>
      </c>
      <c r="E1788" s="1">
        <f>_xlfn.IFNA(VLOOKUP(Aragon!B1788,'Kilter Holds'!$P$36:$AA$208,9,0),0)</f>
        <v>0</v>
      </c>
      <c r="G1788" s="2">
        <f t="shared" si="85"/>
        <v>0</v>
      </c>
      <c r="H1788" s="2">
        <f t="shared" si="83"/>
        <v>0</v>
      </c>
    </row>
    <row r="1789" spans="2:8">
      <c r="B1789" t="s">
        <v>310</v>
      </c>
      <c r="C1789" t="s">
        <v>698</v>
      </c>
      <c r="D1789" s="10" t="str">
        <f t="shared" si="84"/>
        <v>07-13</v>
      </c>
      <c r="E1789" s="1">
        <f>_xlfn.IFNA(VLOOKUP(Aragon!B1789,'Kilter Holds'!$P$36:$AA$208,10,0),0)</f>
        <v>0</v>
      </c>
      <c r="G1789" s="2">
        <f t="shared" si="85"/>
        <v>0</v>
      </c>
      <c r="H1789" s="2">
        <f t="shared" si="83"/>
        <v>0</v>
      </c>
    </row>
    <row r="1790" spans="2:8">
      <c r="B1790" t="s">
        <v>310</v>
      </c>
      <c r="C1790" t="s">
        <v>698</v>
      </c>
      <c r="D1790" s="11" t="str">
        <f t="shared" si="84"/>
        <v>11-26</v>
      </c>
      <c r="E1790" s="1">
        <f>_xlfn.IFNA(VLOOKUP(Aragon!B1790,'Kilter Holds'!$P$36:$AA$208,11,0),0)</f>
        <v>0</v>
      </c>
      <c r="G1790" s="2">
        <f t="shared" si="85"/>
        <v>0</v>
      </c>
      <c r="H1790" s="2">
        <f t="shared" si="83"/>
        <v>0</v>
      </c>
    </row>
    <row r="1791" spans="2:8">
      <c r="B1791" t="s">
        <v>310</v>
      </c>
      <c r="C1791" t="s">
        <v>698</v>
      </c>
      <c r="D1791" s="13" t="str">
        <f t="shared" si="84"/>
        <v>18-01</v>
      </c>
      <c r="E1791" s="1">
        <f>_xlfn.IFNA(VLOOKUP(Aragon!B1791,'Kilter Holds'!$P$36:$AA$208,12,0),0)</f>
        <v>0</v>
      </c>
      <c r="G1791" s="2">
        <f t="shared" si="85"/>
        <v>0</v>
      </c>
      <c r="H1791" s="2">
        <f t="shared" si="83"/>
        <v>0</v>
      </c>
    </row>
    <row r="1792" spans="2:8">
      <c r="B1792" t="s">
        <v>310</v>
      </c>
      <c r="C1792" t="s">
        <v>698</v>
      </c>
      <c r="D1792" s="12" t="str">
        <f t="shared" si="84"/>
        <v>Color Code</v>
      </c>
      <c r="E1792" s="1">
        <f>_xlfn.IFNA(VLOOKUP(Aragon!B1792,'Kilter Holds'!$P$36:$AA$208,13,0),0)</f>
        <v>0</v>
      </c>
      <c r="G1792" s="2">
        <f t="shared" si="85"/>
        <v>0</v>
      </c>
      <c r="H1792" s="2">
        <f t="shared" si="83"/>
        <v>0</v>
      </c>
    </row>
    <row r="1793" spans="2:8">
      <c r="B1793" t="s">
        <v>311</v>
      </c>
      <c r="C1793" t="s">
        <v>699</v>
      </c>
      <c r="D1793" s="5" t="str">
        <f t="shared" si="84"/>
        <v>11-12</v>
      </c>
      <c r="E1793" s="1">
        <f>_xlfn.IFNA(VLOOKUP(Aragon!B1793,'Kilter Holds'!$P$36:$AA$208,5,0),0)</f>
        <v>0</v>
      </c>
      <c r="G1793" s="2">
        <f t="shared" si="85"/>
        <v>0</v>
      </c>
      <c r="H1793" s="2">
        <f t="shared" si="83"/>
        <v>0</v>
      </c>
    </row>
    <row r="1794" spans="2:8">
      <c r="B1794" t="s">
        <v>311</v>
      </c>
      <c r="C1794" t="s">
        <v>699</v>
      </c>
      <c r="D1794" s="6" t="str">
        <f t="shared" si="84"/>
        <v>14-01</v>
      </c>
      <c r="E1794" s="1">
        <f>_xlfn.IFNA(VLOOKUP(Aragon!B1794,'Kilter Holds'!$P$36:$AA$208,6,0),0)</f>
        <v>0</v>
      </c>
      <c r="G1794" s="2">
        <f t="shared" si="85"/>
        <v>0</v>
      </c>
      <c r="H1794" s="2">
        <f t="shared" si="83"/>
        <v>0</v>
      </c>
    </row>
    <row r="1795" spans="2:8">
      <c r="B1795" t="s">
        <v>311</v>
      </c>
      <c r="C1795" t="s">
        <v>699</v>
      </c>
      <c r="D1795" s="7" t="str">
        <f t="shared" si="84"/>
        <v>15-12</v>
      </c>
      <c r="E1795" s="1">
        <f>_xlfn.IFNA(VLOOKUP(Aragon!B1795,'Kilter Holds'!$P$36:$AA$208,7,0),0)</f>
        <v>0</v>
      </c>
      <c r="G1795" s="2">
        <f t="shared" si="85"/>
        <v>0</v>
      </c>
      <c r="H1795" s="2">
        <f t="shared" si="83"/>
        <v>0</v>
      </c>
    </row>
    <row r="1796" spans="2:8">
      <c r="B1796" t="s">
        <v>311</v>
      </c>
      <c r="C1796" t="s">
        <v>699</v>
      </c>
      <c r="D1796" s="8" t="str">
        <f t="shared" si="84"/>
        <v>16-16</v>
      </c>
      <c r="E1796" s="1">
        <f>_xlfn.IFNA(VLOOKUP(Aragon!B1796,'Kilter Holds'!$P$36:$AA$208,8,0),0)</f>
        <v>0</v>
      </c>
      <c r="G1796" s="2">
        <f t="shared" si="85"/>
        <v>0</v>
      </c>
      <c r="H1796" s="2">
        <f t="shared" si="83"/>
        <v>0</v>
      </c>
    </row>
    <row r="1797" spans="2:8">
      <c r="B1797" t="s">
        <v>311</v>
      </c>
      <c r="C1797" t="s">
        <v>699</v>
      </c>
      <c r="D1797" s="9" t="str">
        <f t="shared" si="84"/>
        <v>13-01</v>
      </c>
      <c r="E1797" s="1">
        <f>_xlfn.IFNA(VLOOKUP(Aragon!B1797,'Kilter Holds'!$P$36:$AA$208,9,0),0)</f>
        <v>0</v>
      </c>
      <c r="G1797" s="2">
        <f t="shared" si="85"/>
        <v>0</v>
      </c>
      <c r="H1797" s="2">
        <f t="shared" si="83"/>
        <v>0</v>
      </c>
    </row>
    <row r="1798" spans="2:8">
      <c r="B1798" t="s">
        <v>311</v>
      </c>
      <c r="C1798" t="s">
        <v>699</v>
      </c>
      <c r="D1798" s="10" t="str">
        <f t="shared" si="84"/>
        <v>07-13</v>
      </c>
      <c r="E1798" s="1">
        <f>_xlfn.IFNA(VLOOKUP(Aragon!B1798,'Kilter Holds'!$P$36:$AA$208,10,0),0)</f>
        <v>0</v>
      </c>
      <c r="G1798" s="2">
        <f t="shared" si="85"/>
        <v>0</v>
      </c>
      <c r="H1798" s="2">
        <f t="shared" si="83"/>
        <v>0</v>
      </c>
    </row>
    <row r="1799" spans="2:8">
      <c r="B1799" t="s">
        <v>311</v>
      </c>
      <c r="C1799" t="s">
        <v>699</v>
      </c>
      <c r="D1799" s="11" t="str">
        <f t="shared" si="84"/>
        <v>11-26</v>
      </c>
      <c r="E1799" s="1">
        <f>_xlfn.IFNA(VLOOKUP(Aragon!B1799,'Kilter Holds'!$P$36:$AA$208,11,0),0)</f>
        <v>0</v>
      </c>
      <c r="G1799" s="2">
        <f t="shared" si="85"/>
        <v>0</v>
      </c>
      <c r="H1799" s="2">
        <f t="shared" si="83"/>
        <v>0</v>
      </c>
    </row>
    <row r="1800" spans="2:8">
      <c r="B1800" t="s">
        <v>311</v>
      </c>
      <c r="C1800" t="s">
        <v>699</v>
      </c>
      <c r="D1800" s="13" t="str">
        <f t="shared" si="84"/>
        <v>18-01</v>
      </c>
      <c r="E1800" s="1">
        <f>_xlfn.IFNA(VLOOKUP(Aragon!B1800,'Kilter Holds'!$P$36:$AA$208,12,0),0)</f>
        <v>0</v>
      </c>
      <c r="G1800" s="2">
        <f t="shared" si="85"/>
        <v>0</v>
      </c>
      <c r="H1800" s="2">
        <f t="shared" si="83"/>
        <v>0</v>
      </c>
    </row>
    <row r="1801" spans="2:8">
      <c r="B1801" t="s">
        <v>311</v>
      </c>
      <c r="C1801" t="s">
        <v>699</v>
      </c>
      <c r="D1801" s="12" t="str">
        <f t="shared" si="84"/>
        <v>Color Code</v>
      </c>
      <c r="E1801" s="1">
        <f>_xlfn.IFNA(VLOOKUP(Aragon!B1801,'Kilter Holds'!$P$36:$AA$208,13,0),0)</f>
        <v>0</v>
      </c>
      <c r="G1801" s="2">
        <f t="shared" si="85"/>
        <v>0</v>
      </c>
      <c r="H1801" s="2">
        <f t="shared" si="83"/>
        <v>0</v>
      </c>
    </row>
    <row r="1802" spans="2:8">
      <c r="B1802" t="s">
        <v>312</v>
      </c>
      <c r="C1802" t="s">
        <v>700</v>
      </c>
      <c r="D1802" s="5" t="str">
        <f t="shared" si="84"/>
        <v>11-12</v>
      </c>
      <c r="E1802" s="1">
        <f>_xlfn.IFNA(VLOOKUP(Aragon!B1802,'Kilter Holds'!$P$36:$AA$208,5,0),0)</f>
        <v>0</v>
      </c>
      <c r="G1802" s="2">
        <f t="shared" si="85"/>
        <v>0</v>
      </c>
      <c r="H1802" s="2">
        <f t="shared" si="83"/>
        <v>0</v>
      </c>
    </row>
    <row r="1803" spans="2:8">
      <c r="B1803" t="s">
        <v>312</v>
      </c>
      <c r="C1803" t="s">
        <v>700</v>
      </c>
      <c r="D1803" s="6" t="str">
        <f t="shared" si="84"/>
        <v>14-01</v>
      </c>
      <c r="E1803" s="1">
        <f>_xlfn.IFNA(VLOOKUP(Aragon!B1803,'Kilter Holds'!$P$36:$AA$208,6,0),0)</f>
        <v>0</v>
      </c>
      <c r="G1803" s="2">
        <f t="shared" si="85"/>
        <v>0</v>
      </c>
      <c r="H1803" s="2">
        <f t="shared" si="83"/>
        <v>0</v>
      </c>
    </row>
    <row r="1804" spans="2:8">
      <c r="B1804" t="s">
        <v>312</v>
      </c>
      <c r="C1804" t="s">
        <v>700</v>
      </c>
      <c r="D1804" s="7" t="str">
        <f t="shared" si="84"/>
        <v>15-12</v>
      </c>
      <c r="E1804" s="1">
        <f>_xlfn.IFNA(VLOOKUP(Aragon!B1804,'Kilter Holds'!$P$36:$AA$208,7,0),0)</f>
        <v>0</v>
      </c>
      <c r="G1804" s="2">
        <f t="shared" si="85"/>
        <v>0</v>
      </c>
      <c r="H1804" s="2">
        <f t="shared" ref="H1804:H1867" si="86">IF($S$11="Y",G1804*0.05,0)</f>
        <v>0</v>
      </c>
    </row>
    <row r="1805" spans="2:8">
      <c r="B1805" t="s">
        <v>312</v>
      </c>
      <c r="C1805" t="s">
        <v>700</v>
      </c>
      <c r="D1805" s="8" t="str">
        <f t="shared" ref="D1805:D1868" si="87">D1796</f>
        <v>16-16</v>
      </c>
      <c r="E1805" s="1">
        <f>_xlfn.IFNA(VLOOKUP(Aragon!B1805,'Kilter Holds'!$P$36:$AA$208,8,0),0)</f>
        <v>0</v>
      </c>
      <c r="G1805" s="2">
        <f t="shared" si="85"/>
        <v>0</v>
      </c>
      <c r="H1805" s="2">
        <f t="shared" si="86"/>
        <v>0</v>
      </c>
    </row>
    <row r="1806" spans="2:8">
      <c r="B1806" t="s">
        <v>312</v>
      </c>
      <c r="C1806" t="s">
        <v>700</v>
      </c>
      <c r="D1806" s="9" t="str">
        <f t="shared" si="87"/>
        <v>13-01</v>
      </c>
      <c r="E1806" s="1">
        <f>_xlfn.IFNA(VLOOKUP(Aragon!B1806,'Kilter Holds'!$P$36:$AA$208,9,0),0)</f>
        <v>0</v>
      </c>
      <c r="G1806" s="2">
        <f t="shared" si="85"/>
        <v>0</v>
      </c>
      <c r="H1806" s="2">
        <f t="shared" si="86"/>
        <v>0</v>
      </c>
    </row>
    <row r="1807" spans="2:8">
      <c r="B1807" t="s">
        <v>312</v>
      </c>
      <c r="C1807" t="s">
        <v>700</v>
      </c>
      <c r="D1807" s="10" t="str">
        <f t="shared" si="87"/>
        <v>07-13</v>
      </c>
      <c r="E1807" s="1">
        <f>_xlfn.IFNA(VLOOKUP(Aragon!B1807,'Kilter Holds'!$P$36:$AA$208,10,0),0)</f>
        <v>0</v>
      </c>
      <c r="G1807" s="2">
        <f t="shared" si="85"/>
        <v>0</v>
      </c>
      <c r="H1807" s="2">
        <f t="shared" si="86"/>
        <v>0</v>
      </c>
    </row>
    <row r="1808" spans="2:8">
      <c r="B1808" t="s">
        <v>312</v>
      </c>
      <c r="C1808" t="s">
        <v>700</v>
      </c>
      <c r="D1808" s="11" t="str">
        <f t="shared" si="87"/>
        <v>11-26</v>
      </c>
      <c r="E1808" s="1">
        <f>_xlfn.IFNA(VLOOKUP(Aragon!B1808,'Kilter Holds'!$P$36:$AA$208,11,0),0)</f>
        <v>0</v>
      </c>
      <c r="G1808" s="2">
        <f t="shared" si="85"/>
        <v>0</v>
      </c>
      <c r="H1808" s="2">
        <f t="shared" si="86"/>
        <v>0</v>
      </c>
    </row>
    <row r="1809" spans="2:8">
      <c r="B1809" t="s">
        <v>312</v>
      </c>
      <c r="C1809" t="s">
        <v>700</v>
      </c>
      <c r="D1809" s="13" t="str">
        <f t="shared" si="87"/>
        <v>18-01</v>
      </c>
      <c r="E1809" s="1">
        <f>_xlfn.IFNA(VLOOKUP(Aragon!B1809,'Kilter Holds'!$P$36:$AA$208,12,0),0)</f>
        <v>0</v>
      </c>
      <c r="G1809" s="2">
        <f t="shared" si="85"/>
        <v>0</v>
      </c>
      <c r="H1809" s="2">
        <f t="shared" si="86"/>
        <v>0</v>
      </c>
    </row>
    <row r="1810" spans="2:8">
      <c r="B1810" t="s">
        <v>312</v>
      </c>
      <c r="C1810" t="s">
        <v>700</v>
      </c>
      <c r="D1810" s="12" t="str">
        <f t="shared" si="87"/>
        <v>Color Code</v>
      </c>
      <c r="E1810" s="1">
        <f>_xlfn.IFNA(VLOOKUP(Aragon!B1810,'Kilter Holds'!$P$36:$AA$208,13,0),0)</f>
        <v>0</v>
      </c>
      <c r="G1810" s="2">
        <f t="shared" si="85"/>
        <v>0</v>
      </c>
      <c r="H1810" s="2">
        <f t="shared" si="86"/>
        <v>0</v>
      </c>
    </row>
    <row r="1811" spans="2:8">
      <c r="B1811" t="s">
        <v>230</v>
      </c>
      <c r="C1811" t="s">
        <v>701</v>
      </c>
      <c r="D1811" s="5" t="str">
        <f t="shared" si="87"/>
        <v>11-12</v>
      </c>
      <c r="E1811" s="1">
        <f>_xlfn.IFNA(VLOOKUP(Aragon!B1811,'Kilter Holds'!$P$36:$AA$208,5,0),0)</f>
        <v>0</v>
      </c>
      <c r="G1811" s="2">
        <f t="shared" si="85"/>
        <v>0</v>
      </c>
      <c r="H1811" s="2">
        <f t="shared" si="86"/>
        <v>0</v>
      </c>
    </row>
    <row r="1812" spans="2:8">
      <c r="B1812" t="s">
        <v>230</v>
      </c>
      <c r="C1812" t="s">
        <v>701</v>
      </c>
      <c r="D1812" s="6" t="str">
        <f t="shared" si="87"/>
        <v>14-01</v>
      </c>
      <c r="E1812" s="1">
        <f>_xlfn.IFNA(VLOOKUP(Aragon!B1812,'Kilter Holds'!$P$36:$AA$208,6,0),0)</f>
        <v>0</v>
      </c>
      <c r="G1812" s="2">
        <f t="shared" si="85"/>
        <v>0</v>
      </c>
      <c r="H1812" s="2">
        <f t="shared" si="86"/>
        <v>0</v>
      </c>
    </row>
    <row r="1813" spans="2:8">
      <c r="B1813" t="s">
        <v>230</v>
      </c>
      <c r="C1813" t="s">
        <v>701</v>
      </c>
      <c r="D1813" s="7" t="str">
        <f t="shared" si="87"/>
        <v>15-12</v>
      </c>
      <c r="E1813" s="1">
        <f>_xlfn.IFNA(VLOOKUP(Aragon!B1813,'Kilter Holds'!$P$36:$AA$208,7,0),0)</f>
        <v>0</v>
      </c>
      <c r="G1813" s="2">
        <f t="shared" si="85"/>
        <v>0</v>
      </c>
      <c r="H1813" s="2">
        <f t="shared" si="86"/>
        <v>0</v>
      </c>
    </row>
    <row r="1814" spans="2:8">
      <c r="B1814" t="s">
        <v>230</v>
      </c>
      <c r="C1814" t="s">
        <v>701</v>
      </c>
      <c r="D1814" s="8" t="str">
        <f t="shared" si="87"/>
        <v>16-16</v>
      </c>
      <c r="E1814" s="1">
        <f>_xlfn.IFNA(VLOOKUP(Aragon!B1814,'Kilter Holds'!$P$36:$AA$208,8,0),0)</f>
        <v>0</v>
      </c>
      <c r="G1814" s="2">
        <f t="shared" si="85"/>
        <v>0</v>
      </c>
      <c r="H1814" s="2">
        <f t="shared" si="86"/>
        <v>0</v>
      </c>
    </row>
    <row r="1815" spans="2:8">
      <c r="B1815" t="s">
        <v>230</v>
      </c>
      <c r="C1815" t="s">
        <v>701</v>
      </c>
      <c r="D1815" s="9" t="str">
        <f t="shared" si="87"/>
        <v>13-01</v>
      </c>
      <c r="E1815" s="1">
        <f>_xlfn.IFNA(VLOOKUP(Aragon!B1815,'Kilter Holds'!$P$36:$AA$208,9,0),0)</f>
        <v>0</v>
      </c>
      <c r="G1815" s="2">
        <f t="shared" si="85"/>
        <v>0</v>
      </c>
      <c r="H1815" s="2">
        <f t="shared" si="86"/>
        <v>0</v>
      </c>
    </row>
    <row r="1816" spans="2:8">
      <c r="B1816" t="s">
        <v>230</v>
      </c>
      <c r="C1816" t="s">
        <v>701</v>
      </c>
      <c r="D1816" s="10" t="str">
        <f t="shared" si="87"/>
        <v>07-13</v>
      </c>
      <c r="E1816" s="1">
        <f>_xlfn.IFNA(VLOOKUP(Aragon!B1816,'Kilter Holds'!$P$36:$AA$208,10,0),0)</f>
        <v>0</v>
      </c>
      <c r="G1816" s="2">
        <f t="shared" si="85"/>
        <v>0</v>
      </c>
      <c r="H1816" s="2">
        <f t="shared" si="86"/>
        <v>0</v>
      </c>
    </row>
    <row r="1817" spans="2:8">
      <c r="B1817" t="s">
        <v>230</v>
      </c>
      <c r="C1817" t="s">
        <v>701</v>
      </c>
      <c r="D1817" s="11" t="str">
        <f t="shared" si="87"/>
        <v>11-26</v>
      </c>
      <c r="E1817" s="1">
        <f>_xlfn.IFNA(VLOOKUP(Aragon!B1817,'Kilter Holds'!$P$36:$AA$208,11,0),0)</f>
        <v>0</v>
      </c>
      <c r="G1817" s="2">
        <f t="shared" si="85"/>
        <v>0</v>
      </c>
      <c r="H1817" s="2">
        <f t="shared" si="86"/>
        <v>0</v>
      </c>
    </row>
    <row r="1818" spans="2:8">
      <c r="B1818" t="s">
        <v>230</v>
      </c>
      <c r="C1818" t="s">
        <v>701</v>
      </c>
      <c r="D1818" s="13" t="str">
        <f t="shared" si="87"/>
        <v>18-01</v>
      </c>
      <c r="E1818" s="1">
        <f>_xlfn.IFNA(VLOOKUP(Aragon!B1818,'Kilter Holds'!$P$36:$AA$208,12,0),0)</f>
        <v>0</v>
      </c>
      <c r="G1818" s="2">
        <f t="shared" si="85"/>
        <v>0</v>
      </c>
      <c r="H1818" s="2">
        <f t="shared" si="86"/>
        <v>0</v>
      </c>
    </row>
    <row r="1819" spans="2:8">
      <c r="B1819" t="s">
        <v>230</v>
      </c>
      <c r="C1819" t="s">
        <v>701</v>
      </c>
      <c r="D1819" s="12" t="str">
        <f t="shared" si="87"/>
        <v>Color Code</v>
      </c>
      <c r="E1819" s="1">
        <f>_xlfn.IFNA(VLOOKUP(Aragon!B1819,'Kilter Holds'!$P$36:$AA$208,13,0),0)</f>
        <v>0</v>
      </c>
      <c r="G1819" s="2">
        <f t="shared" si="85"/>
        <v>0</v>
      </c>
      <c r="H1819" s="2">
        <f t="shared" si="86"/>
        <v>0</v>
      </c>
    </row>
    <row r="1820" spans="2:8">
      <c r="B1820" t="s">
        <v>313</v>
      </c>
      <c r="C1820" t="s">
        <v>702</v>
      </c>
      <c r="D1820" s="5" t="str">
        <f t="shared" si="87"/>
        <v>11-12</v>
      </c>
      <c r="E1820" s="1">
        <f>_xlfn.IFNA(VLOOKUP(Aragon!B1820,'Kilter Holds'!$P$36:$AA$208,5,0),0)</f>
        <v>0</v>
      </c>
      <c r="G1820" s="2">
        <f t="shared" si="85"/>
        <v>0</v>
      </c>
      <c r="H1820" s="2">
        <f t="shared" si="86"/>
        <v>0</v>
      </c>
    </row>
    <row r="1821" spans="2:8">
      <c r="B1821" t="s">
        <v>313</v>
      </c>
      <c r="C1821" t="s">
        <v>702</v>
      </c>
      <c r="D1821" s="6" t="str">
        <f t="shared" si="87"/>
        <v>14-01</v>
      </c>
      <c r="E1821" s="1">
        <f>_xlfn.IFNA(VLOOKUP(Aragon!B1821,'Kilter Holds'!$P$36:$AA$208,6,0),0)</f>
        <v>0</v>
      </c>
      <c r="G1821" s="2">
        <f t="shared" si="85"/>
        <v>0</v>
      </c>
      <c r="H1821" s="2">
        <f t="shared" si="86"/>
        <v>0</v>
      </c>
    </row>
    <row r="1822" spans="2:8">
      <c r="B1822" t="s">
        <v>313</v>
      </c>
      <c r="C1822" t="s">
        <v>702</v>
      </c>
      <c r="D1822" s="7" t="str">
        <f t="shared" si="87"/>
        <v>15-12</v>
      </c>
      <c r="E1822" s="1">
        <f>_xlfn.IFNA(VLOOKUP(Aragon!B1822,'Kilter Holds'!$P$36:$AA$208,7,0),0)</f>
        <v>0</v>
      </c>
      <c r="G1822" s="2">
        <f t="shared" si="85"/>
        <v>0</v>
      </c>
      <c r="H1822" s="2">
        <f t="shared" si="86"/>
        <v>0</v>
      </c>
    </row>
    <row r="1823" spans="2:8">
      <c r="B1823" t="s">
        <v>313</v>
      </c>
      <c r="C1823" t="s">
        <v>702</v>
      </c>
      <c r="D1823" s="8" t="str">
        <f t="shared" si="87"/>
        <v>16-16</v>
      </c>
      <c r="E1823" s="1">
        <f>_xlfn.IFNA(VLOOKUP(Aragon!B1823,'Kilter Holds'!$P$36:$AA$208,8,0),0)</f>
        <v>0</v>
      </c>
      <c r="G1823" s="2">
        <f t="shared" si="85"/>
        <v>0</v>
      </c>
      <c r="H1823" s="2">
        <f t="shared" si="86"/>
        <v>0</v>
      </c>
    </row>
    <row r="1824" spans="2:8">
      <c r="B1824" t="s">
        <v>313</v>
      </c>
      <c r="C1824" t="s">
        <v>702</v>
      </c>
      <c r="D1824" s="9" t="str">
        <f t="shared" si="87"/>
        <v>13-01</v>
      </c>
      <c r="E1824" s="1">
        <f>_xlfn.IFNA(VLOOKUP(Aragon!B1824,'Kilter Holds'!$P$36:$AA$208,9,0),0)</f>
        <v>0</v>
      </c>
      <c r="G1824" s="2">
        <f t="shared" si="85"/>
        <v>0</v>
      </c>
      <c r="H1824" s="2">
        <f t="shared" si="86"/>
        <v>0</v>
      </c>
    </row>
    <row r="1825" spans="2:8">
      <c r="B1825" t="s">
        <v>313</v>
      </c>
      <c r="C1825" t="s">
        <v>702</v>
      </c>
      <c r="D1825" s="10" t="str">
        <f t="shared" si="87"/>
        <v>07-13</v>
      </c>
      <c r="E1825" s="1">
        <f>_xlfn.IFNA(VLOOKUP(Aragon!B1825,'Kilter Holds'!$P$36:$AA$208,10,0),0)</f>
        <v>0</v>
      </c>
      <c r="G1825" s="2">
        <f t="shared" si="85"/>
        <v>0</v>
      </c>
      <c r="H1825" s="2">
        <f t="shared" si="86"/>
        <v>0</v>
      </c>
    </row>
    <row r="1826" spans="2:8">
      <c r="B1826" t="s">
        <v>313</v>
      </c>
      <c r="C1826" t="s">
        <v>702</v>
      </c>
      <c r="D1826" s="11" t="str">
        <f t="shared" si="87"/>
        <v>11-26</v>
      </c>
      <c r="E1826" s="1">
        <f>_xlfn.IFNA(VLOOKUP(Aragon!B1826,'Kilter Holds'!$P$36:$AA$208,11,0),0)</f>
        <v>0</v>
      </c>
      <c r="G1826" s="2">
        <f t="shared" si="85"/>
        <v>0</v>
      </c>
      <c r="H1826" s="2">
        <f t="shared" si="86"/>
        <v>0</v>
      </c>
    </row>
    <row r="1827" spans="2:8">
      <c r="B1827" t="s">
        <v>313</v>
      </c>
      <c r="C1827" t="s">
        <v>702</v>
      </c>
      <c r="D1827" s="13" t="str">
        <f t="shared" si="87"/>
        <v>18-01</v>
      </c>
      <c r="E1827" s="1">
        <f>_xlfn.IFNA(VLOOKUP(Aragon!B1827,'Kilter Holds'!$P$36:$AA$208,12,0),0)</f>
        <v>0</v>
      </c>
      <c r="G1827" s="2">
        <f t="shared" si="85"/>
        <v>0</v>
      </c>
      <c r="H1827" s="2">
        <f t="shared" si="86"/>
        <v>0</v>
      </c>
    </row>
    <row r="1828" spans="2:8">
      <c r="B1828" t="s">
        <v>313</v>
      </c>
      <c r="C1828" t="s">
        <v>702</v>
      </c>
      <c r="D1828" s="12" t="str">
        <f t="shared" si="87"/>
        <v>Color Code</v>
      </c>
      <c r="E1828" s="1">
        <f>_xlfn.IFNA(VLOOKUP(Aragon!B1828,'Kilter Holds'!$P$36:$AA$208,13,0),0)</f>
        <v>0</v>
      </c>
      <c r="G1828" s="2">
        <f t="shared" si="85"/>
        <v>0</v>
      </c>
      <c r="H1828" s="2">
        <f t="shared" si="86"/>
        <v>0</v>
      </c>
    </row>
    <row r="1829" spans="2:8">
      <c r="B1829" t="s">
        <v>231</v>
      </c>
      <c r="C1829" t="s">
        <v>703</v>
      </c>
      <c r="D1829" s="5" t="str">
        <f t="shared" si="87"/>
        <v>11-12</v>
      </c>
      <c r="E1829" s="1">
        <f>_xlfn.IFNA(VLOOKUP(Aragon!B1829,'Kilter Holds'!$P$36:$AA$208,5,0),0)</f>
        <v>0</v>
      </c>
      <c r="G1829" s="2">
        <f t="shared" si="85"/>
        <v>0</v>
      </c>
      <c r="H1829" s="2">
        <f t="shared" si="86"/>
        <v>0</v>
      </c>
    </row>
    <row r="1830" spans="2:8">
      <c r="B1830" t="s">
        <v>231</v>
      </c>
      <c r="C1830" t="s">
        <v>703</v>
      </c>
      <c r="D1830" s="6" t="str">
        <f t="shared" si="87"/>
        <v>14-01</v>
      </c>
      <c r="E1830" s="1">
        <f>_xlfn.IFNA(VLOOKUP(Aragon!B1830,'Kilter Holds'!$P$36:$AA$208,6,0),0)</f>
        <v>0</v>
      </c>
      <c r="G1830" s="2">
        <f t="shared" si="85"/>
        <v>0</v>
      </c>
      <c r="H1830" s="2">
        <f t="shared" si="86"/>
        <v>0</v>
      </c>
    </row>
    <row r="1831" spans="2:8">
      <c r="B1831" t="s">
        <v>231</v>
      </c>
      <c r="C1831" t="s">
        <v>703</v>
      </c>
      <c r="D1831" s="7" t="str">
        <f t="shared" si="87"/>
        <v>15-12</v>
      </c>
      <c r="E1831" s="1">
        <f>_xlfn.IFNA(VLOOKUP(Aragon!B1831,'Kilter Holds'!$P$36:$AA$208,7,0),0)</f>
        <v>0</v>
      </c>
      <c r="G1831" s="2">
        <f t="shared" si="85"/>
        <v>0</v>
      </c>
      <c r="H1831" s="2">
        <f t="shared" si="86"/>
        <v>0</v>
      </c>
    </row>
    <row r="1832" spans="2:8">
      <c r="B1832" t="s">
        <v>231</v>
      </c>
      <c r="C1832" t="s">
        <v>703</v>
      </c>
      <c r="D1832" s="8" t="str">
        <f t="shared" si="87"/>
        <v>16-16</v>
      </c>
      <c r="E1832" s="1">
        <f>_xlfn.IFNA(VLOOKUP(Aragon!B1832,'Kilter Holds'!$P$36:$AA$208,8,0),0)</f>
        <v>0</v>
      </c>
      <c r="G1832" s="2">
        <f t="shared" si="85"/>
        <v>0</v>
      </c>
      <c r="H1832" s="2">
        <f t="shared" si="86"/>
        <v>0</v>
      </c>
    </row>
    <row r="1833" spans="2:8">
      <c r="B1833" t="s">
        <v>231</v>
      </c>
      <c r="C1833" t="s">
        <v>703</v>
      </c>
      <c r="D1833" s="9" t="str">
        <f t="shared" si="87"/>
        <v>13-01</v>
      </c>
      <c r="E1833" s="1">
        <f>_xlfn.IFNA(VLOOKUP(Aragon!B1833,'Kilter Holds'!$P$36:$AA$208,9,0),0)</f>
        <v>0</v>
      </c>
      <c r="G1833" s="2">
        <f t="shared" si="85"/>
        <v>0</v>
      </c>
      <c r="H1833" s="2">
        <f t="shared" si="86"/>
        <v>0</v>
      </c>
    </row>
    <row r="1834" spans="2:8">
      <c r="B1834" t="s">
        <v>231</v>
      </c>
      <c r="C1834" t="s">
        <v>703</v>
      </c>
      <c r="D1834" s="10" t="str">
        <f t="shared" si="87"/>
        <v>07-13</v>
      </c>
      <c r="E1834" s="1">
        <f>_xlfn.IFNA(VLOOKUP(Aragon!B1834,'Kilter Holds'!$P$36:$AA$208,10,0),0)</f>
        <v>0</v>
      </c>
      <c r="G1834" s="2">
        <f t="shared" si="85"/>
        <v>0</v>
      </c>
      <c r="H1834" s="2">
        <f t="shared" si="86"/>
        <v>0</v>
      </c>
    </row>
    <row r="1835" spans="2:8">
      <c r="B1835" t="s">
        <v>231</v>
      </c>
      <c r="C1835" t="s">
        <v>703</v>
      </c>
      <c r="D1835" s="11" t="str">
        <f t="shared" si="87"/>
        <v>11-26</v>
      </c>
      <c r="E1835" s="1">
        <f>_xlfn.IFNA(VLOOKUP(Aragon!B1835,'Kilter Holds'!$P$36:$AA$208,11,0),0)</f>
        <v>0</v>
      </c>
      <c r="G1835" s="2">
        <f t="shared" si="85"/>
        <v>0</v>
      </c>
      <c r="H1835" s="2">
        <f t="shared" si="86"/>
        <v>0</v>
      </c>
    </row>
    <row r="1836" spans="2:8">
      <c r="B1836" t="s">
        <v>231</v>
      </c>
      <c r="C1836" t="s">
        <v>703</v>
      </c>
      <c r="D1836" s="13" t="str">
        <f t="shared" si="87"/>
        <v>18-01</v>
      </c>
      <c r="E1836" s="1">
        <f>_xlfn.IFNA(VLOOKUP(Aragon!B1836,'Kilter Holds'!$P$36:$AA$208,12,0),0)</f>
        <v>0</v>
      </c>
      <c r="G1836" s="2">
        <f t="shared" si="85"/>
        <v>0</v>
      </c>
      <c r="H1836" s="2">
        <f t="shared" si="86"/>
        <v>0</v>
      </c>
    </row>
    <row r="1837" spans="2:8">
      <c r="B1837" t="s">
        <v>231</v>
      </c>
      <c r="C1837" t="s">
        <v>703</v>
      </c>
      <c r="D1837" s="12" t="str">
        <f t="shared" si="87"/>
        <v>Color Code</v>
      </c>
      <c r="E1837" s="1">
        <f>_xlfn.IFNA(VLOOKUP(Aragon!B1837,'Kilter Holds'!$P$36:$AA$208,13,0),0)</f>
        <v>0</v>
      </c>
      <c r="G1837" s="2">
        <f t="shared" si="85"/>
        <v>0</v>
      </c>
      <c r="H1837" s="2">
        <f t="shared" si="86"/>
        <v>0</v>
      </c>
    </row>
    <row r="1838" spans="2:8">
      <c r="B1838" t="s">
        <v>255</v>
      </c>
      <c r="C1838" t="s">
        <v>704</v>
      </c>
      <c r="D1838" s="5" t="str">
        <f t="shared" si="87"/>
        <v>11-12</v>
      </c>
      <c r="E1838" s="1">
        <f>_xlfn.IFNA(VLOOKUP(Aragon!B1838,'Kilter Holds'!$P$36:$AA$208,5,0),0)</f>
        <v>0</v>
      </c>
      <c r="G1838" s="2">
        <f t="shared" si="85"/>
        <v>0</v>
      </c>
      <c r="H1838" s="2">
        <f t="shared" si="86"/>
        <v>0</v>
      </c>
    </row>
    <row r="1839" spans="2:8">
      <c r="B1839" t="s">
        <v>255</v>
      </c>
      <c r="C1839" t="s">
        <v>704</v>
      </c>
      <c r="D1839" s="6" t="str">
        <f t="shared" si="87"/>
        <v>14-01</v>
      </c>
      <c r="E1839" s="1">
        <f>_xlfn.IFNA(VLOOKUP(Aragon!B1839,'Kilter Holds'!$P$36:$AA$208,6,0),0)</f>
        <v>0</v>
      </c>
      <c r="G1839" s="2">
        <f t="shared" si="85"/>
        <v>0</v>
      </c>
      <c r="H1839" s="2">
        <f t="shared" si="86"/>
        <v>0</v>
      </c>
    </row>
    <row r="1840" spans="2:8">
      <c r="B1840" t="s">
        <v>255</v>
      </c>
      <c r="C1840" t="s">
        <v>704</v>
      </c>
      <c r="D1840" s="7" t="str">
        <f t="shared" si="87"/>
        <v>15-12</v>
      </c>
      <c r="E1840" s="1">
        <f>_xlfn.IFNA(VLOOKUP(Aragon!B1840,'Kilter Holds'!$P$36:$AA$208,7,0),0)</f>
        <v>0</v>
      </c>
      <c r="G1840" s="2">
        <f t="shared" si="85"/>
        <v>0</v>
      </c>
      <c r="H1840" s="2">
        <f t="shared" si="86"/>
        <v>0</v>
      </c>
    </row>
    <row r="1841" spans="2:8">
      <c r="B1841" t="s">
        <v>255</v>
      </c>
      <c r="C1841" t="s">
        <v>704</v>
      </c>
      <c r="D1841" s="8" t="str">
        <f t="shared" si="87"/>
        <v>16-16</v>
      </c>
      <c r="E1841" s="1">
        <f>_xlfn.IFNA(VLOOKUP(Aragon!B1841,'Kilter Holds'!$P$36:$AA$208,8,0),0)</f>
        <v>0</v>
      </c>
      <c r="G1841" s="2">
        <f t="shared" si="85"/>
        <v>0</v>
      </c>
      <c r="H1841" s="2">
        <f t="shared" si="86"/>
        <v>0</v>
      </c>
    </row>
    <row r="1842" spans="2:8">
      <c r="B1842" t="s">
        <v>255</v>
      </c>
      <c r="C1842" t="s">
        <v>704</v>
      </c>
      <c r="D1842" s="9" t="str">
        <f t="shared" si="87"/>
        <v>13-01</v>
      </c>
      <c r="E1842" s="1">
        <f>_xlfn.IFNA(VLOOKUP(Aragon!B1842,'Kilter Holds'!$P$36:$AA$208,9,0),0)</f>
        <v>0</v>
      </c>
      <c r="G1842" s="2">
        <f t="shared" si="85"/>
        <v>0</v>
      </c>
      <c r="H1842" s="2">
        <f t="shared" si="86"/>
        <v>0</v>
      </c>
    </row>
    <row r="1843" spans="2:8">
      <c r="B1843" t="s">
        <v>255</v>
      </c>
      <c r="C1843" t="s">
        <v>704</v>
      </c>
      <c r="D1843" s="10" t="str">
        <f t="shared" si="87"/>
        <v>07-13</v>
      </c>
      <c r="E1843" s="1">
        <f>_xlfn.IFNA(VLOOKUP(Aragon!B1843,'Kilter Holds'!$P$36:$AA$208,10,0),0)</f>
        <v>0</v>
      </c>
      <c r="G1843" s="2">
        <f t="shared" si="85"/>
        <v>0</v>
      </c>
      <c r="H1843" s="2">
        <f t="shared" si="86"/>
        <v>0</v>
      </c>
    </row>
    <row r="1844" spans="2:8">
      <c r="B1844" t="s">
        <v>255</v>
      </c>
      <c r="C1844" t="s">
        <v>704</v>
      </c>
      <c r="D1844" s="11" t="str">
        <f t="shared" si="87"/>
        <v>11-26</v>
      </c>
      <c r="E1844" s="1">
        <f>_xlfn.IFNA(VLOOKUP(Aragon!B1844,'Kilter Holds'!$P$36:$AA$208,11,0),0)</f>
        <v>0</v>
      </c>
      <c r="G1844" s="2">
        <f t="shared" si="85"/>
        <v>0</v>
      </c>
      <c r="H1844" s="2">
        <f t="shared" si="86"/>
        <v>0</v>
      </c>
    </row>
    <row r="1845" spans="2:8">
      <c r="B1845" t="s">
        <v>255</v>
      </c>
      <c r="C1845" t="s">
        <v>704</v>
      </c>
      <c r="D1845" s="13" t="str">
        <f t="shared" si="87"/>
        <v>18-01</v>
      </c>
      <c r="E1845" s="1">
        <f>_xlfn.IFNA(VLOOKUP(Aragon!B1845,'Kilter Holds'!$P$36:$AA$208,12,0),0)</f>
        <v>0</v>
      </c>
      <c r="G1845" s="2">
        <f t="shared" si="85"/>
        <v>0</v>
      </c>
      <c r="H1845" s="2">
        <f t="shared" si="86"/>
        <v>0</v>
      </c>
    </row>
    <row r="1846" spans="2:8">
      <c r="B1846" t="s">
        <v>255</v>
      </c>
      <c r="C1846" t="s">
        <v>704</v>
      </c>
      <c r="D1846" s="12" t="str">
        <f t="shared" si="87"/>
        <v>Color Code</v>
      </c>
      <c r="E1846" s="1">
        <f>_xlfn.IFNA(VLOOKUP(Aragon!B1846,'Kilter Holds'!$P$36:$AA$208,13,0),0)</f>
        <v>0</v>
      </c>
      <c r="G1846" s="2">
        <f t="shared" si="85"/>
        <v>0</v>
      </c>
      <c r="H1846" s="2">
        <f t="shared" si="86"/>
        <v>0</v>
      </c>
    </row>
    <row r="1847" spans="2:8">
      <c r="B1847" t="s">
        <v>232</v>
      </c>
      <c r="C1847" t="s">
        <v>705</v>
      </c>
      <c r="D1847" s="5" t="str">
        <f t="shared" si="87"/>
        <v>11-12</v>
      </c>
      <c r="E1847" s="1">
        <f>_xlfn.IFNA(VLOOKUP(Aragon!B1847,'Kilter Holds'!$P$36:$AA$208,5,0),0)</f>
        <v>0</v>
      </c>
      <c r="G1847" s="2">
        <f t="shared" si="85"/>
        <v>0</v>
      </c>
      <c r="H1847" s="2">
        <f t="shared" si="86"/>
        <v>0</v>
      </c>
    </row>
    <row r="1848" spans="2:8">
      <c r="B1848" t="s">
        <v>232</v>
      </c>
      <c r="C1848" t="s">
        <v>705</v>
      </c>
      <c r="D1848" s="6" t="str">
        <f t="shared" si="87"/>
        <v>14-01</v>
      </c>
      <c r="E1848" s="1">
        <f>_xlfn.IFNA(VLOOKUP(Aragon!B1848,'Kilter Holds'!$P$36:$AA$208,6,0),0)</f>
        <v>0</v>
      </c>
      <c r="G1848" s="2">
        <f t="shared" si="85"/>
        <v>0</v>
      </c>
      <c r="H1848" s="2">
        <f t="shared" si="86"/>
        <v>0</v>
      </c>
    </row>
    <row r="1849" spans="2:8">
      <c r="B1849" t="s">
        <v>232</v>
      </c>
      <c r="C1849" t="s">
        <v>705</v>
      </c>
      <c r="D1849" s="7" t="str">
        <f t="shared" si="87"/>
        <v>15-12</v>
      </c>
      <c r="E1849" s="1">
        <f>_xlfn.IFNA(VLOOKUP(Aragon!B1849,'Kilter Holds'!$P$36:$AA$208,7,0),0)</f>
        <v>0</v>
      </c>
      <c r="G1849" s="2">
        <f t="shared" si="85"/>
        <v>0</v>
      </c>
      <c r="H1849" s="2">
        <f t="shared" si="86"/>
        <v>0</v>
      </c>
    </row>
    <row r="1850" spans="2:8">
      <c r="B1850" t="s">
        <v>232</v>
      </c>
      <c r="C1850" t="s">
        <v>705</v>
      </c>
      <c r="D1850" s="8" t="str">
        <f t="shared" si="87"/>
        <v>16-16</v>
      </c>
      <c r="E1850" s="1">
        <f>_xlfn.IFNA(VLOOKUP(Aragon!B1850,'Kilter Holds'!$P$36:$AA$208,8,0),0)</f>
        <v>0</v>
      </c>
      <c r="G1850" s="2">
        <f t="shared" ref="G1850:G2066" si="88">E1850*F1850</f>
        <v>0</v>
      </c>
      <c r="H1850" s="2">
        <f t="shared" si="86"/>
        <v>0</v>
      </c>
    </row>
    <row r="1851" spans="2:8">
      <c r="B1851" t="s">
        <v>232</v>
      </c>
      <c r="C1851" t="s">
        <v>705</v>
      </c>
      <c r="D1851" s="9" t="str">
        <f t="shared" si="87"/>
        <v>13-01</v>
      </c>
      <c r="E1851" s="1">
        <f>_xlfn.IFNA(VLOOKUP(Aragon!B1851,'Kilter Holds'!$P$36:$AA$208,9,0),0)</f>
        <v>0</v>
      </c>
      <c r="G1851" s="2">
        <f t="shared" si="88"/>
        <v>0</v>
      </c>
      <c r="H1851" s="2">
        <f t="shared" si="86"/>
        <v>0</v>
      </c>
    </row>
    <row r="1852" spans="2:8">
      <c r="B1852" t="s">
        <v>232</v>
      </c>
      <c r="C1852" t="s">
        <v>705</v>
      </c>
      <c r="D1852" s="10" t="str">
        <f t="shared" si="87"/>
        <v>07-13</v>
      </c>
      <c r="E1852" s="1">
        <f>_xlfn.IFNA(VLOOKUP(Aragon!B1852,'Kilter Holds'!$P$36:$AA$208,10,0),0)</f>
        <v>0</v>
      </c>
      <c r="G1852" s="2">
        <f t="shared" si="88"/>
        <v>0</v>
      </c>
      <c r="H1852" s="2">
        <f t="shared" si="86"/>
        <v>0</v>
      </c>
    </row>
    <row r="1853" spans="2:8">
      <c r="B1853" t="s">
        <v>232</v>
      </c>
      <c r="C1853" t="s">
        <v>705</v>
      </c>
      <c r="D1853" s="11" t="str">
        <f t="shared" si="87"/>
        <v>11-26</v>
      </c>
      <c r="E1853" s="1">
        <f>_xlfn.IFNA(VLOOKUP(Aragon!B1853,'Kilter Holds'!$P$36:$AA$208,11,0),0)</f>
        <v>0</v>
      </c>
      <c r="G1853" s="2">
        <f t="shared" si="88"/>
        <v>0</v>
      </c>
      <c r="H1853" s="2">
        <f t="shared" si="86"/>
        <v>0</v>
      </c>
    </row>
    <row r="1854" spans="2:8">
      <c r="B1854" t="s">
        <v>232</v>
      </c>
      <c r="C1854" t="s">
        <v>705</v>
      </c>
      <c r="D1854" s="13" t="str">
        <f t="shared" si="87"/>
        <v>18-01</v>
      </c>
      <c r="E1854" s="1">
        <f>_xlfn.IFNA(VLOOKUP(Aragon!B1854,'Kilter Holds'!$P$36:$AA$208,12,0),0)</f>
        <v>0</v>
      </c>
      <c r="G1854" s="2">
        <f t="shared" si="88"/>
        <v>0</v>
      </c>
      <c r="H1854" s="2">
        <f t="shared" si="86"/>
        <v>0</v>
      </c>
    </row>
    <row r="1855" spans="2:8">
      <c r="B1855" t="s">
        <v>232</v>
      </c>
      <c r="C1855" t="s">
        <v>705</v>
      </c>
      <c r="D1855" s="12" t="str">
        <f t="shared" si="87"/>
        <v>Color Code</v>
      </c>
      <c r="E1855" s="1">
        <f>_xlfn.IFNA(VLOOKUP(Aragon!B1855,'Kilter Holds'!$P$36:$AA$208,13,0),0)</f>
        <v>0</v>
      </c>
      <c r="G1855" s="2">
        <f t="shared" si="88"/>
        <v>0</v>
      </c>
      <c r="H1855" s="2">
        <f t="shared" si="86"/>
        <v>0</v>
      </c>
    </row>
    <row r="1856" spans="2:8">
      <c r="B1856" t="s">
        <v>190</v>
      </c>
      <c r="C1856" t="s">
        <v>706</v>
      </c>
      <c r="D1856" s="5" t="str">
        <f t="shared" si="87"/>
        <v>11-12</v>
      </c>
      <c r="E1856" s="1">
        <f>_xlfn.IFNA(VLOOKUP(Aragon!B1856,'Kilter Holds'!$P$36:$AA$208,5,0),0)</f>
        <v>0</v>
      </c>
      <c r="G1856" s="2">
        <f t="shared" si="88"/>
        <v>0</v>
      </c>
      <c r="H1856" s="2">
        <f t="shared" si="86"/>
        <v>0</v>
      </c>
    </row>
    <row r="1857" spans="2:8">
      <c r="B1857" t="s">
        <v>190</v>
      </c>
      <c r="C1857" t="s">
        <v>706</v>
      </c>
      <c r="D1857" s="6" t="str">
        <f t="shared" si="87"/>
        <v>14-01</v>
      </c>
      <c r="E1857" s="1">
        <f>_xlfn.IFNA(VLOOKUP(Aragon!B1857,'Kilter Holds'!$P$36:$AA$208,6,0),0)</f>
        <v>0</v>
      </c>
      <c r="G1857" s="2">
        <f t="shared" si="88"/>
        <v>0</v>
      </c>
      <c r="H1857" s="2">
        <f t="shared" si="86"/>
        <v>0</v>
      </c>
    </row>
    <row r="1858" spans="2:8">
      <c r="B1858" t="s">
        <v>190</v>
      </c>
      <c r="C1858" t="s">
        <v>706</v>
      </c>
      <c r="D1858" s="7" t="str">
        <f t="shared" si="87"/>
        <v>15-12</v>
      </c>
      <c r="E1858" s="1">
        <f>_xlfn.IFNA(VLOOKUP(Aragon!B1858,'Kilter Holds'!$P$36:$AA$208,7,0),0)</f>
        <v>0</v>
      </c>
      <c r="G1858" s="2">
        <f t="shared" si="88"/>
        <v>0</v>
      </c>
      <c r="H1858" s="2">
        <f t="shared" si="86"/>
        <v>0</v>
      </c>
    </row>
    <row r="1859" spans="2:8">
      <c r="B1859" t="s">
        <v>190</v>
      </c>
      <c r="C1859" t="s">
        <v>706</v>
      </c>
      <c r="D1859" s="8" t="str">
        <f t="shared" si="87"/>
        <v>16-16</v>
      </c>
      <c r="E1859" s="1">
        <f>_xlfn.IFNA(VLOOKUP(Aragon!B1859,'Kilter Holds'!$P$36:$AA$208,8,0),0)</f>
        <v>0</v>
      </c>
      <c r="G1859" s="2">
        <f t="shared" si="88"/>
        <v>0</v>
      </c>
      <c r="H1859" s="2">
        <f t="shared" si="86"/>
        <v>0</v>
      </c>
    </row>
    <row r="1860" spans="2:8">
      <c r="B1860" t="s">
        <v>190</v>
      </c>
      <c r="C1860" t="s">
        <v>706</v>
      </c>
      <c r="D1860" s="9" t="str">
        <f t="shared" si="87"/>
        <v>13-01</v>
      </c>
      <c r="E1860" s="1">
        <f>_xlfn.IFNA(VLOOKUP(Aragon!B1860,'Kilter Holds'!$P$36:$AA$208,9,0),0)</f>
        <v>0</v>
      </c>
      <c r="G1860" s="2">
        <f t="shared" si="88"/>
        <v>0</v>
      </c>
      <c r="H1860" s="2">
        <f t="shared" si="86"/>
        <v>0</v>
      </c>
    </row>
    <row r="1861" spans="2:8">
      <c r="B1861" t="s">
        <v>190</v>
      </c>
      <c r="C1861" t="s">
        <v>706</v>
      </c>
      <c r="D1861" s="10" t="str">
        <f t="shared" si="87"/>
        <v>07-13</v>
      </c>
      <c r="E1861" s="1">
        <f>_xlfn.IFNA(VLOOKUP(Aragon!B1861,'Kilter Holds'!$P$36:$AA$208,10,0),0)</f>
        <v>0</v>
      </c>
      <c r="G1861" s="2">
        <f t="shared" si="88"/>
        <v>0</v>
      </c>
      <c r="H1861" s="2">
        <f t="shared" si="86"/>
        <v>0</v>
      </c>
    </row>
    <row r="1862" spans="2:8">
      <c r="B1862" t="s">
        <v>190</v>
      </c>
      <c r="C1862" t="s">
        <v>706</v>
      </c>
      <c r="D1862" s="11" t="str">
        <f t="shared" si="87"/>
        <v>11-26</v>
      </c>
      <c r="E1862" s="1">
        <f>_xlfn.IFNA(VLOOKUP(Aragon!B1862,'Kilter Holds'!$P$36:$AA$208,11,0),0)</f>
        <v>0</v>
      </c>
      <c r="G1862" s="2">
        <f t="shared" si="88"/>
        <v>0</v>
      </c>
      <c r="H1862" s="2">
        <f t="shared" si="86"/>
        <v>0</v>
      </c>
    </row>
    <row r="1863" spans="2:8">
      <c r="B1863" t="s">
        <v>190</v>
      </c>
      <c r="C1863" t="s">
        <v>706</v>
      </c>
      <c r="D1863" s="13" t="str">
        <f t="shared" si="87"/>
        <v>18-01</v>
      </c>
      <c r="E1863" s="1">
        <f>_xlfn.IFNA(VLOOKUP(Aragon!B1863,'Kilter Holds'!$P$36:$AA$208,12,0),0)</f>
        <v>0</v>
      </c>
      <c r="G1863" s="2">
        <f t="shared" si="88"/>
        <v>0</v>
      </c>
      <c r="H1863" s="2">
        <f t="shared" si="86"/>
        <v>0</v>
      </c>
    </row>
    <row r="1864" spans="2:8">
      <c r="B1864" t="s">
        <v>190</v>
      </c>
      <c r="C1864" t="s">
        <v>706</v>
      </c>
      <c r="D1864" s="12" t="str">
        <f t="shared" si="87"/>
        <v>Color Code</v>
      </c>
      <c r="E1864" s="1">
        <f>_xlfn.IFNA(VLOOKUP(Aragon!B1864,'Kilter Holds'!$P$36:$AA$208,13,0),0)</f>
        <v>0</v>
      </c>
      <c r="G1864" s="2">
        <f t="shared" si="88"/>
        <v>0</v>
      </c>
      <c r="H1864" s="2">
        <f t="shared" si="86"/>
        <v>0</v>
      </c>
    </row>
    <row r="1865" spans="2:8">
      <c r="B1865" t="s">
        <v>198</v>
      </c>
      <c r="C1865" t="s">
        <v>707</v>
      </c>
      <c r="D1865" s="5" t="str">
        <f t="shared" si="87"/>
        <v>11-12</v>
      </c>
      <c r="E1865" s="1">
        <f>_xlfn.IFNA(VLOOKUP(Aragon!B1865,'Kilter Holds'!$P$36:$AA$208,5,0),0)</f>
        <v>0</v>
      </c>
      <c r="G1865" s="2">
        <f t="shared" si="88"/>
        <v>0</v>
      </c>
      <c r="H1865" s="2">
        <f t="shared" si="86"/>
        <v>0</v>
      </c>
    </row>
    <row r="1866" spans="2:8">
      <c r="B1866" t="s">
        <v>198</v>
      </c>
      <c r="C1866" t="s">
        <v>707</v>
      </c>
      <c r="D1866" s="6" t="str">
        <f t="shared" si="87"/>
        <v>14-01</v>
      </c>
      <c r="E1866" s="1">
        <f>_xlfn.IFNA(VLOOKUP(Aragon!B1866,'Kilter Holds'!$P$36:$AA$208,6,0),0)</f>
        <v>0</v>
      </c>
      <c r="G1866" s="2">
        <f t="shared" si="88"/>
        <v>0</v>
      </c>
      <c r="H1866" s="2">
        <f t="shared" si="86"/>
        <v>0</v>
      </c>
    </row>
    <row r="1867" spans="2:8">
      <c r="B1867" t="s">
        <v>198</v>
      </c>
      <c r="C1867" t="s">
        <v>707</v>
      </c>
      <c r="D1867" s="7" t="str">
        <f t="shared" si="87"/>
        <v>15-12</v>
      </c>
      <c r="E1867" s="1">
        <f>_xlfn.IFNA(VLOOKUP(Aragon!B1867,'Kilter Holds'!$P$36:$AA$208,7,0),0)</f>
        <v>0</v>
      </c>
      <c r="G1867" s="2">
        <f t="shared" si="88"/>
        <v>0</v>
      </c>
      <c r="H1867" s="2">
        <f t="shared" si="86"/>
        <v>0</v>
      </c>
    </row>
    <row r="1868" spans="2:8">
      <c r="B1868" t="s">
        <v>198</v>
      </c>
      <c r="C1868" t="s">
        <v>707</v>
      </c>
      <c r="D1868" s="8" t="str">
        <f t="shared" si="87"/>
        <v>16-16</v>
      </c>
      <c r="E1868" s="1">
        <f>_xlfn.IFNA(VLOOKUP(Aragon!B1868,'Kilter Holds'!$P$36:$AA$208,8,0),0)</f>
        <v>0</v>
      </c>
      <c r="G1868" s="2">
        <f t="shared" si="88"/>
        <v>0</v>
      </c>
      <c r="H1868" s="2">
        <f t="shared" ref="H1868:H1931" si="89">IF($S$11="Y",G1868*0.05,0)</f>
        <v>0</v>
      </c>
    </row>
    <row r="1869" spans="2:8">
      <c r="B1869" t="s">
        <v>198</v>
      </c>
      <c r="C1869" t="s">
        <v>707</v>
      </c>
      <c r="D1869" s="9" t="str">
        <f t="shared" ref="D1869:D1932" si="90">D1860</f>
        <v>13-01</v>
      </c>
      <c r="E1869" s="1">
        <f>_xlfn.IFNA(VLOOKUP(Aragon!B1869,'Kilter Holds'!$P$36:$AA$208,9,0),0)</f>
        <v>0</v>
      </c>
      <c r="G1869" s="2">
        <f t="shared" si="88"/>
        <v>0</v>
      </c>
      <c r="H1869" s="2">
        <f t="shared" si="89"/>
        <v>0</v>
      </c>
    </row>
    <row r="1870" spans="2:8">
      <c r="B1870" t="s">
        <v>198</v>
      </c>
      <c r="C1870" t="s">
        <v>707</v>
      </c>
      <c r="D1870" s="10" t="str">
        <f t="shared" si="90"/>
        <v>07-13</v>
      </c>
      <c r="E1870" s="1">
        <f>_xlfn.IFNA(VLOOKUP(Aragon!B1870,'Kilter Holds'!$P$36:$AA$208,10,0),0)</f>
        <v>0</v>
      </c>
      <c r="G1870" s="2">
        <f t="shared" si="88"/>
        <v>0</v>
      </c>
      <c r="H1870" s="2">
        <f t="shared" si="89"/>
        <v>0</v>
      </c>
    </row>
    <row r="1871" spans="2:8">
      <c r="B1871" t="s">
        <v>198</v>
      </c>
      <c r="C1871" t="s">
        <v>707</v>
      </c>
      <c r="D1871" s="11" t="str">
        <f t="shared" si="90"/>
        <v>11-26</v>
      </c>
      <c r="E1871" s="1">
        <f>_xlfn.IFNA(VLOOKUP(Aragon!B1871,'Kilter Holds'!$P$36:$AA$208,11,0),0)</f>
        <v>0</v>
      </c>
      <c r="G1871" s="2">
        <f t="shared" si="88"/>
        <v>0</v>
      </c>
      <c r="H1871" s="2">
        <f t="shared" si="89"/>
        <v>0</v>
      </c>
    </row>
    <row r="1872" spans="2:8">
      <c r="B1872" t="s">
        <v>198</v>
      </c>
      <c r="C1872" t="s">
        <v>707</v>
      </c>
      <c r="D1872" s="13" t="str">
        <f t="shared" si="90"/>
        <v>18-01</v>
      </c>
      <c r="E1872" s="1">
        <f>_xlfn.IFNA(VLOOKUP(Aragon!B1872,'Kilter Holds'!$P$36:$AA$208,12,0),0)</f>
        <v>0</v>
      </c>
      <c r="G1872" s="2">
        <f t="shared" si="88"/>
        <v>0</v>
      </c>
      <c r="H1872" s="2">
        <f t="shared" si="89"/>
        <v>0</v>
      </c>
    </row>
    <row r="1873" spans="2:8">
      <c r="B1873" t="s">
        <v>198</v>
      </c>
      <c r="C1873" t="s">
        <v>707</v>
      </c>
      <c r="D1873" s="12" t="str">
        <f t="shared" si="90"/>
        <v>Color Code</v>
      </c>
      <c r="E1873" s="1">
        <f>_xlfn.IFNA(VLOOKUP(Aragon!B1873,'Kilter Holds'!$P$36:$AA$208,13,0),0)</f>
        <v>0</v>
      </c>
      <c r="G1873" s="2">
        <f t="shared" si="88"/>
        <v>0</v>
      </c>
      <c r="H1873" s="2">
        <f t="shared" si="89"/>
        <v>0</v>
      </c>
    </row>
    <row r="1874" spans="2:8">
      <c r="B1874" t="s">
        <v>250</v>
      </c>
      <c r="C1874" t="s">
        <v>708</v>
      </c>
      <c r="D1874" s="5" t="str">
        <f t="shared" si="90"/>
        <v>11-12</v>
      </c>
      <c r="E1874" s="1">
        <f>_xlfn.IFNA(VLOOKUP(Aragon!B1874,'Kilter Holds'!$P$36:$AA$208,5,0),0)</f>
        <v>0</v>
      </c>
      <c r="G1874" s="2">
        <f t="shared" si="88"/>
        <v>0</v>
      </c>
      <c r="H1874" s="2">
        <f t="shared" si="89"/>
        <v>0</v>
      </c>
    </row>
    <row r="1875" spans="2:8">
      <c r="B1875" t="s">
        <v>250</v>
      </c>
      <c r="C1875" t="s">
        <v>708</v>
      </c>
      <c r="D1875" s="6" t="str">
        <f t="shared" si="90"/>
        <v>14-01</v>
      </c>
      <c r="E1875" s="1">
        <f>_xlfn.IFNA(VLOOKUP(Aragon!B1875,'Kilter Holds'!$P$36:$AA$208,6,0),0)</f>
        <v>0</v>
      </c>
      <c r="G1875" s="2">
        <f t="shared" si="88"/>
        <v>0</v>
      </c>
      <c r="H1875" s="2">
        <f t="shared" si="89"/>
        <v>0</v>
      </c>
    </row>
    <row r="1876" spans="2:8">
      <c r="B1876" t="s">
        <v>250</v>
      </c>
      <c r="C1876" t="s">
        <v>708</v>
      </c>
      <c r="D1876" s="7" t="str">
        <f t="shared" si="90"/>
        <v>15-12</v>
      </c>
      <c r="E1876" s="1">
        <f>_xlfn.IFNA(VLOOKUP(Aragon!B1876,'Kilter Holds'!$P$36:$AA$208,7,0),0)</f>
        <v>0</v>
      </c>
      <c r="G1876" s="2">
        <f t="shared" si="88"/>
        <v>0</v>
      </c>
      <c r="H1876" s="2">
        <f t="shared" si="89"/>
        <v>0</v>
      </c>
    </row>
    <row r="1877" spans="2:8">
      <c r="B1877" t="s">
        <v>250</v>
      </c>
      <c r="C1877" t="s">
        <v>708</v>
      </c>
      <c r="D1877" s="8" t="str">
        <f t="shared" si="90"/>
        <v>16-16</v>
      </c>
      <c r="E1877" s="1">
        <f>_xlfn.IFNA(VLOOKUP(Aragon!B1877,'Kilter Holds'!$P$36:$AA$208,8,0),0)</f>
        <v>0</v>
      </c>
      <c r="G1877" s="2">
        <f t="shared" si="88"/>
        <v>0</v>
      </c>
      <c r="H1877" s="2">
        <f t="shared" si="89"/>
        <v>0</v>
      </c>
    </row>
    <row r="1878" spans="2:8">
      <c r="B1878" t="s">
        <v>250</v>
      </c>
      <c r="C1878" t="s">
        <v>708</v>
      </c>
      <c r="D1878" s="9" t="str">
        <f t="shared" si="90"/>
        <v>13-01</v>
      </c>
      <c r="E1878" s="1">
        <f>_xlfn.IFNA(VLOOKUP(Aragon!B1878,'Kilter Holds'!$P$36:$AA$208,9,0),0)</f>
        <v>0</v>
      </c>
      <c r="G1878" s="2">
        <f t="shared" si="88"/>
        <v>0</v>
      </c>
      <c r="H1878" s="2">
        <f t="shared" si="89"/>
        <v>0</v>
      </c>
    </row>
    <row r="1879" spans="2:8">
      <c r="B1879" t="s">
        <v>250</v>
      </c>
      <c r="C1879" t="s">
        <v>708</v>
      </c>
      <c r="D1879" s="10" t="str">
        <f t="shared" si="90"/>
        <v>07-13</v>
      </c>
      <c r="E1879" s="1">
        <f>_xlfn.IFNA(VLOOKUP(Aragon!B1879,'Kilter Holds'!$P$36:$AA$208,10,0),0)</f>
        <v>0</v>
      </c>
      <c r="G1879" s="2">
        <f t="shared" si="88"/>
        <v>0</v>
      </c>
      <c r="H1879" s="2">
        <f t="shared" si="89"/>
        <v>0</v>
      </c>
    </row>
    <row r="1880" spans="2:8">
      <c r="B1880" t="s">
        <v>250</v>
      </c>
      <c r="C1880" t="s">
        <v>708</v>
      </c>
      <c r="D1880" s="11" t="str">
        <f t="shared" si="90"/>
        <v>11-26</v>
      </c>
      <c r="E1880" s="1">
        <f>_xlfn.IFNA(VLOOKUP(Aragon!B1880,'Kilter Holds'!$P$36:$AA$208,11,0),0)</f>
        <v>0</v>
      </c>
      <c r="G1880" s="2">
        <f t="shared" si="88"/>
        <v>0</v>
      </c>
      <c r="H1880" s="2">
        <f t="shared" si="89"/>
        <v>0</v>
      </c>
    </row>
    <row r="1881" spans="2:8">
      <c r="B1881" t="s">
        <v>250</v>
      </c>
      <c r="C1881" t="s">
        <v>708</v>
      </c>
      <c r="D1881" s="13" t="str">
        <f t="shared" si="90"/>
        <v>18-01</v>
      </c>
      <c r="E1881" s="1">
        <f>_xlfn.IFNA(VLOOKUP(Aragon!B1881,'Kilter Holds'!$P$36:$AA$208,12,0),0)</f>
        <v>0</v>
      </c>
      <c r="G1881" s="2">
        <f t="shared" si="88"/>
        <v>0</v>
      </c>
      <c r="H1881" s="2">
        <f t="shared" si="89"/>
        <v>0</v>
      </c>
    </row>
    <row r="1882" spans="2:8">
      <c r="B1882" t="s">
        <v>250</v>
      </c>
      <c r="C1882" t="s">
        <v>708</v>
      </c>
      <c r="D1882" s="12" t="str">
        <f t="shared" si="90"/>
        <v>Color Code</v>
      </c>
      <c r="E1882" s="1">
        <f>_xlfn.IFNA(VLOOKUP(Aragon!B1882,'Kilter Holds'!$P$36:$AA$208,13,0),0)</f>
        <v>0</v>
      </c>
      <c r="G1882" s="2">
        <f t="shared" si="88"/>
        <v>0</v>
      </c>
      <c r="H1882" s="2">
        <f t="shared" si="89"/>
        <v>0</v>
      </c>
    </row>
    <row r="1883" spans="2:8">
      <c r="B1883" t="s">
        <v>251</v>
      </c>
      <c r="C1883" t="s">
        <v>709</v>
      </c>
      <c r="D1883" s="5" t="str">
        <f t="shared" si="90"/>
        <v>11-12</v>
      </c>
      <c r="E1883" s="1">
        <f>_xlfn.IFNA(VLOOKUP(Aragon!B1883,'Kilter Holds'!$P$36:$AA$208,5,0),0)</f>
        <v>0</v>
      </c>
      <c r="G1883" s="2">
        <f t="shared" si="88"/>
        <v>0</v>
      </c>
      <c r="H1883" s="2">
        <f t="shared" si="89"/>
        <v>0</v>
      </c>
    </row>
    <row r="1884" spans="2:8">
      <c r="B1884" t="s">
        <v>251</v>
      </c>
      <c r="C1884" t="s">
        <v>709</v>
      </c>
      <c r="D1884" s="6" t="str">
        <f t="shared" si="90"/>
        <v>14-01</v>
      </c>
      <c r="E1884" s="1">
        <f>_xlfn.IFNA(VLOOKUP(Aragon!B1884,'Kilter Holds'!$P$36:$AA$208,6,0),0)</f>
        <v>0</v>
      </c>
      <c r="G1884" s="2">
        <f t="shared" si="88"/>
        <v>0</v>
      </c>
      <c r="H1884" s="2">
        <f t="shared" si="89"/>
        <v>0</v>
      </c>
    </row>
    <row r="1885" spans="2:8">
      <c r="B1885" t="s">
        <v>251</v>
      </c>
      <c r="C1885" t="s">
        <v>709</v>
      </c>
      <c r="D1885" s="7" t="str">
        <f t="shared" si="90"/>
        <v>15-12</v>
      </c>
      <c r="E1885" s="1">
        <f>_xlfn.IFNA(VLOOKUP(Aragon!B1885,'Kilter Holds'!$P$36:$AA$208,7,0),0)</f>
        <v>0</v>
      </c>
      <c r="G1885" s="2">
        <f t="shared" si="88"/>
        <v>0</v>
      </c>
      <c r="H1885" s="2">
        <f t="shared" si="89"/>
        <v>0</v>
      </c>
    </row>
    <row r="1886" spans="2:8">
      <c r="B1886" t="s">
        <v>251</v>
      </c>
      <c r="C1886" t="s">
        <v>709</v>
      </c>
      <c r="D1886" s="8" t="str">
        <f t="shared" si="90"/>
        <v>16-16</v>
      </c>
      <c r="E1886" s="1">
        <f>_xlfn.IFNA(VLOOKUP(Aragon!B1886,'Kilter Holds'!$P$36:$AA$208,8,0),0)</f>
        <v>0</v>
      </c>
      <c r="G1886" s="2">
        <f t="shared" si="88"/>
        <v>0</v>
      </c>
      <c r="H1886" s="2">
        <f t="shared" si="89"/>
        <v>0</v>
      </c>
    </row>
    <row r="1887" spans="2:8">
      <c r="B1887" t="s">
        <v>251</v>
      </c>
      <c r="C1887" t="s">
        <v>709</v>
      </c>
      <c r="D1887" s="9" t="str">
        <f t="shared" si="90"/>
        <v>13-01</v>
      </c>
      <c r="E1887" s="1">
        <f>_xlfn.IFNA(VLOOKUP(Aragon!B1887,'Kilter Holds'!$P$36:$AA$208,9,0),0)</f>
        <v>0</v>
      </c>
      <c r="G1887" s="2">
        <f t="shared" si="88"/>
        <v>0</v>
      </c>
      <c r="H1887" s="2">
        <f t="shared" si="89"/>
        <v>0</v>
      </c>
    </row>
    <row r="1888" spans="2:8">
      <c r="B1888" t="s">
        <v>251</v>
      </c>
      <c r="C1888" t="s">
        <v>709</v>
      </c>
      <c r="D1888" s="10" t="str">
        <f t="shared" si="90"/>
        <v>07-13</v>
      </c>
      <c r="E1888" s="1">
        <f>_xlfn.IFNA(VLOOKUP(Aragon!B1888,'Kilter Holds'!$P$36:$AA$208,10,0),0)</f>
        <v>0</v>
      </c>
      <c r="G1888" s="2">
        <f t="shared" si="88"/>
        <v>0</v>
      </c>
      <c r="H1888" s="2">
        <f t="shared" si="89"/>
        <v>0</v>
      </c>
    </row>
    <row r="1889" spans="2:8">
      <c r="B1889" t="s">
        <v>251</v>
      </c>
      <c r="C1889" t="s">
        <v>709</v>
      </c>
      <c r="D1889" s="11" t="str">
        <f t="shared" si="90"/>
        <v>11-26</v>
      </c>
      <c r="E1889" s="1">
        <f>_xlfn.IFNA(VLOOKUP(Aragon!B1889,'Kilter Holds'!$P$36:$AA$208,11,0),0)</f>
        <v>0</v>
      </c>
      <c r="G1889" s="2">
        <f t="shared" si="88"/>
        <v>0</v>
      </c>
      <c r="H1889" s="2">
        <f t="shared" si="89"/>
        <v>0</v>
      </c>
    </row>
    <row r="1890" spans="2:8">
      <c r="B1890" t="s">
        <v>251</v>
      </c>
      <c r="C1890" t="s">
        <v>709</v>
      </c>
      <c r="D1890" s="13" t="str">
        <f t="shared" si="90"/>
        <v>18-01</v>
      </c>
      <c r="E1890" s="1">
        <f>_xlfn.IFNA(VLOOKUP(Aragon!B1890,'Kilter Holds'!$P$36:$AA$208,12,0),0)</f>
        <v>0</v>
      </c>
      <c r="G1890" s="2">
        <f t="shared" si="88"/>
        <v>0</v>
      </c>
      <c r="H1890" s="2">
        <f t="shared" si="89"/>
        <v>0</v>
      </c>
    </row>
    <row r="1891" spans="2:8">
      <c r="B1891" t="s">
        <v>251</v>
      </c>
      <c r="C1891" t="s">
        <v>709</v>
      </c>
      <c r="D1891" s="12" t="str">
        <f t="shared" si="90"/>
        <v>Color Code</v>
      </c>
      <c r="E1891" s="1">
        <f>_xlfn.IFNA(VLOOKUP(Aragon!B1891,'Kilter Holds'!$P$36:$AA$208,13,0),0)</f>
        <v>0</v>
      </c>
      <c r="G1891" s="2">
        <f t="shared" si="88"/>
        <v>0</v>
      </c>
      <c r="H1891" s="2">
        <f t="shared" si="89"/>
        <v>0</v>
      </c>
    </row>
    <row r="1892" spans="2:8">
      <c r="B1892" t="s">
        <v>252</v>
      </c>
      <c r="C1892" t="s">
        <v>710</v>
      </c>
      <c r="D1892" s="5" t="str">
        <f t="shared" si="90"/>
        <v>11-12</v>
      </c>
      <c r="E1892" s="1">
        <f>_xlfn.IFNA(VLOOKUP(Aragon!B1892,'Kilter Holds'!$P$36:$AA$208,5,0),0)</f>
        <v>0</v>
      </c>
      <c r="G1892" s="2">
        <f t="shared" si="88"/>
        <v>0</v>
      </c>
      <c r="H1892" s="2">
        <f t="shared" si="89"/>
        <v>0</v>
      </c>
    </row>
    <row r="1893" spans="2:8">
      <c r="B1893" t="s">
        <v>252</v>
      </c>
      <c r="C1893" t="s">
        <v>710</v>
      </c>
      <c r="D1893" s="6" t="str">
        <f t="shared" si="90"/>
        <v>14-01</v>
      </c>
      <c r="E1893" s="1">
        <f>_xlfn.IFNA(VLOOKUP(Aragon!B1893,'Kilter Holds'!$P$36:$AA$208,6,0),0)</f>
        <v>0</v>
      </c>
      <c r="G1893" s="2">
        <f t="shared" si="88"/>
        <v>0</v>
      </c>
      <c r="H1893" s="2">
        <f t="shared" si="89"/>
        <v>0</v>
      </c>
    </row>
    <row r="1894" spans="2:8">
      <c r="B1894" t="s">
        <v>252</v>
      </c>
      <c r="C1894" t="s">
        <v>710</v>
      </c>
      <c r="D1894" s="7" t="str">
        <f t="shared" si="90"/>
        <v>15-12</v>
      </c>
      <c r="E1894" s="1">
        <f>_xlfn.IFNA(VLOOKUP(Aragon!B1894,'Kilter Holds'!$P$36:$AA$208,7,0),0)</f>
        <v>0</v>
      </c>
      <c r="G1894" s="2">
        <f t="shared" si="88"/>
        <v>0</v>
      </c>
      <c r="H1894" s="2">
        <f t="shared" si="89"/>
        <v>0</v>
      </c>
    </row>
    <row r="1895" spans="2:8">
      <c r="B1895" t="s">
        <v>252</v>
      </c>
      <c r="C1895" t="s">
        <v>710</v>
      </c>
      <c r="D1895" s="8" t="str">
        <f t="shared" si="90"/>
        <v>16-16</v>
      </c>
      <c r="E1895" s="1">
        <f>_xlfn.IFNA(VLOOKUP(Aragon!B1895,'Kilter Holds'!$P$36:$AA$208,8,0),0)</f>
        <v>0</v>
      </c>
      <c r="G1895" s="2">
        <f t="shared" si="88"/>
        <v>0</v>
      </c>
      <c r="H1895" s="2">
        <f t="shared" si="89"/>
        <v>0</v>
      </c>
    </row>
    <row r="1896" spans="2:8">
      <c r="B1896" t="s">
        <v>252</v>
      </c>
      <c r="C1896" t="s">
        <v>710</v>
      </c>
      <c r="D1896" s="9" t="str">
        <f t="shared" si="90"/>
        <v>13-01</v>
      </c>
      <c r="E1896" s="1">
        <f>_xlfn.IFNA(VLOOKUP(Aragon!B1896,'Kilter Holds'!$P$36:$AA$208,9,0),0)</f>
        <v>0</v>
      </c>
      <c r="G1896" s="2">
        <f t="shared" si="88"/>
        <v>0</v>
      </c>
      <c r="H1896" s="2">
        <f t="shared" si="89"/>
        <v>0</v>
      </c>
    </row>
    <row r="1897" spans="2:8">
      <c r="B1897" t="s">
        <v>252</v>
      </c>
      <c r="C1897" t="s">
        <v>710</v>
      </c>
      <c r="D1897" s="10" t="str">
        <f t="shared" si="90"/>
        <v>07-13</v>
      </c>
      <c r="E1897" s="1">
        <f>_xlfn.IFNA(VLOOKUP(Aragon!B1897,'Kilter Holds'!$P$36:$AA$208,10,0),0)</f>
        <v>0</v>
      </c>
      <c r="G1897" s="2">
        <f t="shared" si="88"/>
        <v>0</v>
      </c>
      <c r="H1897" s="2">
        <f t="shared" si="89"/>
        <v>0</v>
      </c>
    </row>
    <row r="1898" spans="2:8">
      <c r="B1898" t="s">
        <v>252</v>
      </c>
      <c r="C1898" t="s">
        <v>710</v>
      </c>
      <c r="D1898" s="11" t="str">
        <f t="shared" si="90"/>
        <v>11-26</v>
      </c>
      <c r="E1898" s="1">
        <f>_xlfn.IFNA(VLOOKUP(Aragon!B1898,'Kilter Holds'!$P$36:$AA$208,11,0),0)</f>
        <v>0</v>
      </c>
      <c r="G1898" s="2">
        <f t="shared" si="88"/>
        <v>0</v>
      </c>
      <c r="H1898" s="2">
        <f t="shared" si="89"/>
        <v>0</v>
      </c>
    </row>
    <row r="1899" spans="2:8">
      <c r="B1899" t="s">
        <v>252</v>
      </c>
      <c r="C1899" t="s">
        <v>710</v>
      </c>
      <c r="D1899" s="13" t="str">
        <f t="shared" si="90"/>
        <v>18-01</v>
      </c>
      <c r="E1899" s="1">
        <f>_xlfn.IFNA(VLOOKUP(Aragon!B1899,'Kilter Holds'!$P$36:$AA$208,12,0),0)</f>
        <v>0</v>
      </c>
      <c r="G1899" s="2">
        <f t="shared" si="88"/>
        <v>0</v>
      </c>
      <c r="H1899" s="2">
        <f t="shared" si="89"/>
        <v>0</v>
      </c>
    </row>
    <row r="1900" spans="2:8">
      <c r="B1900" t="s">
        <v>252</v>
      </c>
      <c r="C1900" t="s">
        <v>710</v>
      </c>
      <c r="D1900" s="12" t="str">
        <f t="shared" si="90"/>
        <v>Color Code</v>
      </c>
      <c r="E1900" s="1">
        <f>_xlfn.IFNA(VLOOKUP(Aragon!B1900,'Kilter Holds'!$P$36:$AA$208,13,0),0)</f>
        <v>0</v>
      </c>
      <c r="G1900" s="2">
        <f t="shared" si="88"/>
        <v>0</v>
      </c>
      <c r="H1900" s="2">
        <f t="shared" si="89"/>
        <v>0</v>
      </c>
    </row>
    <row r="1901" spans="2:8">
      <c r="B1901" t="s">
        <v>903</v>
      </c>
      <c r="C1901" t="s">
        <v>909</v>
      </c>
      <c r="D1901" s="5" t="str">
        <f t="shared" si="90"/>
        <v>11-12</v>
      </c>
      <c r="E1901" s="1">
        <f>_xlfn.IFNA(VLOOKUP(Aragon!B1901,'Kilter Holds'!$P$36:$AA$208,5,0),0)</f>
        <v>0</v>
      </c>
      <c r="G1901" s="2">
        <f t="shared" ref="G1901:G1936" si="91">E1901*F1901</f>
        <v>0</v>
      </c>
      <c r="H1901" s="2">
        <f t="shared" si="89"/>
        <v>0</v>
      </c>
    </row>
    <row r="1902" spans="2:8">
      <c r="B1902" t="s">
        <v>903</v>
      </c>
      <c r="C1902" t="s">
        <v>909</v>
      </c>
      <c r="D1902" s="6" t="str">
        <f t="shared" si="90"/>
        <v>14-01</v>
      </c>
      <c r="E1902" s="1">
        <f>_xlfn.IFNA(VLOOKUP(Aragon!B1902,'Kilter Holds'!$P$36:$AA$208,6,0),0)</f>
        <v>0</v>
      </c>
      <c r="G1902" s="2">
        <f t="shared" si="91"/>
        <v>0</v>
      </c>
      <c r="H1902" s="2">
        <f t="shared" si="89"/>
        <v>0</v>
      </c>
    </row>
    <row r="1903" spans="2:8">
      <c r="B1903" t="s">
        <v>903</v>
      </c>
      <c r="C1903" t="s">
        <v>909</v>
      </c>
      <c r="D1903" s="7" t="str">
        <f t="shared" si="90"/>
        <v>15-12</v>
      </c>
      <c r="E1903" s="1">
        <f>_xlfn.IFNA(VLOOKUP(Aragon!B1903,'Kilter Holds'!$P$36:$AA$208,7,0),0)</f>
        <v>0</v>
      </c>
      <c r="G1903" s="2">
        <f t="shared" si="91"/>
        <v>0</v>
      </c>
      <c r="H1903" s="2">
        <f t="shared" si="89"/>
        <v>0</v>
      </c>
    </row>
    <row r="1904" spans="2:8">
      <c r="B1904" t="s">
        <v>903</v>
      </c>
      <c r="C1904" t="s">
        <v>909</v>
      </c>
      <c r="D1904" s="8" t="str">
        <f t="shared" si="90"/>
        <v>16-16</v>
      </c>
      <c r="E1904" s="1">
        <f>_xlfn.IFNA(VLOOKUP(Aragon!B1904,'Kilter Holds'!$P$36:$AA$208,8,0),0)</f>
        <v>0</v>
      </c>
      <c r="G1904" s="2">
        <f t="shared" si="91"/>
        <v>0</v>
      </c>
      <c r="H1904" s="2">
        <f t="shared" si="89"/>
        <v>0</v>
      </c>
    </row>
    <row r="1905" spans="2:8">
      <c r="B1905" t="s">
        <v>903</v>
      </c>
      <c r="C1905" t="s">
        <v>909</v>
      </c>
      <c r="D1905" s="9" t="str">
        <f t="shared" si="90"/>
        <v>13-01</v>
      </c>
      <c r="E1905" s="1">
        <f>_xlfn.IFNA(VLOOKUP(Aragon!B1905,'Kilter Holds'!$P$36:$AA$208,9,0),0)</f>
        <v>0</v>
      </c>
      <c r="G1905" s="2">
        <f t="shared" si="91"/>
        <v>0</v>
      </c>
      <c r="H1905" s="2">
        <f t="shared" si="89"/>
        <v>0</v>
      </c>
    </row>
    <row r="1906" spans="2:8">
      <c r="B1906" t="s">
        <v>903</v>
      </c>
      <c r="C1906" t="s">
        <v>909</v>
      </c>
      <c r="D1906" s="10" t="str">
        <f t="shared" si="90"/>
        <v>07-13</v>
      </c>
      <c r="E1906" s="1">
        <f>_xlfn.IFNA(VLOOKUP(Aragon!B1906,'Kilter Holds'!$P$36:$AA$208,10,0),0)</f>
        <v>0</v>
      </c>
      <c r="G1906" s="2">
        <f t="shared" si="91"/>
        <v>0</v>
      </c>
      <c r="H1906" s="2">
        <f t="shared" si="89"/>
        <v>0</v>
      </c>
    </row>
    <row r="1907" spans="2:8">
      <c r="B1907" t="s">
        <v>903</v>
      </c>
      <c r="C1907" t="s">
        <v>909</v>
      </c>
      <c r="D1907" s="11" t="str">
        <f t="shared" si="90"/>
        <v>11-26</v>
      </c>
      <c r="E1907" s="1">
        <f>_xlfn.IFNA(VLOOKUP(Aragon!B1907,'Kilter Holds'!$P$36:$AA$208,11,0),0)</f>
        <v>0</v>
      </c>
      <c r="G1907" s="2">
        <f t="shared" si="91"/>
        <v>0</v>
      </c>
      <c r="H1907" s="2">
        <f t="shared" si="89"/>
        <v>0</v>
      </c>
    </row>
    <row r="1908" spans="2:8">
      <c r="B1908" t="s">
        <v>903</v>
      </c>
      <c r="C1908" t="s">
        <v>909</v>
      </c>
      <c r="D1908" s="13" t="str">
        <f t="shared" si="90"/>
        <v>18-01</v>
      </c>
      <c r="E1908" s="1">
        <f>_xlfn.IFNA(VLOOKUP(Aragon!B1908,'Kilter Holds'!$P$36:$AA$208,12,0),0)</f>
        <v>0</v>
      </c>
      <c r="G1908" s="2">
        <f t="shared" si="91"/>
        <v>0</v>
      </c>
      <c r="H1908" s="2">
        <f t="shared" si="89"/>
        <v>0</v>
      </c>
    </row>
    <row r="1909" spans="2:8">
      <c r="B1909" t="s">
        <v>903</v>
      </c>
      <c r="C1909" t="s">
        <v>909</v>
      </c>
      <c r="D1909" s="12" t="str">
        <f t="shared" si="90"/>
        <v>Color Code</v>
      </c>
      <c r="E1909" s="1">
        <f>_xlfn.IFNA(VLOOKUP(Aragon!B1909,'Kilter Holds'!$P$36:$AA$208,13,0),0)</f>
        <v>0</v>
      </c>
      <c r="G1909" s="2">
        <f t="shared" si="91"/>
        <v>0</v>
      </c>
      <c r="H1909" s="2">
        <f t="shared" si="89"/>
        <v>0</v>
      </c>
    </row>
    <row r="1910" spans="2:8">
      <c r="B1910" t="s">
        <v>904</v>
      </c>
      <c r="C1910" t="s">
        <v>910</v>
      </c>
      <c r="D1910" s="5" t="str">
        <f t="shared" si="90"/>
        <v>11-12</v>
      </c>
      <c r="E1910" s="1">
        <f>_xlfn.IFNA(VLOOKUP(Aragon!B1910,'Kilter Holds'!$P$36:$AA$208,5,0),0)</f>
        <v>0</v>
      </c>
      <c r="G1910" s="2">
        <f t="shared" si="91"/>
        <v>0</v>
      </c>
      <c r="H1910" s="2">
        <f t="shared" si="89"/>
        <v>0</v>
      </c>
    </row>
    <row r="1911" spans="2:8">
      <c r="B1911" t="s">
        <v>904</v>
      </c>
      <c r="C1911" t="s">
        <v>910</v>
      </c>
      <c r="D1911" s="6" t="str">
        <f t="shared" si="90"/>
        <v>14-01</v>
      </c>
      <c r="E1911" s="1">
        <f>_xlfn.IFNA(VLOOKUP(Aragon!B1911,'Kilter Holds'!$P$36:$AA$208,6,0),0)</f>
        <v>0</v>
      </c>
      <c r="G1911" s="2">
        <f t="shared" si="91"/>
        <v>0</v>
      </c>
      <c r="H1911" s="2">
        <f t="shared" si="89"/>
        <v>0</v>
      </c>
    </row>
    <row r="1912" spans="2:8">
      <c r="B1912" t="s">
        <v>904</v>
      </c>
      <c r="C1912" t="s">
        <v>910</v>
      </c>
      <c r="D1912" s="7" t="str">
        <f t="shared" si="90"/>
        <v>15-12</v>
      </c>
      <c r="E1912" s="1">
        <f>_xlfn.IFNA(VLOOKUP(Aragon!B1912,'Kilter Holds'!$P$36:$AA$208,7,0),0)</f>
        <v>0</v>
      </c>
      <c r="G1912" s="2">
        <f t="shared" si="91"/>
        <v>0</v>
      </c>
      <c r="H1912" s="2">
        <f t="shared" si="89"/>
        <v>0</v>
      </c>
    </row>
    <row r="1913" spans="2:8">
      <c r="B1913" t="s">
        <v>904</v>
      </c>
      <c r="C1913" t="s">
        <v>910</v>
      </c>
      <c r="D1913" s="8" t="str">
        <f t="shared" si="90"/>
        <v>16-16</v>
      </c>
      <c r="E1913" s="1">
        <f>_xlfn.IFNA(VLOOKUP(Aragon!B1913,'Kilter Holds'!$P$36:$AA$208,8,0),0)</f>
        <v>0</v>
      </c>
      <c r="G1913" s="2">
        <f t="shared" si="91"/>
        <v>0</v>
      </c>
      <c r="H1913" s="2">
        <f t="shared" si="89"/>
        <v>0</v>
      </c>
    </row>
    <row r="1914" spans="2:8">
      <c r="B1914" t="s">
        <v>904</v>
      </c>
      <c r="C1914" t="s">
        <v>910</v>
      </c>
      <c r="D1914" s="9" t="str">
        <f t="shared" si="90"/>
        <v>13-01</v>
      </c>
      <c r="E1914" s="1">
        <f>_xlfn.IFNA(VLOOKUP(Aragon!B1914,'Kilter Holds'!$P$36:$AA$208,9,0),0)</f>
        <v>0</v>
      </c>
      <c r="G1914" s="2">
        <f t="shared" si="91"/>
        <v>0</v>
      </c>
      <c r="H1914" s="2">
        <f t="shared" si="89"/>
        <v>0</v>
      </c>
    </row>
    <row r="1915" spans="2:8">
      <c r="B1915" t="s">
        <v>904</v>
      </c>
      <c r="C1915" t="s">
        <v>910</v>
      </c>
      <c r="D1915" s="10" t="str">
        <f t="shared" si="90"/>
        <v>07-13</v>
      </c>
      <c r="E1915" s="1">
        <f>_xlfn.IFNA(VLOOKUP(Aragon!B1915,'Kilter Holds'!$P$36:$AA$208,10,0),0)</f>
        <v>0</v>
      </c>
      <c r="G1915" s="2">
        <f t="shared" si="91"/>
        <v>0</v>
      </c>
      <c r="H1915" s="2">
        <f t="shared" si="89"/>
        <v>0</v>
      </c>
    </row>
    <row r="1916" spans="2:8">
      <c r="B1916" t="s">
        <v>904</v>
      </c>
      <c r="C1916" t="s">
        <v>910</v>
      </c>
      <c r="D1916" s="11" t="str">
        <f t="shared" si="90"/>
        <v>11-26</v>
      </c>
      <c r="E1916" s="1">
        <f>_xlfn.IFNA(VLOOKUP(Aragon!B1916,'Kilter Holds'!$P$36:$AA$208,11,0),0)</f>
        <v>0</v>
      </c>
      <c r="G1916" s="2">
        <f t="shared" si="91"/>
        <v>0</v>
      </c>
      <c r="H1916" s="2">
        <f t="shared" si="89"/>
        <v>0</v>
      </c>
    </row>
    <row r="1917" spans="2:8">
      <c r="B1917" t="s">
        <v>904</v>
      </c>
      <c r="C1917" t="s">
        <v>910</v>
      </c>
      <c r="D1917" s="13" t="str">
        <f t="shared" si="90"/>
        <v>18-01</v>
      </c>
      <c r="E1917" s="1">
        <f>_xlfn.IFNA(VLOOKUP(Aragon!B1917,'Kilter Holds'!$P$36:$AA$208,12,0),0)</f>
        <v>0</v>
      </c>
      <c r="G1917" s="2">
        <f t="shared" si="91"/>
        <v>0</v>
      </c>
      <c r="H1917" s="2">
        <f t="shared" si="89"/>
        <v>0</v>
      </c>
    </row>
    <row r="1918" spans="2:8">
      <c r="B1918" t="s">
        <v>904</v>
      </c>
      <c r="C1918" t="s">
        <v>910</v>
      </c>
      <c r="D1918" s="12" t="str">
        <f t="shared" si="90"/>
        <v>Color Code</v>
      </c>
      <c r="E1918" s="1">
        <f>_xlfn.IFNA(VLOOKUP(Aragon!B1918,'Kilter Holds'!$P$36:$AA$208,13,0),0)</f>
        <v>0</v>
      </c>
      <c r="G1918" s="2">
        <f t="shared" si="91"/>
        <v>0</v>
      </c>
      <c r="H1918" s="2">
        <f t="shared" si="89"/>
        <v>0</v>
      </c>
    </row>
    <row r="1919" spans="2:8">
      <c r="B1919" t="s">
        <v>905</v>
      </c>
      <c r="C1919" t="s">
        <v>911</v>
      </c>
      <c r="D1919" s="5" t="str">
        <f t="shared" si="90"/>
        <v>11-12</v>
      </c>
      <c r="E1919" s="1">
        <f>_xlfn.IFNA(VLOOKUP(Aragon!B1919,'Kilter Holds'!$P$36:$AA$208,5,0),0)</f>
        <v>0</v>
      </c>
      <c r="G1919" s="2">
        <f t="shared" si="91"/>
        <v>0</v>
      </c>
      <c r="H1919" s="2">
        <f t="shared" si="89"/>
        <v>0</v>
      </c>
    </row>
    <row r="1920" spans="2:8">
      <c r="B1920" t="s">
        <v>905</v>
      </c>
      <c r="C1920" t="s">
        <v>911</v>
      </c>
      <c r="D1920" s="6" t="str">
        <f t="shared" si="90"/>
        <v>14-01</v>
      </c>
      <c r="E1920" s="1">
        <f>_xlfn.IFNA(VLOOKUP(Aragon!B1920,'Kilter Holds'!$P$36:$AA$208,6,0),0)</f>
        <v>0</v>
      </c>
      <c r="G1920" s="2">
        <f t="shared" si="91"/>
        <v>0</v>
      </c>
      <c r="H1920" s="2">
        <f t="shared" si="89"/>
        <v>0</v>
      </c>
    </row>
    <row r="1921" spans="2:8">
      <c r="B1921" t="s">
        <v>905</v>
      </c>
      <c r="C1921" t="s">
        <v>911</v>
      </c>
      <c r="D1921" s="7" t="str">
        <f t="shared" si="90"/>
        <v>15-12</v>
      </c>
      <c r="E1921" s="1">
        <f>_xlfn.IFNA(VLOOKUP(Aragon!B1921,'Kilter Holds'!$P$36:$AA$208,7,0),0)</f>
        <v>0</v>
      </c>
      <c r="G1921" s="2">
        <f t="shared" si="91"/>
        <v>0</v>
      </c>
      <c r="H1921" s="2">
        <f t="shared" si="89"/>
        <v>0</v>
      </c>
    </row>
    <row r="1922" spans="2:8">
      <c r="B1922" t="s">
        <v>905</v>
      </c>
      <c r="C1922" t="s">
        <v>911</v>
      </c>
      <c r="D1922" s="8" t="str">
        <f t="shared" si="90"/>
        <v>16-16</v>
      </c>
      <c r="E1922" s="1">
        <f>_xlfn.IFNA(VLOOKUP(Aragon!B1922,'Kilter Holds'!$P$36:$AA$208,8,0),0)</f>
        <v>0</v>
      </c>
      <c r="G1922" s="2">
        <f t="shared" si="91"/>
        <v>0</v>
      </c>
      <c r="H1922" s="2">
        <f t="shared" si="89"/>
        <v>0</v>
      </c>
    </row>
    <row r="1923" spans="2:8">
      <c r="B1923" t="s">
        <v>905</v>
      </c>
      <c r="C1923" t="s">
        <v>911</v>
      </c>
      <c r="D1923" s="9" t="str">
        <f t="shared" si="90"/>
        <v>13-01</v>
      </c>
      <c r="E1923" s="1">
        <f>_xlfn.IFNA(VLOOKUP(Aragon!B1923,'Kilter Holds'!$P$36:$AA$208,9,0),0)</f>
        <v>0</v>
      </c>
      <c r="G1923" s="2">
        <f t="shared" si="91"/>
        <v>0</v>
      </c>
      <c r="H1923" s="2">
        <f t="shared" si="89"/>
        <v>0</v>
      </c>
    </row>
    <row r="1924" spans="2:8">
      <c r="B1924" t="s">
        <v>905</v>
      </c>
      <c r="C1924" t="s">
        <v>911</v>
      </c>
      <c r="D1924" s="10" t="str">
        <f t="shared" si="90"/>
        <v>07-13</v>
      </c>
      <c r="E1924" s="1">
        <f>_xlfn.IFNA(VLOOKUP(Aragon!B1924,'Kilter Holds'!$P$36:$AA$208,10,0),0)</f>
        <v>0</v>
      </c>
      <c r="G1924" s="2">
        <f t="shared" si="91"/>
        <v>0</v>
      </c>
      <c r="H1924" s="2">
        <f t="shared" si="89"/>
        <v>0</v>
      </c>
    </row>
    <row r="1925" spans="2:8">
      <c r="B1925" t="s">
        <v>905</v>
      </c>
      <c r="C1925" t="s">
        <v>911</v>
      </c>
      <c r="D1925" s="11" t="str">
        <f t="shared" si="90"/>
        <v>11-26</v>
      </c>
      <c r="E1925" s="1">
        <f>_xlfn.IFNA(VLOOKUP(Aragon!B1925,'Kilter Holds'!$P$36:$AA$208,11,0),0)</f>
        <v>0</v>
      </c>
      <c r="G1925" s="2">
        <f t="shared" si="91"/>
        <v>0</v>
      </c>
      <c r="H1925" s="2">
        <f t="shared" si="89"/>
        <v>0</v>
      </c>
    </row>
    <row r="1926" spans="2:8">
      <c r="B1926" t="s">
        <v>905</v>
      </c>
      <c r="C1926" t="s">
        <v>911</v>
      </c>
      <c r="D1926" s="13" t="str">
        <f t="shared" si="90"/>
        <v>18-01</v>
      </c>
      <c r="E1926" s="1">
        <f>_xlfn.IFNA(VLOOKUP(Aragon!B1926,'Kilter Holds'!$P$36:$AA$208,12,0),0)</f>
        <v>0</v>
      </c>
      <c r="G1926" s="2">
        <f t="shared" si="91"/>
        <v>0</v>
      </c>
      <c r="H1926" s="2">
        <f t="shared" si="89"/>
        <v>0</v>
      </c>
    </row>
    <row r="1927" spans="2:8">
      <c r="B1927" t="s">
        <v>905</v>
      </c>
      <c r="C1927" t="s">
        <v>911</v>
      </c>
      <c r="D1927" s="12" t="str">
        <f t="shared" si="90"/>
        <v>Color Code</v>
      </c>
      <c r="E1927" s="1">
        <f>_xlfn.IFNA(VLOOKUP(Aragon!B1927,'Kilter Holds'!$P$36:$AA$208,13,0),0)</f>
        <v>0</v>
      </c>
      <c r="G1927" s="2">
        <f t="shared" si="91"/>
        <v>0</v>
      </c>
      <c r="H1927" s="2">
        <f t="shared" si="89"/>
        <v>0</v>
      </c>
    </row>
    <row r="1928" spans="2:8">
      <c r="B1928" t="s">
        <v>906</v>
      </c>
      <c r="C1928" t="s">
        <v>912</v>
      </c>
      <c r="D1928" s="5" t="str">
        <f t="shared" si="90"/>
        <v>11-12</v>
      </c>
      <c r="E1928" s="1">
        <f>_xlfn.IFNA(VLOOKUP(Aragon!B1928,'Kilter Holds'!$P$36:$AA$208,5,0),0)</f>
        <v>0</v>
      </c>
      <c r="G1928" s="2">
        <f t="shared" si="91"/>
        <v>0</v>
      </c>
      <c r="H1928" s="2">
        <f t="shared" si="89"/>
        <v>0</v>
      </c>
    </row>
    <row r="1929" spans="2:8">
      <c r="B1929" t="s">
        <v>906</v>
      </c>
      <c r="C1929" t="s">
        <v>912</v>
      </c>
      <c r="D1929" s="6" t="str">
        <f t="shared" si="90"/>
        <v>14-01</v>
      </c>
      <c r="E1929" s="1">
        <f>_xlfn.IFNA(VLOOKUP(Aragon!B1929,'Kilter Holds'!$P$36:$AA$208,6,0),0)</f>
        <v>0</v>
      </c>
      <c r="G1929" s="2">
        <f t="shared" si="91"/>
        <v>0</v>
      </c>
      <c r="H1929" s="2">
        <f t="shared" si="89"/>
        <v>0</v>
      </c>
    </row>
    <row r="1930" spans="2:8">
      <c r="B1930" t="s">
        <v>906</v>
      </c>
      <c r="C1930" t="s">
        <v>912</v>
      </c>
      <c r="D1930" s="7" t="str">
        <f t="shared" si="90"/>
        <v>15-12</v>
      </c>
      <c r="E1930" s="1">
        <f>_xlfn.IFNA(VLOOKUP(Aragon!B1930,'Kilter Holds'!$P$36:$AA$208,7,0),0)</f>
        <v>0</v>
      </c>
      <c r="G1930" s="2">
        <f t="shared" si="91"/>
        <v>0</v>
      </c>
      <c r="H1930" s="2">
        <f t="shared" si="89"/>
        <v>0</v>
      </c>
    </row>
    <row r="1931" spans="2:8">
      <c r="B1931" t="s">
        <v>906</v>
      </c>
      <c r="C1931" t="s">
        <v>912</v>
      </c>
      <c r="D1931" s="8" t="str">
        <f t="shared" si="90"/>
        <v>16-16</v>
      </c>
      <c r="E1931" s="1">
        <f>_xlfn.IFNA(VLOOKUP(Aragon!B1931,'Kilter Holds'!$P$36:$AA$208,8,0),0)</f>
        <v>0</v>
      </c>
      <c r="G1931" s="2">
        <f t="shared" si="91"/>
        <v>0</v>
      </c>
      <c r="H1931" s="2">
        <f t="shared" si="89"/>
        <v>0</v>
      </c>
    </row>
    <row r="1932" spans="2:8">
      <c r="B1932" t="s">
        <v>906</v>
      </c>
      <c r="C1932" t="s">
        <v>912</v>
      </c>
      <c r="D1932" s="9" t="str">
        <f t="shared" si="90"/>
        <v>13-01</v>
      </c>
      <c r="E1932" s="1">
        <f>_xlfn.IFNA(VLOOKUP(Aragon!B1932,'Kilter Holds'!$P$36:$AA$208,9,0),0)</f>
        <v>0</v>
      </c>
      <c r="G1932" s="2">
        <f t="shared" si="91"/>
        <v>0</v>
      </c>
      <c r="H1932" s="2">
        <f t="shared" ref="H1932:H2067" si="92">IF($S$11="Y",G1932*0.05,0)</f>
        <v>0</v>
      </c>
    </row>
    <row r="1933" spans="2:8">
      <c r="B1933" t="s">
        <v>906</v>
      </c>
      <c r="C1933" t="s">
        <v>912</v>
      </c>
      <c r="D1933" s="10" t="str">
        <f t="shared" ref="D1933:D2068" si="93">D1924</f>
        <v>07-13</v>
      </c>
      <c r="E1933" s="1">
        <f>_xlfn.IFNA(VLOOKUP(Aragon!B1933,'Kilter Holds'!$P$36:$AA$208,10,0),0)</f>
        <v>0</v>
      </c>
      <c r="G1933" s="2">
        <f t="shared" si="91"/>
        <v>0</v>
      </c>
      <c r="H1933" s="2">
        <f t="shared" si="92"/>
        <v>0</v>
      </c>
    </row>
    <row r="1934" spans="2:8">
      <c r="B1934" t="s">
        <v>906</v>
      </c>
      <c r="C1934" t="s">
        <v>912</v>
      </c>
      <c r="D1934" s="11" t="str">
        <f t="shared" si="93"/>
        <v>11-26</v>
      </c>
      <c r="E1934" s="1">
        <f>_xlfn.IFNA(VLOOKUP(Aragon!B1934,'Kilter Holds'!$P$36:$AA$208,11,0),0)</f>
        <v>0</v>
      </c>
      <c r="G1934" s="2">
        <f t="shared" si="91"/>
        <v>0</v>
      </c>
      <c r="H1934" s="2">
        <f t="shared" si="92"/>
        <v>0</v>
      </c>
    </row>
    <row r="1935" spans="2:8">
      <c r="B1935" t="s">
        <v>906</v>
      </c>
      <c r="C1935" t="s">
        <v>912</v>
      </c>
      <c r="D1935" s="13" t="str">
        <f t="shared" si="93"/>
        <v>18-01</v>
      </c>
      <c r="E1935" s="1">
        <f>_xlfn.IFNA(VLOOKUP(Aragon!B1935,'Kilter Holds'!$P$36:$AA$208,12,0),0)</f>
        <v>0</v>
      </c>
      <c r="G1935" s="2">
        <f t="shared" si="91"/>
        <v>0</v>
      </c>
      <c r="H1935" s="2">
        <f t="shared" si="92"/>
        <v>0</v>
      </c>
    </row>
    <row r="1936" spans="2:8">
      <c r="B1936" t="s">
        <v>906</v>
      </c>
      <c r="C1936" t="s">
        <v>912</v>
      </c>
      <c r="D1936" s="12" t="str">
        <f t="shared" si="93"/>
        <v>Color Code</v>
      </c>
      <c r="E1936" s="1">
        <f>_xlfn.IFNA(VLOOKUP(Aragon!B1936,'Kilter Holds'!$P$36:$AA$208,13,0),0)</f>
        <v>0</v>
      </c>
      <c r="G1936" s="2">
        <f t="shared" si="91"/>
        <v>0</v>
      </c>
      <c r="H1936" s="2">
        <f t="shared" si="92"/>
        <v>0</v>
      </c>
    </row>
    <row r="1937" spans="2:8">
      <c r="B1937" t="s">
        <v>914</v>
      </c>
      <c r="C1937" t="s">
        <v>919</v>
      </c>
      <c r="D1937" s="5" t="str">
        <f t="shared" si="93"/>
        <v>11-12</v>
      </c>
      <c r="E1937" s="1">
        <f>_xlfn.IFNA(VLOOKUP(Aragon!B1937,'Kilter Holds'!$P$36:$AA$208,5,0),0)</f>
        <v>0</v>
      </c>
      <c r="G1937" s="2">
        <f t="shared" ref="G1937:G1945" si="94">E1937*F1937</f>
        <v>0</v>
      </c>
      <c r="H1937" s="2">
        <f t="shared" si="92"/>
        <v>0</v>
      </c>
    </row>
    <row r="1938" spans="2:8">
      <c r="B1938" t="s">
        <v>914</v>
      </c>
      <c r="C1938" t="s">
        <v>919</v>
      </c>
      <c r="D1938" s="6" t="str">
        <f t="shared" si="93"/>
        <v>14-01</v>
      </c>
      <c r="E1938" s="1">
        <f>_xlfn.IFNA(VLOOKUP(Aragon!B1938,'Kilter Holds'!$P$36:$AA$208,6,0),0)</f>
        <v>0</v>
      </c>
      <c r="G1938" s="2">
        <f t="shared" si="94"/>
        <v>0</v>
      </c>
      <c r="H1938" s="2">
        <f t="shared" si="92"/>
        <v>0</v>
      </c>
    </row>
    <row r="1939" spans="2:8">
      <c r="B1939" t="s">
        <v>914</v>
      </c>
      <c r="C1939" t="s">
        <v>919</v>
      </c>
      <c r="D1939" s="7" t="str">
        <f t="shared" si="93"/>
        <v>15-12</v>
      </c>
      <c r="E1939" s="1">
        <f>_xlfn.IFNA(VLOOKUP(Aragon!B1939,'Kilter Holds'!$P$36:$AA$208,7,0),0)</f>
        <v>0</v>
      </c>
      <c r="G1939" s="2">
        <f t="shared" si="94"/>
        <v>0</v>
      </c>
      <c r="H1939" s="2">
        <f t="shared" si="92"/>
        <v>0</v>
      </c>
    </row>
    <row r="1940" spans="2:8">
      <c r="B1940" t="s">
        <v>914</v>
      </c>
      <c r="C1940" t="s">
        <v>919</v>
      </c>
      <c r="D1940" s="8" t="str">
        <f t="shared" si="93"/>
        <v>16-16</v>
      </c>
      <c r="E1940" s="1">
        <f>_xlfn.IFNA(VLOOKUP(Aragon!B1940,'Kilter Holds'!$P$36:$AA$208,8,0),0)</f>
        <v>0</v>
      </c>
      <c r="G1940" s="2">
        <f t="shared" si="94"/>
        <v>0</v>
      </c>
      <c r="H1940" s="2">
        <f t="shared" si="92"/>
        <v>0</v>
      </c>
    </row>
    <row r="1941" spans="2:8">
      <c r="B1941" t="s">
        <v>914</v>
      </c>
      <c r="C1941" t="s">
        <v>919</v>
      </c>
      <c r="D1941" s="9" t="str">
        <f t="shared" si="93"/>
        <v>13-01</v>
      </c>
      <c r="E1941" s="1">
        <f>_xlfn.IFNA(VLOOKUP(Aragon!B1941,'Kilter Holds'!$P$36:$AA$208,9,0),0)</f>
        <v>0</v>
      </c>
      <c r="G1941" s="2">
        <f t="shared" si="94"/>
        <v>0</v>
      </c>
      <c r="H1941" s="2">
        <f t="shared" si="92"/>
        <v>0</v>
      </c>
    </row>
    <row r="1942" spans="2:8">
      <c r="B1942" t="s">
        <v>914</v>
      </c>
      <c r="C1942" t="s">
        <v>919</v>
      </c>
      <c r="D1942" s="10" t="str">
        <f t="shared" si="93"/>
        <v>07-13</v>
      </c>
      <c r="E1942" s="1">
        <f>_xlfn.IFNA(VLOOKUP(Aragon!B1942,'Kilter Holds'!$P$36:$AA$208,10,0),0)</f>
        <v>0</v>
      </c>
      <c r="G1942" s="2">
        <f t="shared" si="94"/>
        <v>0</v>
      </c>
      <c r="H1942" s="2">
        <f t="shared" si="92"/>
        <v>0</v>
      </c>
    </row>
    <row r="1943" spans="2:8">
      <c r="B1943" t="s">
        <v>914</v>
      </c>
      <c r="C1943" t="s">
        <v>919</v>
      </c>
      <c r="D1943" s="11" t="str">
        <f t="shared" si="93"/>
        <v>11-26</v>
      </c>
      <c r="E1943" s="1">
        <f>_xlfn.IFNA(VLOOKUP(Aragon!B1943,'Kilter Holds'!$P$36:$AA$208,11,0),0)</f>
        <v>0</v>
      </c>
      <c r="G1943" s="2">
        <f t="shared" si="94"/>
        <v>0</v>
      </c>
      <c r="H1943" s="2">
        <f t="shared" si="92"/>
        <v>0</v>
      </c>
    </row>
    <row r="1944" spans="2:8">
      <c r="B1944" t="s">
        <v>914</v>
      </c>
      <c r="C1944" t="s">
        <v>919</v>
      </c>
      <c r="D1944" s="13" t="str">
        <f t="shared" si="93"/>
        <v>18-01</v>
      </c>
      <c r="E1944" s="1">
        <f>_xlfn.IFNA(VLOOKUP(Aragon!B1944,'Kilter Holds'!$P$36:$AA$208,12,0),0)</f>
        <v>0</v>
      </c>
      <c r="G1944" s="2">
        <f t="shared" si="94"/>
        <v>0</v>
      </c>
      <c r="H1944" s="2">
        <f t="shared" si="92"/>
        <v>0</v>
      </c>
    </row>
    <row r="1945" spans="2:8">
      <c r="B1945" t="s">
        <v>914</v>
      </c>
      <c r="C1945" t="s">
        <v>919</v>
      </c>
      <c r="D1945" s="12" t="str">
        <f t="shared" si="93"/>
        <v>Color Code</v>
      </c>
      <c r="E1945" s="1">
        <f>_xlfn.IFNA(VLOOKUP(Aragon!B1945,'Kilter Holds'!$P$36:$AA$208,13,0),0)</f>
        <v>0</v>
      </c>
      <c r="G1945" s="2">
        <f t="shared" si="94"/>
        <v>0</v>
      </c>
      <c r="H1945" s="2">
        <f t="shared" si="92"/>
        <v>0</v>
      </c>
    </row>
    <row r="1946" spans="2:8">
      <c r="B1946" t="s">
        <v>915</v>
      </c>
      <c r="C1946" t="s">
        <v>920</v>
      </c>
      <c r="D1946" s="5" t="str">
        <f t="shared" si="93"/>
        <v>11-12</v>
      </c>
      <c r="E1946" s="1">
        <f>_xlfn.IFNA(VLOOKUP(Aragon!B1946,'Kilter Holds'!$P$36:$AA$208,5,0),0)</f>
        <v>0</v>
      </c>
      <c r="G1946" s="2">
        <f t="shared" ref="G1946:G1954" si="95">E1946*F1946</f>
        <v>0</v>
      </c>
      <c r="H1946" s="2">
        <f t="shared" si="92"/>
        <v>0</v>
      </c>
    </row>
    <row r="1947" spans="2:8">
      <c r="B1947" t="s">
        <v>915</v>
      </c>
      <c r="C1947" t="s">
        <v>920</v>
      </c>
      <c r="D1947" s="6" t="str">
        <f t="shared" si="93"/>
        <v>14-01</v>
      </c>
      <c r="E1947" s="1">
        <f>_xlfn.IFNA(VLOOKUP(Aragon!B1947,'Kilter Holds'!$P$36:$AA$208,6,0),0)</f>
        <v>0</v>
      </c>
      <c r="G1947" s="2">
        <f t="shared" si="95"/>
        <v>0</v>
      </c>
      <c r="H1947" s="2">
        <f t="shared" si="92"/>
        <v>0</v>
      </c>
    </row>
    <row r="1948" spans="2:8">
      <c r="B1948" t="s">
        <v>915</v>
      </c>
      <c r="C1948" t="s">
        <v>920</v>
      </c>
      <c r="D1948" s="7" t="str">
        <f t="shared" si="93"/>
        <v>15-12</v>
      </c>
      <c r="E1948" s="1">
        <f>_xlfn.IFNA(VLOOKUP(Aragon!B1948,'Kilter Holds'!$P$36:$AA$208,7,0),0)</f>
        <v>0</v>
      </c>
      <c r="G1948" s="2">
        <f t="shared" si="95"/>
        <v>0</v>
      </c>
      <c r="H1948" s="2">
        <f t="shared" si="92"/>
        <v>0</v>
      </c>
    </row>
    <row r="1949" spans="2:8">
      <c r="B1949" t="s">
        <v>915</v>
      </c>
      <c r="C1949" t="s">
        <v>920</v>
      </c>
      <c r="D1949" s="8" t="str">
        <f t="shared" si="93"/>
        <v>16-16</v>
      </c>
      <c r="E1949" s="1">
        <f>_xlfn.IFNA(VLOOKUP(Aragon!B1949,'Kilter Holds'!$P$36:$AA$208,8,0),0)</f>
        <v>0</v>
      </c>
      <c r="G1949" s="2">
        <f t="shared" si="95"/>
        <v>0</v>
      </c>
      <c r="H1949" s="2">
        <f t="shared" si="92"/>
        <v>0</v>
      </c>
    </row>
    <row r="1950" spans="2:8">
      <c r="B1950" t="s">
        <v>915</v>
      </c>
      <c r="C1950" t="s">
        <v>920</v>
      </c>
      <c r="D1950" s="9" t="str">
        <f t="shared" si="93"/>
        <v>13-01</v>
      </c>
      <c r="E1950" s="1">
        <f>_xlfn.IFNA(VLOOKUP(Aragon!B1950,'Kilter Holds'!$P$36:$AA$208,9,0),0)</f>
        <v>0</v>
      </c>
      <c r="G1950" s="2">
        <f t="shared" si="95"/>
        <v>0</v>
      </c>
      <c r="H1950" s="2">
        <f t="shared" si="92"/>
        <v>0</v>
      </c>
    </row>
    <row r="1951" spans="2:8">
      <c r="B1951" t="s">
        <v>915</v>
      </c>
      <c r="C1951" t="s">
        <v>920</v>
      </c>
      <c r="D1951" s="10" t="str">
        <f t="shared" si="93"/>
        <v>07-13</v>
      </c>
      <c r="E1951" s="1">
        <f>_xlfn.IFNA(VLOOKUP(Aragon!B1951,'Kilter Holds'!$P$36:$AA$208,10,0),0)</f>
        <v>0</v>
      </c>
      <c r="G1951" s="2">
        <f t="shared" si="95"/>
        <v>0</v>
      </c>
      <c r="H1951" s="2">
        <f t="shared" si="92"/>
        <v>0</v>
      </c>
    </row>
    <row r="1952" spans="2:8">
      <c r="B1952" t="s">
        <v>915</v>
      </c>
      <c r="C1952" t="s">
        <v>920</v>
      </c>
      <c r="D1952" s="11" t="str">
        <f t="shared" si="93"/>
        <v>11-26</v>
      </c>
      <c r="E1952" s="1">
        <f>_xlfn.IFNA(VLOOKUP(Aragon!B1952,'Kilter Holds'!$P$36:$AA$208,11,0),0)</f>
        <v>0</v>
      </c>
      <c r="G1952" s="2">
        <f t="shared" si="95"/>
        <v>0</v>
      </c>
      <c r="H1952" s="2">
        <f t="shared" si="92"/>
        <v>0</v>
      </c>
    </row>
    <row r="1953" spans="2:8">
      <c r="B1953" t="s">
        <v>915</v>
      </c>
      <c r="C1953" t="s">
        <v>920</v>
      </c>
      <c r="D1953" s="13" t="str">
        <f t="shared" si="93"/>
        <v>18-01</v>
      </c>
      <c r="E1953" s="1">
        <f>_xlfn.IFNA(VLOOKUP(Aragon!B1953,'Kilter Holds'!$P$36:$AA$208,12,0),0)</f>
        <v>0</v>
      </c>
      <c r="G1953" s="2">
        <f t="shared" si="95"/>
        <v>0</v>
      </c>
      <c r="H1953" s="2">
        <f t="shared" si="92"/>
        <v>0</v>
      </c>
    </row>
    <row r="1954" spans="2:8">
      <c r="B1954" t="s">
        <v>915</v>
      </c>
      <c r="C1954" t="s">
        <v>920</v>
      </c>
      <c r="D1954" s="12" t="str">
        <f t="shared" si="93"/>
        <v>Color Code</v>
      </c>
      <c r="E1954" s="1">
        <f>_xlfn.IFNA(VLOOKUP(Aragon!B1954,'Kilter Holds'!$P$36:$AA$208,13,0),0)</f>
        <v>0</v>
      </c>
      <c r="G1954" s="2">
        <f t="shared" si="95"/>
        <v>0</v>
      </c>
      <c r="H1954" s="2">
        <f t="shared" si="92"/>
        <v>0</v>
      </c>
    </row>
    <row r="1955" spans="2:8">
      <c r="B1955" t="s">
        <v>916</v>
      </c>
      <c r="C1955" t="s">
        <v>921</v>
      </c>
      <c r="D1955" s="5" t="str">
        <f t="shared" si="93"/>
        <v>11-12</v>
      </c>
      <c r="E1955" s="1">
        <f>_xlfn.IFNA(VLOOKUP(Aragon!B1955,'Kilter Holds'!$P$36:$AA$208,5,0),0)</f>
        <v>0</v>
      </c>
      <c r="G1955" s="2">
        <f t="shared" ref="G1955:G1963" si="96">E1955*F1955</f>
        <v>0</v>
      </c>
      <c r="H1955" s="2">
        <f t="shared" si="92"/>
        <v>0</v>
      </c>
    </row>
    <row r="1956" spans="2:8">
      <c r="B1956" t="s">
        <v>916</v>
      </c>
      <c r="C1956" t="s">
        <v>921</v>
      </c>
      <c r="D1956" s="6" t="str">
        <f t="shared" si="93"/>
        <v>14-01</v>
      </c>
      <c r="E1956" s="1">
        <f>_xlfn.IFNA(VLOOKUP(Aragon!B1956,'Kilter Holds'!$P$36:$AA$208,6,0),0)</f>
        <v>0</v>
      </c>
      <c r="G1956" s="2">
        <f t="shared" si="96"/>
        <v>0</v>
      </c>
      <c r="H1956" s="2">
        <f t="shared" si="92"/>
        <v>0</v>
      </c>
    </row>
    <row r="1957" spans="2:8">
      <c r="B1957" t="s">
        <v>916</v>
      </c>
      <c r="C1957" t="s">
        <v>921</v>
      </c>
      <c r="D1957" s="7" t="str">
        <f t="shared" si="93"/>
        <v>15-12</v>
      </c>
      <c r="E1957" s="1">
        <f>_xlfn.IFNA(VLOOKUP(Aragon!B1957,'Kilter Holds'!$P$36:$AA$208,7,0),0)</f>
        <v>0</v>
      </c>
      <c r="G1957" s="2">
        <f t="shared" si="96"/>
        <v>0</v>
      </c>
      <c r="H1957" s="2">
        <f t="shared" si="92"/>
        <v>0</v>
      </c>
    </row>
    <row r="1958" spans="2:8">
      <c r="B1958" t="s">
        <v>916</v>
      </c>
      <c r="C1958" t="s">
        <v>921</v>
      </c>
      <c r="D1958" s="8" t="str">
        <f t="shared" si="93"/>
        <v>16-16</v>
      </c>
      <c r="E1958" s="1">
        <f>_xlfn.IFNA(VLOOKUP(Aragon!B1958,'Kilter Holds'!$P$36:$AA$208,8,0),0)</f>
        <v>0</v>
      </c>
      <c r="G1958" s="2">
        <f t="shared" si="96"/>
        <v>0</v>
      </c>
      <c r="H1958" s="2">
        <f t="shared" si="92"/>
        <v>0</v>
      </c>
    </row>
    <row r="1959" spans="2:8">
      <c r="B1959" t="s">
        <v>916</v>
      </c>
      <c r="C1959" t="s">
        <v>921</v>
      </c>
      <c r="D1959" s="9" t="str">
        <f t="shared" si="93"/>
        <v>13-01</v>
      </c>
      <c r="E1959" s="1">
        <f>_xlfn.IFNA(VLOOKUP(Aragon!B1959,'Kilter Holds'!$P$36:$AA$208,9,0),0)</f>
        <v>0</v>
      </c>
      <c r="G1959" s="2">
        <f t="shared" si="96"/>
        <v>0</v>
      </c>
      <c r="H1959" s="2">
        <f t="shared" si="92"/>
        <v>0</v>
      </c>
    </row>
    <row r="1960" spans="2:8">
      <c r="B1960" t="s">
        <v>916</v>
      </c>
      <c r="C1960" t="s">
        <v>921</v>
      </c>
      <c r="D1960" s="10" t="str">
        <f t="shared" si="93"/>
        <v>07-13</v>
      </c>
      <c r="E1960" s="1">
        <f>_xlfn.IFNA(VLOOKUP(Aragon!B1960,'Kilter Holds'!$P$36:$AA$208,10,0),0)</f>
        <v>0</v>
      </c>
      <c r="G1960" s="2">
        <f t="shared" si="96"/>
        <v>0</v>
      </c>
      <c r="H1960" s="2">
        <f t="shared" si="92"/>
        <v>0</v>
      </c>
    </row>
    <row r="1961" spans="2:8">
      <c r="B1961" t="s">
        <v>916</v>
      </c>
      <c r="C1961" t="s">
        <v>921</v>
      </c>
      <c r="D1961" s="11" t="str">
        <f t="shared" si="93"/>
        <v>11-26</v>
      </c>
      <c r="E1961" s="1">
        <f>_xlfn.IFNA(VLOOKUP(Aragon!B1961,'Kilter Holds'!$P$36:$AA$208,11,0),0)</f>
        <v>0</v>
      </c>
      <c r="G1961" s="2">
        <f t="shared" si="96"/>
        <v>0</v>
      </c>
      <c r="H1961" s="2">
        <f t="shared" si="92"/>
        <v>0</v>
      </c>
    </row>
    <row r="1962" spans="2:8">
      <c r="B1962" t="s">
        <v>916</v>
      </c>
      <c r="C1962" t="s">
        <v>921</v>
      </c>
      <c r="D1962" s="13" t="str">
        <f t="shared" si="93"/>
        <v>18-01</v>
      </c>
      <c r="E1962" s="1">
        <f>_xlfn.IFNA(VLOOKUP(Aragon!B1962,'Kilter Holds'!$P$36:$AA$208,12,0),0)</f>
        <v>0</v>
      </c>
      <c r="G1962" s="2">
        <f t="shared" si="96"/>
        <v>0</v>
      </c>
      <c r="H1962" s="2">
        <f t="shared" si="92"/>
        <v>0</v>
      </c>
    </row>
    <row r="1963" spans="2:8">
      <c r="B1963" t="s">
        <v>916</v>
      </c>
      <c r="C1963" t="s">
        <v>921</v>
      </c>
      <c r="D1963" s="12" t="str">
        <f t="shared" si="93"/>
        <v>Color Code</v>
      </c>
      <c r="E1963" s="1">
        <f>_xlfn.IFNA(VLOOKUP(Aragon!B1963,'Kilter Holds'!$P$36:$AA$208,13,0),0)</f>
        <v>0</v>
      </c>
      <c r="G1963" s="2">
        <f t="shared" si="96"/>
        <v>0</v>
      </c>
      <c r="H1963" s="2">
        <f t="shared" si="92"/>
        <v>0</v>
      </c>
    </row>
    <row r="1964" spans="2:8">
      <c r="B1964" t="s">
        <v>917</v>
      </c>
      <c r="C1964" t="s">
        <v>922</v>
      </c>
      <c r="D1964" s="5" t="str">
        <f t="shared" si="93"/>
        <v>11-12</v>
      </c>
      <c r="E1964" s="1">
        <f>_xlfn.IFNA(VLOOKUP(Aragon!B1964,'Kilter Holds'!$P$36:$AA$208,5,0),0)</f>
        <v>0</v>
      </c>
      <c r="G1964" s="2">
        <f t="shared" ref="G1964:G1972" si="97">E1964*F1964</f>
        <v>0</v>
      </c>
      <c r="H1964" s="2">
        <f t="shared" si="92"/>
        <v>0</v>
      </c>
    </row>
    <row r="1965" spans="2:8">
      <c r="B1965" t="s">
        <v>917</v>
      </c>
      <c r="C1965" t="s">
        <v>922</v>
      </c>
      <c r="D1965" s="6" t="str">
        <f t="shared" si="93"/>
        <v>14-01</v>
      </c>
      <c r="E1965" s="1">
        <f>_xlfn.IFNA(VLOOKUP(Aragon!B1965,'Kilter Holds'!$P$36:$AA$208,6,0),0)</f>
        <v>0</v>
      </c>
      <c r="G1965" s="2">
        <f t="shared" si="97"/>
        <v>0</v>
      </c>
      <c r="H1965" s="2">
        <f t="shared" si="92"/>
        <v>0</v>
      </c>
    </row>
    <row r="1966" spans="2:8">
      <c r="B1966" t="s">
        <v>917</v>
      </c>
      <c r="C1966" t="s">
        <v>922</v>
      </c>
      <c r="D1966" s="7" t="str">
        <f t="shared" si="93"/>
        <v>15-12</v>
      </c>
      <c r="E1966" s="1">
        <f>_xlfn.IFNA(VLOOKUP(Aragon!B1966,'Kilter Holds'!$P$36:$AA$208,7,0),0)</f>
        <v>0</v>
      </c>
      <c r="G1966" s="2">
        <f t="shared" si="97"/>
        <v>0</v>
      </c>
      <c r="H1966" s="2">
        <f t="shared" si="92"/>
        <v>0</v>
      </c>
    </row>
    <row r="1967" spans="2:8">
      <c r="B1967" t="s">
        <v>917</v>
      </c>
      <c r="C1967" t="s">
        <v>922</v>
      </c>
      <c r="D1967" s="8" t="str">
        <f t="shared" si="93"/>
        <v>16-16</v>
      </c>
      <c r="E1967" s="1">
        <f>_xlfn.IFNA(VLOOKUP(Aragon!B1967,'Kilter Holds'!$P$36:$AA$208,8,0),0)</f>
        <v>0</v>
      </c>
      <c r="G1967" s="2">
        <f t="shared" si="97"/>
        <v>0</v>
      </c>
      <c r="H1967" s="2">
        <f t="shared" si="92"/>
        <v>0</v>
      </c>
    </row>
    <row r="1968" spans="2:8">
      <c r="B1968" t="s">
        <v>917</v>
      </c>
      <c r="C1968" t="s">
        <v>922</v>
      </c>
      <c r="D1968" s="9" t="str">
        <f t="shared" si="93"/>
        <v>13-01</v>
      </c>
      <c r="E1968" s="1">
        <f>_xlfn.IFNA(VLOOKUP(Aragon!B1968,'Kilter Holds'!$P$36:$AA$208,9,0),0)</f>
        <v>0</v>
      </c>
      <c r="G1968" s="2">
        <f t="shared" si="97"/>
        <v>0</v>
      </c>
      <c r="H1968" s="2">
        <f t="shared" si="92"/>
        <v>0</v>
      </c>
    </row>
    <row r="1969" spans="2:8">
      <c r="B1969" t="s">
        <v>917</v>
      </c>
      <c r="C1969" t="s">
        <v>922</v>
      </c>
      <c r="D1969" s="10" t="str">
        <f t="shared" si="93"/>
        <v>07-13</v>
      </c>
      <c r="E1969" s="1">
        <f>_xlfn.IFNA(VLOOKUP(Aragon!B1969,'Kilter Holds'!$P$36:$AA$208,10,0),0)</f>
        <v>0</v>
      </c>
      <c r="G1969" s="2">
        <f t="shared" si="97"/>
        <v>0</v>
      </c>
      <c r="H1969" s="2">
        <f t="shared" si="92"/>
        <v>0</v>
      </c>
    </row>
    <row r="1970" spans="2:8">
      <c r="B1970" t="s">
        <v>917</v>
      </c>
      <c r="C1970" t="s">
        <v>922</v>
      </c>
      <c r="D1970" s="11" t="str">
        <f t="shared" si="93"/>
        <v>11-26</v>
      </c>
      <c r="E1970" s="1">
        <f>_xlfn.IFNA(VLOOKUP(Aragon!B1970,'Kilter Holds'!$P$36:$AA$208,11,0),0)</f>
        <v>0</v>
      </c>
      <c r="G1970" s="2">
        <f t="shared" si="97"/>
        <v>0</v>
      </c>
      <c r="H1970" s="2">
        <f t="shared" si="92"/>
        <v>0</v>
      </c>
    </row>
    <row r="1971" spans="2:8">
      <c r="B1971" t="s">
        <v>917</v>
      </c>
      <c r="C1971" t="s">
        <v>922</v>
      </c>
      <c r="D1971" s="13" t="str">
        <f t="shared" si="93"/>
        <v>18-01</v>
      </c>
      <c r="E1971" s="1">
        <f>_xlfn.IFNA(VLOOKUP(Aragon!B1971,'Kilter Holds'!$P$36:$AA$208,12,0),0)</f>
        <v>0</v>
      </c>
      <c r="G1971" s="2">
        <f t="shared" si="97"/>
        <v>0</v>
      </c>
      <c r="H1971" s="2">
        <f t="shared" si="92"/>
        <v>0</v>
      </c>
    </row>
    <row r="1972" spans="2:8">
      <c r="B1972" t="s">
        <v>917</v>
      </c>
      <c r="C1972" t="s">
        <v>922</v>
      </c>
      <c r="D1972" s="12" t="str">
        <f t="shared" si="93"/>
        <v>Color Code</v>
      </c>
      <c r="E1972" s="1">
        <f>_xlfn.IFNA(VLOOKUP(Aragon!B1972,'Kilter Holds'!$P$36:$AA$208,13,0),0)</f>
        <v>0</v>
      </c>
      <c r="G1972" s="2">
        <f t="shared" si="97"/>
        <v>0</v>
      </c>
      <c r="H1972" s="2">
        <f t="shared" si="92"/>
        <v>0</v>
      </c>
    </row>
    <row r="1973" spans="2:8">
      <c r="B1973" t="s">
        <v>918</v>
      </c>
      <c r="C1973" t="s">
        <v>923</v>
      </c>
      <c r="D1973" s="5" t="str">
        <f t="shared" si="93"/>
        <v>11-12</v>
      </c>
      <c r="E1973" s="1">
        <f>_xlfn.IFNA(VLOOKUP(Aragon!B1973,'Kilter Holds'!$P$36:$AA$208,5,0),0)</f>
        <v>0</v>
      </c>
      <c r="G1973" s="2">
        <f t="shared" ref="G1973:G2017" si="98">E1973*F1973</f>
        <v>0</v>
      </c>
      <c r="H1973" s="2">
        <f t="shared" si="92"/>
        <v>0</v>
      </c>
    </row>
    <row r="1974" spans="2:8">
      <c r="B1974" t="s">
        <v>918</v>
      </c>
      <c r="C1974" t="s">
        <v>923</v>
      </c>
      <c r="D1974" s="6" t="str">
        <f t="shared" si="93"/>
        <v>14-01</v>
      </c>
      <c r="E1974" s="1">
        <f>_xlfn.IFNA(VLOOKUP(Aragon!B1974,'Kilter Holds'!$P$36:$AA$208,6,0),0)</f>
        <v>0</v>
      </c>
      <c r="G1974" s="2">
        <f t="shared" si="98"/>
        <v>0</v>
      </c>
      <c r="H1974" s="2">
        <f t="shared" si="92"/>
        <v>0</v>
      </c>
    </row>
    <row r="1975" spans="2:8">
      <c r="B1975" t="s">
        <v>918</v>
      </c>
      <c r="C1975" t="s">
        <v>923</v>
      </c>
      <c r="D1975" s="7" t="str">
        <f t="shared" si="93"/>
        <v>15-12</v>
      </c>
      <c r="E1975" s="1">
        <f>_xlfn.IFNA(VLOOKUP(Aragon!B1975,'Kilter Holds'!$P$36:$AA$208,7,0),0)</f>
        <v>0</v>
      </c>
      <c r="G1975" s="2">
        <f t="shared" si="98"/>
        <v>0</v>
      </c>
      <c r="H1975" s="2">
        <f t="shared" si="92"/>
        <v>0</v>
      </c>
    </row>
    <row r="1976" spans="2:8">
      <c r="B1976" t="s">
        <v>918</v>
      </c>
      <c r="C1976" t="s">
        <v>923</v>
      </c>
      <c r="D1976" s="8" t="str">
        <f t="shared" si="93"/>
        <v>16-16</v>
      </c>
      <c r="E1976" s="1">
        <f>_xlfn.IFNA(VLOOKUP(Aragon!B1976,'Kilter Holds'!$P$36:$AA$208,8,0),0)</f>
        <v>0</v>
      </c>
      <c r="G1976" s="2">
        <f t="shared" si="98"/>
        <v>0</v>
      </c>
      <c r="H1976" s="2">
        <f t="shared" si="92"/>
        <v>0</v>
      </c>
    </row>
    <row r="1977" spans="2:8">
      <c r="B1977" t="s">
        <v>918</v>
      </c>
      <c r="C1977" t="s">
        <v>923</v>
      </c>
      <c r="D1977" s="9" t="str">
        <f t="shared" si="93"/>
        <v>13-01</v>
      </c>
      <c r="E1977" s="1">
        <f>_xlfn.IFNA(VLOOKUP(Aragon!B1977,'Kilter Holds'!$P$36:$AA$208,9,0),0)</f>
        <v>0</v>
      </c>
      <c r="G1977" s="2">
        <f t="shared" si="98"/>
        <v>0</v>
      </c>
      <c r="H1977" s="2">
        <f t="shared" si="92"/>
        <v>0</v>
      </c>
    </row>
    <row r="1978" spans="2:8">
      <c r="B1978" t="s">
        <v>918</v>
      </c>
      <c r="C1978" t="s">
        <v>923</v>
      </c>
      <c r="D1978" s="10" t="str">
        <f t="shared" si="93"/>
        <v>07-13</v>
      </c>
      <c r="E1978" s="1">
        <f>_xlfn.IFNA(VLOOKUP(Aragon!B1978,'Kilter Holds'!$P$36:$AA$208,10,0),0)</f>
        <v>0</v>
      </c>
      <c r="G1978" s="2">
        <f t="shared" si="98"/>
        <v>0</v>
      </c>
      <c r="H1978" s="2">
        <f t="shared" si="92"/>
        <v>0</v>
      </c>
    </row>
    <row r="1979" spans="2:8">
      <c r="B1979" t="s">
        <v>918</v>
      </c>
      <c r="C1979" t="s">
        <v>923</v>
      </c>
      <c r="D1979" s="11" t="str">
        <f t="shared" si="93"/>
        <v>11-26</v>
      </c>
      <c r="E1979" s="1">
        <f>_xlfn.IFNA(VLOOKUP(Aragon!B1979,'Kilter Holds'!$P$36:$AA$208,11,0),0)</f>
        <v>0</v>
      </c>
      <c r="G1979" s="2">
        <f t="shared" si="98"/>
        <v>0</v>
      </c>
      <c r="H1979" s="2">
        <f t="shared" si="92"/>
        <v>0</v>
      </c>
    </row>
    <row r="1980" spans="2:8">
      <c r="B1980" t="s">
        <v>918</v>
      </c>
      <c r="C1980" t="s">
        <v>923</v>
      </c>
      <c r="D1980" s="13" t="str">
        <f t="shared" si="93"/>
        <v>18-01</v>
      </c>
      <c r="E1980" s="1">
        <f>_xlfn.IFNA(VLOOKUP(Aragon!B1980,'Kilter Holds'!$P$36:$AA$208,12,0),0)</f>
        <v>0</v>
      </c>
      <c r="G1980" s="2">
        <f t="shared" si="98"/>
        <v>0</v>
      </c>
      <c r="H1980" s="2">
        <f t="shared" si="92"/>
        <v>0</v>
      </c>
    </row>
    <row r="1981" spans="2:8">
      <c r="B1981" t="s">
        <v>918</v>
      </c>
      <c r="C1981" t="s">
        <v>923</v>
      </c>
      <c r="D1981" s="12" t="str">
        <f t="shared" si="93"/>
        <v>Color Code</v>
      </c>
      <c r="E1981" s="1">
        <f>_xlfn.IFNA(VLOOKUP(Aragon!B1981,'Kilter Holds'!$P$36:$AA$208,13,0),0)</f>
        <v>0</v>
      </c>
      <c r="G1981" s="2">
        <f t="shared" si="98"/>
        <v>0</v>
      </c>
      <c r="H1981" s="2">
        <f t="shared" si="92"/>
        <v>0</v>
      </c>
    </row>
    <row r="1982" spans="2:8">
      <c r="B1982" t="s">
        <v>1424</v>
      </c>
      <c r="C1982" t="s">
        <v>1425</v>
      </c>
      <c r="D1982" s="5" t="str">
        <f t="shared" si="93"/>
        <v>11-12</v>
      </c>
      <c r="E1982" s="1">
        <f>_xlfn.IFNA(VLOOKUP(Aragon!B1982,'Kilter Holds'!$P$36:$AA$208,5,0),0)</f>
        <v>0</v>
      </c>
      <c r="G1982" s="2">
        <f t="shared" ref="G1982:G1990" si="99">E1982*F1982</f>
        <v>0</v>
      </c>
      <c r="H1982" s="2">
        <f t="shared" ref="H1982:H1990" si="100">IF($S$11="Y",G1982*0.05,0)</f>
        <v>0</v>
      </c>
    </row>
    <row r="1983" spans="2:8">
      <c r="B1983" t="s">
        <v>1424</v>
      </c>
      <c r="C1983" t="s">
        <v>1425</v>
      </c>
      <c r="D1983" s="6" t="str">
        <f t="shared" si="93"/>
        <v>14-01</v>
      </c>
      <c r="E1983" s="1">
        <f>_xlfn.IFNA(VLOOKUP(Aragon!B1983,'Kilter Holds'!$P$36:$AA$208,6,0),0)</f>
        <v>0</v>
      </c>
      <c r="G1983" s="2">
        <f t="shared" si="99"/>
        <v>0</v>
      </c>
      <c r="H1983" s="2">
        <f t="shared" si="100"/>
        <v>0</v>
      </c>
    </row>
    <row r="1984" spans="2:8">
      <c r="B1984" t="s">
        <v>1424</v>
      </c>
      <c r="C1984" t="s">
        <v>1425</v>
      </c>
      <c r="D1984" s="7" t="str">
        <f t="shared" si="93"/>
        <v>15-12</v>
      </c>
      <c r="E1984" s="1">
        <f>_xlfn.IFNA(VLOOKUP(Aragon!B1984,'Kilter Holds'!$P$36:$AA$208,7,0),0)</f>
        <v>0</v>
      </c>
      <c r="G1984" s="2">
        <f t="shared" si="99"/>
        <v>0</v>
      </c>
      <c r="H1984" s="2">
        <f t="shared" si="100"/>
        <v>0</v>
      </c>
    </row>
    <row r="1985" spans="1:8">
      <c r="B1985" t="s">
        <v>1424</v>
      </c>
      <c r="C1985" t="s">
        <v>1425</v>
      </c>
      <c r="D1985" s="8" t="str">
        <f t="shared" si="93"/>
        <v>16-16</v>
      </c>
      <c r="E1985" s="1">
        <f>_xlfn.IFNA(VLOOKUP(Aragon!B1985,'Kilter Holds'!$P$36:$AA$208,8,0),0)</f>
        <v>0</v>
      </c>
      <c r="G1985" s="2">
        <f t="shared" si="99"/>
        <v>0</v>
      </c>
      <c r="H1985" s="2">
        <f t="shared" si="100"/>
        <v>0</v>
      </c>
    </row>
    <row r="1986" spans="1:8">
      <c r="B1986" t="s">
        <v>1424</v>
      </c>
      <c r="C1986" t="s">
        <v>1425</v>
      </c>
      <c r="D1986" s="9" t="str">
        <f t="shared" si="93"/>
        <v>13-01</v>
      </c>
      <c r="E1986" s="1">
        <f>_xlfn.IFNA(VLOOKUP(Aragon!B1986,'Kilter Holds'!$P$36:$AA$208,9,0),0)</f>
        <v>0</v>
      </c>
      <c r="G1986" s="2">
        <f t="shared" si="99"/>
        <v>0</v>
      </c>
      <c r="H1986" s="2">
        <f t="shared" si="100"/>
        <v>0</v>
      </c>
    </row>
    <row r="1987" spans="1:8">
      <c r="B1987" t="s">
        <v>1424</v>
      </c>
      <c r="C1987" t="s">
        <v>1425</v>
      </c>
      <c r="D1987" s="10" t="str">
        <f t="shared" si="93"/>
        <v>07-13</v>
      </c>
      <c r="E1987" s="1">
        <f>_xlfn.IFNA(VLOOKUP(Aragon!B1987,'Kilter Holds'!$P$36:$AA$208,10,0),0)</f>
        <v>0</v>
      </c>
      <c r="G1987" s="2">
        <f t="shared" si="99"/>
        <v>0</v>
      </c>
      <c r="H1987" s="2">
        <f t="shared" si="100"/>
        <v>0</v>
      </c>
    </row>
    <row r="1988" spans="1:8">
      <c r="B1988" t="s">
        <v>1424</v>
      </c>
      <c r="C1988" t="s">
        <v>1425</v>
      </c>
      <c r="D1988" s="11" t="str">
        <f t="shared" si="93"/>
        <v>11-26</v>
      </c>
      <c r="E1988" s="1">
        <f>_xlfn.IFNA(VLOOKUP(Aragon!B1988,'Kilter Holds'!$P$36:$AA$208,11,0),0)</f>
        <v>0</v>
      </c>
      <c r="G1988" s="2">
        <f t="shared" si="99"/>
        <v>0</v>
      </c>
      <c r="H1988" s="2">
        <f t="shared" si="100"/>
        <v>0</v>
      </c>
    </row>
    <row r="1989" spans="1:8">
      <c r="B1989" t="s">
        <v>1424</v>
      </c>
      <c r="C1989" t="s">
        <v>1425</v>
      </c>
      <c r="D1989" s="13" t="str">
        <f t="shared" si="93"/>
        <v>18-01</v>
      </c>
      <c r="E1989" s="1">
        <f>_xlfn.IFNA(VLOOKUP(Aragon!B1989,'Kilter Holds'!$P$36:$AA$208,12,0),0)</f>
        <v>0</v>
      </c>
      <c r="G1989" s="2">
        <f t="shared" si="99"/>
        <v>0</v>
      </c>
      <c r="H1989" s="2">
        <f t="shared" si="100"/>
        <v>0</v>
      </c>
    </row>
    <row r="1990" spans="1:8">
      <c r="B1990" t="s">
        <v>1424</v>
      </c>
      <c r="C1990" t="s">
        <v>1425</v>
      </c>
      <c r="D1990" s="12" t="str">
        <f t="shared" si="93"/>
        <v>Color Code</v>
      </c>
      <c r="E1990" s="1">
        <f>_xlfn.IFNA(VLOOKUP(Aragon!B1990,'Kilter Holds'!$P$36:$AA$208,13,0),0)</f>
        <v>0</v>
      </c>
      <c r="G1990" s="2">
        <f t="shared" si="99"/>
        <v>0</v>
      </c>
      <c r="H1990" s="2">
        <f t="shared" si="100"/>
        <v>0</v>
      </c>
    </row>
    <row r="1991" spans="1:8">
      <c r="A1991" t="s">
        <v>966</v>
      </c>
      <c r="B1991" t="s">
        <v>964</v>
      </c>
      <c r="C1991" t="s">
        <v>967</v>
      </c>
      <c r="D1991" s="5" t="str">
        <f t="shared" ref="D1991:D1999" si="101">D1973</f>
        <v>11-12</v>
      </c>
      <c r="E1991" s="1">
        <f>_xlfn.IFNA(VLOOKUP(Aragon!B1991,'Kilter Holds'!$P$36:$AA$208,5,0),0)+_xlfn.IFNA(VLOOKUP(Aragon!A1991,'Kilter Holds'!$P$36:$AA$208,5,0),0)</f>
        <v>0</v>
      </c>
      <c r="G1991" s="2">
        <f t="shared" si="98"/>
        <v>0</v>
      </c>
      <c r="H1991" s="2">
        <f t="shared" ref="H1991:H2008" si="102">IF($S$11="Y",G1991*0.05,0)</f>
        <v>0</v>
      </c>
    </row>
    <row r="1992" spans="1:8">
      <c r="A1992" t="s">
        <v>966</v>
      </c>
      <c r="B1992" t="s">
        <v>964</v>
      </c>
      <c r="C1992" t="s">
        <v>967</v>
      </c>
      <c r="D1992" s="6" t="str">
        <f t="shared" si="101"/>
        <v>14-01</v>
      </c>
      <c r="E1992" s="1">
        <f>_xlfn.IFNA(VLOOKUP(Aragon!B1992,'Kilter Holds'!$P$36:$AA$208,6,0),0)+_xlfn.IFNA(VLOOKUP(Aragon!A1992,'Kilter Holds'!$P$36:$AA$208,6,0),0)</f>
        <v>0</v>
      </c>
      <c r="G1992" s="2">
        <f t="shared" si="98"/>
        <v>0</v>
      </c>
      <c r="H1992" s="2">
        <f t="shared" si="102"/>
        <v>0</v>
      </c>
    </row>
    <row r="1993" spans="1:8">
      <c r="A1993" t="s">
        <v>966</v>
      </c>
      <c r="B1993" t="s">
        <v>964</v>
      </c>
      <c r="C1993" t="s">
        <v>967</v>
      </c>
      <c r="D1993" s="7" t="str">
        <f t="shared" si="101"/>
        <v>15-12</v>
      </c>
      <c r="E1993" s="1">
        <f>_xlfn.IFNA(VLOOKUP(Aragon!B1993,'Kilter Holds'!$P$36:$AA$208,7,0),0)+_xlfn.IFNA(VLOOKUP(Aragon!A1993,'Kilter Holds'!$P$36:$AA$208,7,0),0)</f>
        <v>0</v>
      </c>
      <c r="G1993" s="2">
        <f t="shared" si="98"/>
        <v>0</v>
      </c>
      <c r="H1993" s="2">
        <f t="shared" si="102"/>
        <v>0</v>
      </c>
    </row>
    <row r="1994" spans="1:8">
      <c r="A1994" t="s">
        <v>966</v>
      </c>
      <c r="B1994" t="s">
        <v>964</v>
      </c>
      <c r="C1994" t="s">
        <v>967</v>
      </c>
      <c r="D1994" s="8" t="str">
        <f t="shared" si="101"/>
        <v>16-16</v>
      </c>
      <c r="E1994" s="1">
        <f>_xlfn.IFNA(VLOOKUP(Aragon!B1994,'Kilter Holds'!$P$36:$AA$208,8,0),0)+_xlfn.IFNA(VLOOKUP(Aragon!A1994,'Kilter Holds'!$P$36:$AA$208,8,0),0)</f>
        <v>0</v>
      </c>
      <c r="G1994" s="2">
        <f t="shared" si="98"/>
        <v>0</v>
      </c>
      <c r="H1994" s="2">
        <f t="shared" si="102"/>
        <v>0</v>
      </c>
    </row>
    <row r="1995" spans="1:8">
      <c r="A1995" t="s">
        <v>966</v>
      </c>
      <c r="B1995" t="s">
        <v>964</v>
      </c>
      <c r="C1995" t="s">
        <v>967</v>
      </c>
      <c r="D1995" s="9" t="str">
        <f t="shared" si="101"/>
        <v>13-01</v>
      </c>
      <c r="E1995" s="1">
        <f>_xlfn.IFNA(VLOOKUP(Aragon!B1995,'Kilter Holds'!$P$36:$AA$208,9,0),0)+_xlfn.IFNA(VLOOKUP(Aragon!A1995,'Kilter Holds'!$P$36:$AA$208,9,0),0)</f>
        <v>0</v>
      </c>
      <c r="G1995" s="2">
        <f t="shared" si="98"/>
        <v>0</v>
      </c>
      <c r="H1995" s="2">
        <f t="shared" si="102"/>
        <v>0</v>
      </c>
    </row>
    <row r="1996" spans="1:8">
      <c r="A1996" t="s">
        <v>966</v>
      </c>
      <c r="B1996" t="s">
        <v>964</v>
      </c>
      <c r="C1996" t="s">
        <v>967</v>
      </c>
      <c r="D1996" s="10" t="str">
        <f t="shared" si="101"/>
        <v>07-13</v>
      </c>
      <c r="E1996" s="1">
        <f>_xlfn.IFNA(VLOOKUP(Aragon!B1996,'Kilter Holds'!$P$36:$AA$208,10,0),0)+_xlfn.IFNA(VLOOKUP(Aragon!A1996,'Kilter Holds'!$P$36:$AA$208,10,0),0)</f>
        <v>0</v>
      </c>
      <c r="G1996" s="2">
        <f t="shared" si="98"/>
        <v>0</v>
      </c>
      <c r="H1996" s="2">
        <f t="shared" si="102"/>
        <v>0</v>
      </c>
    </row>
    <row r="1997" spans="1:8">
      <c r="A1997" t="s">
        <v>966</v>
      </c>
      <c r="B1997" t="s">
        <v>964</v>
      </c>
      <c r="C1997" t="s">
        <v>967</v>
      </c>
      <c r="D1997" s="11" t="str">
        <f t="shared" si="101"/>
        <v>11-26</v>
      </c>
      <c r="E1997" s="1">
        <f>_xlfn.IFNA(VLOOKUP(Aragon!B1997,'Kilter Holds'!$P$36:$AA$208,11,0),0)+_xlfn.IFNA(VLOOKUP(Aragon!A1997,'Kilter Holds'!$P$36:$AA$208,11,0),0)</f>
        <v>0</v>
      </c>
      <c r="G1997" s="2">
        <f t="shared" si="98"/>
        <v>0</v>
      </c>
      <c r="H1997" s="2">
        <f t="shared" si="102"/>
        <v>0</v>
      </c>
    </row>
    <row r="1998" spans="1:8">
      <c r="A1998" t="s">
        <v>966</v>
      </c>
      <c r="B1998" t="s">
        <v>964</v>
      </c>
      <c r="C1998" t="s">
        <v>967</v>
      </c>
      <c r="D1998" s="13" t="str">
        <f t="shared" si="101"/>
        <v>18-01</v>
      </c>
      <c r="E1998" s="1">
        <f>_xlfn.IFNA(VLOOKUP(Aragon!B1998,'Kilter Holds'!$P$36:$AA$208,12,0),0)+_xlfn.IFNA(VLOOKUP(Aragon!A1998,'Kilter Holds'!$P$36:$AA$208,12,0),0)</f>
        <v>0</v>
      </c>
      <c r="G1998" s="2">
        <f t="shared" si="98"/>
        <v>0</v>
      </c>
      <c r="H1998" s="2">
        <f t="shared" si="102"/>
        <v>0</v>
      </c>
    </row>
    <row r="1999" spans="1:8">
      <c r="A1999" t="s">
        <v>966</v>
      </c>
      <c r="B1999" t="s">
        <v>964</v>
      </c>
      <c r="C1999" t="s">
        <v>967</v>
      </c>
      <c r="D1999" s="12" t="str">
        <f t="shared" si="101"/>
        <v>Color Code</v>
      </c>
      <c r="E1999" s="1">
        <f>_xlfn.IFNA(VLOOKUP(Aragon!B1999,'Kilter Holds'!$P$36:$AA$208,13,0),0)+_xlfn.IFNA(VLOOKUP(Aragon!A1999,'Kilter Holds'!$P$36:$AA$208,13,0),0)</f>
        <v>0</v>
      </c>
      <c r="G1999" s="2">
        <f t="shared" si="98"/>
        <v>0</v>
      </c>
      <c r="H1999" s="2">
        <f t="shared" si="102"/>
        <v>0</v>
      </c>
    </row>
    <row r="2000" spans="1:8">
      <c r="A2000" t="s">
        <v>966</v>
      </c>
      <c r="B2000" t="s">
        <v>965</v>
      </c>
      <c r="C2000" t="s">
        <v>968</v>
      </c>
      <c r="D2000" s="5" t="str">
        <f t="shared" si="93"/>
        <v>11-12</v>
      </c>
      <c r="E2000" s="1">
        <f>_xlfn.IFNA(VLOOKUP(Aragon!B2000,'Kilter Holds'!$P$36:$AA$208,5,0),0)+(2*_xlfn.IFNA(VLOOKUP(Aragon!A2000,'Kilter Holds'!$P$36:$AA$208,5,0),0))</f>
        <v>0</v>
      </c>
      <c r="G2000" s="2">
        <f t="shared" si="98"/>
        <v>0</v>
      </c>
      <c r="H2000" s="2">
        <f t="shared" si="102"/>
        <v>0</v>
      </c>
    </row>
    <row r="2001" spans="1:8">
      <c r="A2001" t="s">
        <v>966</v>
      </c>
      <c r="B2001" t="s">
        <v>965</v>
      </c>
      <c r="C2001" t="s">
        <v>968</v>
      </c>
      <c r="D2001" s="6" t="str">
        <f t="shared" si="93"/>
        <v>14-01</v>
      </c>
      <c r="E2001" s="1">
        <f>_xlfn.IFNA(VLOOKUP(Aragon!B2001,'Kilter Holds'!$P$36:$AA$208,6,0),0)+(2*_xlfn.IFNA(VLOOKUP(Aragon!A2001,'Kilter Holds'!$P$36:$AA$208,6,0),0))</f>
        <v>0</v>
      </c>
      <c r="G2001" s="2">
        <f t="shared" si="98"/>
        <v>0</v>
      </c>
      <c r="H2001" s="2">
        <f t="shared" si="102"/>
        <v>0</v>
      </c>
    </row>
    <row r="2002" spans="1:8">
      <c r="A2002" t="s">
        <v>966</v>
      </c>
      <c r="B2002" t="s">
        <v>965</v>
      </c>
      <c r="C2002" t="s">
        <v>968</v>
      </c>
      <c r="D2002" s="7" t="str">
        <f t="shared" si="93"/>
        <v>15-12</v>
      </c>
      <c r="E2002" s="1">
        <f>_xlfn.IFNA(VLOOKUP(Aragon!B2002,'Kilter Holds'!$P$36:$AA$208,7,0),0)+(2*_xlfn.IFNA(VLOOKUP(Aragon!A2002,'Kilter Holds'!$P$36:$AA$208,7,0),0))</f>
        <v>0</v>
      </c>
      <c r="G2002" s="2">
        <f t="shared" si="98"/>
        <v>0</v>
      </c>
      <c r="H2002" s="2">
        <f t="shared" si="102"/>
        <v>0</v>
      </c>
    </row>
    <row r="2003" spans="1:8">
      <c r="A2003" t="s">
        <v>966</v>
      </c>
      <c r="B2003" t="s">
        <v>965</v>
      </c>
      <c r="C2003" t="s">
        <v>968</v>
      </c>
      <c r="D2003" s="8" t="str">
        <f t="shared" si="93"/>
        <v>16-16</v>
      </c>
      <c r="E2003" s="1">
        <f>_xlfn.IFNA(VLOOKUP(Aragon!B2003,'Kilter Holds'!$P$36:$AA$208,8,0),0)+(2*_xlfn.IFNA(VLOOKUP(Aragon!A2003,'Kilter Holds'!$P$36:$AA$208,8,0),0))</f>
        <v>0</v>
      </c>
      <c r="G2003" s="2">
        <f t="shared" si="98"/>
        <v>0</v>
      </c>
      <c r="H2003" s="2">
        <f t="shared" si="102"/>
        <v>0</v>
      </c>
    </row>
    <row r="2004" spans="1:8">
      <c r="A2004" t="s">
        <v>966</v>
      </c>
      <c r="B2004" t="s">
        <v>965</v>
      </c>
      <c r="C2004" t="s">
        <v>968</v>
      </c>
      <c r="D2004" s="9" t="str">
        <f t="shared" si="93"/>
        <v>13-01</v>
      </c>
      <c r="E2004" s="1">
        <f>_xlfn.IFNA(VLOOKUP(Aragon!B2004,'Kilter Holds'!$P$36:$AA$208,9,0),0)+(2*_xlfn.IFNA(VLOOKUP(Aragon!A2004,'Kilter Holds'!$P$36:$AA$208,9,0),0))</f>
        <v>0</v>
      </c>
      <c r="G2004" s="2">
        <f t="shared" si="98"/>
        <v>0</v>
      </c>
      <c r="H2004" s="2">
        <f t="shared" si="102"/>
        <v>0</v>
      </c>
    </row>
    <row r="2005" spans="1:8">
      <c r="A2005" t="s">
        <v>966</v>
      </c>
      <c r="B2005" t="s">
        <v>965</v>
      </c>
      <c r="C2005" t="s">
        <v>968</v>
      </c>
      <c r="D2005" s="10" t="str">
        <f t="shared" si="93"/>
        <v>07-13</v>
      </c>
      <c r="E2005" s="1">
        <f>_xlfn.IFNA(VLOOKUP(Aragon!B2005,'Kilter Holds'!$P$36:$AA$208,10,0),0)+(2*_xlfn.IFNA(VLOOKUP(Aragon!A2005,'Kilter Holds'!$P$36:$AA$208,10,0),0))</f>
        <v>0</v>
      </c>
      <c r="G2005" s="2">
        <f t="shared" si="98"/>
        <v>0</v>
      </c>
      <c r="H2005" s="2">
        <f t="shared" si="102"/>
        <v>0</v>
      </c>
    </row>
    <row r="2006" spans="1:8">
      <c r="A2006" t="s">
        <v>966</v>
      </c>
      <c r="B2006" t="s">
        <v>965</v>
      </c>
      <c r="C2006" t="s">
        <v>968</v>
      </c>
      <c r="D2006" s="11" t="str">
        <f t="shared" si="93"/>
        <v>11-26</v>
      </c>
      <c r="E2006" s="1">
        <f>_xlfn.IFNA(VLOOKUP(Aragon!B2006,'Kilter Holds'!$P$36:$AA$208,11,0),0)+(2*_xlfn.IFNA(VLOOKUP(Aragon!A2006,'Kilter Holds'!$P$36:$AA$208,11,0),0))</f>
        <v>0</v>
      </c>
      <c r="G2006" s="2">
        <f t="shared" si="98"/>
        <v>0</v>
      </c>
      <c r="H2006" s="2">
        <f t="shared" si="102"/>
        <v>0</v>
      </c>
    </row>
    <row r="2007" spans="1:8">
      <c r="A2007" t="s">
        <v>966</v>
      </c>
      <c r="B2007" t="s">
        <v>965</v>
      </c>
      <c r="C2007" t="s">
        <v>968</v>
      </c>
      <c r="D2007" s="13" t="str">
        <f t="shared" si="93"/>
        <v>18-01</v>
      </c>
      <c r="E2007" s="1">
        <f>_xlfn.IFNA(VLOOKUP(Aragon!B2007,'Kilter Holds'!$P$36:$AA$208,12,0),0)+(2*_xlfn.IFNA(VLOOKUP(Aragon!A2007,'Kilter Holds'!$P$36:$AA$208,12,0),0))</f>
        <v>0</v>
      </c>
      <c r="G2007" s="2">
        <f t="shared" si="98"/>
        <v>0</v>
      </c>
      <c r="H2007" s="2">
        <f t="shared" si="102"/>
        <v>0</v>
      </c>
    </row>
    <row r="2008" spans="1:8">
      <c r="A2008" t="s">
        <v>966</v>
      </c>
      <c r="B2008" t="s">
        <v>965</v>
      </c>
      <c r="C2008" t="s">
        <v>968</v>
      </c>
      <c r="D2008" s="12" t="str">
        <f t="shared" si="93"/>
        <v>Color Code</v>
      </c>
      <c r="E2008" s="1">
        <f>_xlfn.IFNA(VLOOKUP(Aragon!B2008,'Kilter Holds'!$P$36:$AA$208,13,0),0)+(2*_xlfn.IFNA(VLOOKUP(Aragon!A2008,'Kilter Holds'!$P$36:$AA$208,13,0),0))</f>
        <v>0</v>
      </c>
      <c r="G2008" s="2">
        <f t="shared" si="98"/>
        <v>0</v>
      </c>
      <c r="H2008" s="2">
        <f t="shared" si="102"/>
        <v>0</v>
      </c>
    </row>
    <row r="2009" spans="1:8">
      <c r="B2009" t="s">
        <v>969</v>
      </c>
      <c r="C2009" t="s">
        <v>970</v>
      </c>
      <c r="D2009" s="5" t="str">
        <f t="shared" si="93"/>
        <v>11-12</v>
      </c>
      <c r="E2009" s="1">
        <f>_xlfn.IFNA(VLOOKUP(Aragon!B2009,'Kilter Holds'!$P$36:$AA$208,5,0),0)+(2*_xlfn.IFNA(VLOOKUP(Aragon!A2009,'Kilter Holds'!$P$36:$AA$208,5,0),0))</f>
        <v>0</v>
      </c>
      <c r="G2009" s="2">
        <f t="shared" si="98"/>
        <v>0</v>
      </c>
      <c r="H2009" s="2">
        <f t="shared" ref="H2009:H2017" si="103">IF($S$11="Y",G2009*0.05,0)</f>
        <v>0</v>
      </c>
    </row>
    <row r="2010" spans="1:8">
      <c r="B2010" t="s">
        <v>969</v>
      </c>
      <c r="C2010" t="s">
        <v>970</v>
      </c>
      <c r="D2010" s="6" t="str">
        <f t="shared" si="93"/>
        <v>14-01</v>
      </c>
      <c r="E2010" s="1">
        <f>_xlfn.IFNA(VLOOKUP(Aragon!B2010,'Kilter Holds'!$P$36:$AA$208,6,0),0)+(2*_xlfn.IFNA(VLOOKUP(Aragon!A2010,'Kilter Holds'!$P$36:$AA$208,6,0),0))</f>
        <v>0</v>
      </c>
      <c r="G2010" s="2">
        <f t="shared" si="98"/>
        <v>0</v>
      </c>
      <c r="H2010" s="2">
        <f t="shared" si="103"/>
        <v>0</v>
      </c>
    </row>
    <row r="2011" spans="1:8">
      <c r="B2011" t="s">
        <v>969</v>
      </c>
      <c r="C2011" t="s">
        <v>970</v>
      </c>
      <c r="D2011" s="7" t="str">
        <f t="shared" si="93"/>
        <v>15-12</v>
      </c>
      <c r="E2011" s="1">
        <f>_xlfn.IFNA(VLOOKUP(Aragon!B2011,'Kilter Holds'!$P$36:$AA$208,7,0),0)+(2*_xlfn.IFNA(VLOOKUP(Aragon!A2011,'Kilter Holds'!$P$36:$AA$208,7,0),0))</f>
        <v>0</v>
      </c>
      <c r="G2011" s="2">
        <f t="shared" si="98"/>
        <v>0</v>
      </c>
      <c r="H2011" s="2">
        <f t="shared" si="103"/>
        <v>0</v>
      </c>
    </row>
    <row r="2012" spans="1:8">
      <c r="B2012" t="s">
        <v>969</v>
      </c>
      <c r="C2012" t="s">
        <v>970</v>
      </c>
      <c r="D2012" s="8" t="str">
        <f t="shared" si="93"/>
        <v>16-16</v>
      </c>
      <c r="E2012" s="1">
        <f>_xlfn.IFNA(VLOOKUP(Aragon!B2012,'Kilter Holds'!$P$36:$AA$208,8,0),0)+(2*_xlfn.IFNA(VLOOKUP(Aragon!A2012,'Kilter Holds'!$P$36:$AA$208,8,0),0))</f>
        <v>0</v>
      </c>
      <c r="G2012" s="2">
        <f t="shared" si="98"/>
        <v>0</v>
      </c>
      <c r="H2012" s="2">
        <f t="shared" si="103"/>
        <v>0</v>
      </c>
    </row>
    <row r="2013" spans="1:8">
      <c r="B2013" t="s">
        <v>969</v>
      </c>
      <c r="C2013" t="s">
        <v>970</v>
      </c>
      <c r="D2013" s="9" t="str">
        <f t="shared" si="93"/>
        <v>13-01</v>
      </c>
      <c r="E2013" s="1">
        <f>_xlfn.IFNA(VLOOKUP(Aragon!B2013,'Kilter Holds'!$P$36:$AA$208,9,0),0)+(2*_xlfn.IFNA(VLOOKUP(Aragon!A2013,'Kilter Holds'!$P$36:$AA$208,9,0),0))</f>
        <v>0</v>
      </c>
      <c r="G2013" s="2">
        <f t="shared" si="98"/>
        <v>0</v>
      </c>
      <c r="H2013" s="2">
        <f t="shared" si="103"/>
        <v>0</v>
      </c>
    </row>
    <row r="2014" spans="1:8">
      <c r="B2014" t="s">
        <v>969</v>
      </c>
      <c r="C2014" t="s">
        <v>970</v>
      </c>
      <c r="D2014" s="10" t="str">
        <f t="shared" si="93"/>
        <v>07-13</v>
      </c>
      <c r="E2014" s="1">
        <f>_xlfn.IFNA(VLOOKUP(Aragon!B2014,'Kilter Holds'!$P$36:$AA$208,10,0),0)+(2*_xlfn.IFNA(VLOOKUP(Aragon!A2014,'Kilter Holds'!$P$36:$AA$208,10,0),0))</f>
        <v>0</v>
      </c>
      <c r="G2014" s="2">
        <f t="shared" si="98"/>
        <v>0</v>
      </c>
      <c r="H2014" s="2">
        <f t="shared" si="103"/>
        <v>0</v>
      </c>
    </row>
    <row r="2015" spans="1:8">
      <c r="B2015" t="s">
        <v>969</v>
      </c>
      <c r="C2015" t="s">
        <v>970</v>
      </c>
      <c r="D2015" s="11" t="str">
        <f t="shared" si="93"/>
        <v>11-26</v>
      </c>
      <c r="E2015" s="1">
        <f>_xlfn.IFNA(VLOOKUP(Aragon!B2015,'Kilter Holds'!$P$36:$AA$208,11,0),0)+(2*_xlfn.IFNA(VLOOKUP(Aragon!A2015,'Kilter Holds'!$P$36:$AA$208,11,0),0))</f>
        <v>0</v>
      </c>
      <c r="G2015" s="2">
        <f t="shared" si="98"/>
        <v>0</v>
      </c>
      <c r="H2015" s="2">
        <f t="shared" si="103"/>
        <v>0</v>
      </c>
    </row>
    <row r="2016" spans="1:8">
      <c r="B2016" t="s">
        <v>969</v>
      </c>
      <c r="C2016" t="s">
        <v>970</v>
      </c>
      <c r="D2016" s="13" t="str">
        <f t="shared" si="93"/>
        <v>18-01</v>
      </c>
      <c r="E2016" s="1">
        <f>_xlfn.IFNA(VLOOKUP(Aragon!B2016,'Kilter Holds'!$P$36:$AA$208,12,0),0)+(2*_xlfn.IFNA(VLOOKUP(Aragon!A2016,'Kilter Holds'!$P$36:$AA$208,12,0),0))</f>
        <v>0</v>
      </c>
      <c r="G2016" s="2">
        <f t="shared" si="98"/>
        <v>0</v>
      </c>
      <c r="H2016" s="2">
        <f t="shared" si="103"/>
        <v>0</v>
      </c>
    </row>
    <row r="2017" spans="2:11">
      <c r="B2017" t="s">
        <v>969</v>
      </c>
      <c r="C2017" t="s">
        <v>970</v>
      </c>
      <c r="D2017" s="12" t="str">
        <f t="shared" si="93"/>
        <v>Color Code</v>
      </c>
      <c r="E2017" s="1">
        <f>_xlfn.IFNA(VLOOKUP(Aragon!B2017,'Kilter Holds'!$P$36:$AA$208,13,0),0)+(2*_xlfn.IFNA(VLOOKUP(Aragon!A2017,'Kilter Holds'!$P$36:$AA$208,13,0),0))</f>
        <v>0</v>
      </c>
      <c r="G2017" s="2">
        <f t="shared" si="98"/>
        <v>0</v>
      </c>
      <c r="H2017" s="2">
        <f t="shared" si="103"/>
        <v>0</v>
      </c>
    </row>
    <row r="2018" spans="2:11">
      <c r="B2018" t="s">
        <v>1063</v>
      </c>
      <c r="C2018" t="s">
        <v>1072</v>
      </c>
      <c r="D2018" s="5" t="str">
        <f t="shared" si="93"/>
        <v>11-12</v>
      </c>
      <c r="E2018" s="1">
        <f>_xlfn.IFNA(VLOOKUP(Aragon!B2018,'Kilter Holds'!$P$36:$AA$208,5,0),0)+(2*_xlfn.IFNA(VLOOKUP(Aragon!A2018,'Kilter Holds'!$P$36:$AA$208,5,0),0))</f>
        <v>0</v>
      </c>
      <c r="G2018" s="2">
        <f t="shared" ref="G2018:G2026" si="104">E2018*F2018</f>
        <v>0</v>
      </c>
      <c r="H2018" s="2">
        <f t="shared" ref="H2018:H2026" si="105">IF($S$11="Y",G2018*0.05,0)</f>
        <v>0</v>
      </c>
    </row>
    <row r="2019" spans="2:11">
      <c r="B2019" t="s">
        <v>1063</v>
      </c>
      <c r="C2019" t="s">
        <v>1072</v>
      </c>
      <c r="D2019" s="6" t="str">
        <f t="shared" si="93"/>
        <v>14-01</v>
      </c>
      <c r="E2019" s="1">
        <f>_xlfn.IFNA(VLOOKUP(Aragon!B2019,'Kilter Holds'!$P$36:$AA$208,6,0),0)+(2*_xlfn.IFNA(VLOOKUP(Aragon!A2019,'Kilter Holds'!$P$36:$AA$208,6,0),0))</f>
        <v>0</v>
      </c>
      <c r="G2019" s="2">
        <f t="shared" si="104"/>
        <v>0</v>
      </c>
      <c r="H2019" s="2">
        <f t="shared" si="105"/>
        <v>0</v>
      </c>
    </row>
    <row r="2020" spans="2:11">
      <c r="B2020" t="s">
        <v>1063</v>
      </c>
      <c r="C2020" t="s">
        <v>1072</v>
      </c>
      <c r="D2020" s="7" t="str">
        <f t="shared" si="93"/>
        <v>15-12</v>
      </c>
      <c r="E2020" s="1">
        <f>_xlfn.IFNA(VLOOKUP(Aragon!B2020,'Kilter Holds'!$P$36:$AA$208,7,0),0)+(2*_xlfn.IFNA(VLOOKUP(Aragon!A2020,'Kilter Holds'!$P$36:$AA$208,7,0),0))</f>
        <v>0</v>
      </c>
      <c r="G2020" s="2">
        <f t="shared" si="104"/>
        <v>0</v>
      </c>
      <c r="H2020" s="2">
        <f t="shared" si="105"/>
        <v>0</v>
      </c>
    </row>
    <row r="2021" spans="2:11">
      <c r="B2021" t="s">
        <v>1063</v>
      </c>
      <c r="C2021" t="s">
        <v>1072</v>
      </c>
      <c r="D2021" s="8" t="str">
        <f t="shared" si="93"/>
        <v>16-16</v>
      </c>
      <c r="E2021" s="1">
        <f>_xlfn.IFNA(VLOOKUP(Aragon!B2021,'Kilter Holds'!$P$36:$AA$208,8,0),0)+(2*_xlfn.IFNA(VLOOKUP(Aragon!A2021,'Kilter Holds'!$P$36:$AA$208,8,0),0))</f>
        <v>0</v>
      </c>
      <c r="G2021" s="2">
        <f t="shared" si="104"/>
        <v>0</v>
      </c>
      <c r="H2021" s="2">
        <f t="shared" si="105"/>
        <v>0</v>
      </c>
    </row>
    <row r="2022" spans="2:11">
      <c r="B2022" t="s">
        <v>1063</v>
      </c>
      <c r="C2022" t="s">
        <v>1072</v>
      </c>
      <c r="D2022" s="9" t="str">
        <f t="shared" si="93"/>
        <v>13-01</v>
      </c>
      <c r="E2022" s="1">
        <f>_xlfn.IFNA(VLOOKUP(Aragon!B2022,'Kilter Holds'!$P$36:$AA$208,9,0),0)+(2*_xlfn.IFNA(VLOOKUP(Aragon!A2022,'Kilter Holds'!$P$36:$AA$208,9,0),0))</f>
        <v>0</v>
      </c>
      <c r="G2022" s="2">
        <f t="shared" si="104"/>
        <v>0</v>
      </c>
      <c r="H2022" s="2">
        <f t="shared" si="105"/>
        <v>0</v>
      </c>
    </row>
    <row r="2023" spans="2:11">
      <c r="B2023" t="s">
        <v>1063</v>
      </c>
      <c r="C2023" t="s">
        <v>1072</v>
      </c>
      <c r="D2023" s="10" t="str">
        <f t="shared" si="93"/>
        <v>07-13</v>
      </c>
      <c r="E2023" s="1">
        <f>_xlfn.IFNA(VLOOKUP(Aragon!B2023,'Kilter Holds'!$P$36:$AA$208,10,0),0)+(2*_xlfn.IFNA(VLOOKUP(Aragon!A2023,'Kilter Holds'!$P$36:$AA$208,10,0),0))</f>
        <v>0</v>
      </c>
      <c r="G2023" s="2">
        <f t="shared" si="104"/>
        <v>0</v>
      </c>
      <c r="H2023" s="2">
        <f t="shared" si="105"/>
        <v>0</v>
      </c>
    </row>
    <row r="2024" spans="2:11">
      <c r="B2024" t="s">
        <v>1063</v>
      </c>
      <c r="C2024" t="s">
        <v>1072</v>
      </c>
      <c r="D2024" s="11" t="str">
        <f t="shared" si="93"/>
        <v>11-26</v>
      </c>
      <c r="E2024" s="1">
        <f>_xlfn.IFNA(VLOOKUP(Aragon!B2024,'Kilter Holds'!$P$36:$AA$208,11,0),0)+(2*_xlfn.IFNA(VLOOKUP(Aragon!A2024,'Kilter Holds'!$P$36:$AA$208,11,0),0))</f>
        <v>0</v>
      </c>
      <c r="G2024" s="2">
        <f t="shared" si="104"/>
        <v>0</v>
      </c>
      <c r="H2024" s="2">
        <f t="shared" si="105"/>
        <v>0</v>
      </c>
    </row>
    <row r="2025" spans="2:11">
      <c r="B2025" t="s">
        <v>1063</v>
      </c>
      <c r="C2025" t="s">
        <v>1072</v>
      </c>
      <c r="D2025" s="13" t="str">
        <f t="shared" si="93"/>
        <v>18-01</v>
      </c>
      <c r="E2025" s="1">
        <f>_xlfn.IFNA(VLOOKUP(Aragon!B2025,'Kilter Holds'!$P$36:$AA$208,12,0),0)+(2*_xlfn.IFNA(VLOOKUP(Aragon!A2025,'Kilter Holds'!$P$36:$AA$208,12,0),0))</f>
        <v>0</v>
      </c>
      <c r="G2025" s="2">
        <f t="shared" si="104"/>
        <v>0</v>
      </c>
      <c r="H2025" s="2">
        <f t="shared" si="105"/>
        <v>0</v>
      </c>
    </row>
    <row r="2026" spans="2:11">
      <c r="B2026" t="s">
        <v>1063</v>
      </c>
      <c r="C2026" t="s">
        <v>1072</v>
      </c>
      <c r="D2026" s="12" t="str">
        <f t="shared" si="93"/>
        <v>Color Code</v>
      </c>
      <c r="E2026" s="1">
        <f>_xlfn.IFNA(VLOOKUP(Aragon!B2026,'Kilter Holds'!$P$36:$AA$208,13,0),0)+(2*_xlfn.IFNA(VLOOKUP(Aragon!A2026,'Kilter Holds'!$P$36:$AA$208,13,0),0))</f>
        <v>0</v>
      </c>
      <c r="G2026" s="2">
        <f t="shared" si="104"/>
        <v>0</v>
      </c>
      <c r="H2026" s="2">
        <f t="shared" si="105"/>
        <v>0</v>
      </c>
    </row>
    <row r="2027" spans="2:11" s="252" customFormat="1">
      <c r="B2027" s="252" t="s">
        <v>1738</v>
      </c>
      <c r="C2027" s="252" t="s">
        <v>1739</v>
      </c>
      <c r="D2027" s="5" t="str">
        <f t="shared" si="93"/>
        <v>11-12</v>
      </c>
      <c r="E2027" s="1">
        <f>_xlfn.IFNA(VLOOKUP(Aragon!B2027,'Kilter Holds'!$P$36:$AA$208,5,0),0)+(2*_xlfn.IFNA(VLOOKUP(Aragon!A2027,'Kilter Holds'!$P$36:$AA$208,5,0),0))</f>
        <v>0</v>
      </c>
      <c r="F2027" s="2"/>
      <c r="G2027" s="2">
        <f t="shared" ref="G2027:G2044" si="106">E2027*F2027</f>
        <v>0</v>
      </c>
      <c r="H2027" s="2">
        <f t="shared" ref="H2027:H2044" si="107">IF($S$11="Y",G2027*0.05,0)</f>
        <v>0</v>
      </c>
      <c r="K2027" s="2"/>
    </row>
    <row r="2028" spans="2:11" s="252" customFormat="1">
      <c r="B2028" s="252" t="s">
        <v>1738</v>
      </c>
      <c r="C2028" s="252" t="s">
        <v>1739</v>
      </c>
      <c r="D2028" s="6" t="str">
        <f t="shared" si="93"/>
        <v>14-01</v>
      </c>
      <c r="E2028" s="1">
        <f>_xlfn.IFNA(VLOOKUP(Aragon!B2028,'Kilter Holds'!$P$36:$AA$208,6,0),0)+(2*_xlfn.IFNA(VLOOKUP(Aragon!A2028,'Kilter Holds'!$P$36:$AA$208,6,0),0))</f>
        <v>0</v>
      </c>
      <c r="F2028" s="2"/>
      <c r="G2028" s="2">
        <f t="shared" si="106"/>
        <v>0</v>
      </c>
      <c r="H2028" s="2">
        <f t="shared" si="107"/>
        <v>0</v>
      </c>
      <c r="K2028" s="2"/>
    </row>
    <row r="2029" spans="2:11" s="252" customFormat="1">
      <c r="B2029" s="252" t="s">
        <v>1738</v>
      </c>
      <c r="C2029" s="252" t="s">
        <v>1739</v>
      </c>
      <c r="D2029" s="7" t="str">
        <f t="shared" si="93"/>
        <v>15-12</v>
      </c>
      <c r="E2029" s="1">
        <f>_xlfn.IFNA(VLOOKUP(Aragon!B2029,'Kilter Holds'!$P$36:$AA$208,7,0),0)+(2*_xlfn.IFNA(VLOOKUP(Aragon!A2029,'Kilter Holds'!$P$36:$AA$208,7,0),0))</f>
        <v>0</v>
      </c>
      <c r="F2029" s="2"/>
      <c r="G2029" s="2">
        <f t="shared" si="106"/>
        <v>0</v>
      </c>
      <c r="H2029" s="2">
        <f t="shared" si="107"/>
        <v>0</v>
      </c>
      <c r="K2029" s="2"/>
    </row>
    <row r="2030" spans="2:11" s="252" customFormat="1">
      <c r="B2030" s="252" t="s">
        <v>1738</v>
      </c>
      <c r="C2030" s="252" t="s">
        <v>1739</v>
      </c>
      <c r="D2030" s="8" t="str">
        <f t="shared" si="93"/>
        <v>16-16</v>
      </c>
      <c r="E2030" s="1">
        <f>_xlfn.IFNA(VLOOKUP(Aragon!B2030,'Kilter Holds'!$P$36:$AA$208,8,0),0)+(2*_xlfn.IFNA(VLOOKUP(Aragon!A2030,'Kilter Holds'!$P$36:$AA$208,8,0),0))</f>
        <v>0</v>
      </c>
      <c r="F2030" s="2"/>
      <c r="G2030" s="2">
        <f t="shared" si="106"/>
        <v>0</v>
      </c>
      <c r="H2030" s="2">
        <f t="shared" si="107"/>
        <v>0</v>
      </c>
      <c r="K2030" s="2"/>
    </row>
    <row r="2031" spans="2:11" s="252" customFormat="1">
      <c r="B2031" s="252" t="s">
        <v>1738</v>
      </c>
      <c r="C2031" s="252" t="s">
        <v>1739</v>
      </c>
      <c r="D2031" s="9" t="str">
        <f t="shared" si="93"/>
        <v>13-01</v>
      </c>
      <c r="E2031" s="1">
        <f>_xlfn.IFNA(VLOOKUP(Aragon!B2031,'Kilter Holds'!$P$36:$AA$208,9,0),0)+(2*_xlfn.IFNA(VLOOKUP(Aragon!A2031,'Kilter Holds'!$P$36:$AA$208,9,0),0))</f>
        <v>0</v>
      </c>
      <c r="F2031" s="2"/>
      <c r="G2031" s="2">
        <f t="shared" si="106"/>
        <v>0</v>
      </c>
      <c r="H2031" s="2">
        <f t="shared" si="107"/>
        <v>0</v>
      </c>
      <c r="K2031" s="2"/>
    </row>
    <row r="2032" spans="2:11" s="252" customFormat="1">
      <c r="B2032" s="252" t="s">
        <v>1738</v>
      </c>
      <c r="C2032" s="252" t="s">
        <v>1739</v>
      </c>
      <c r="D2032" s="10" t="str">
        <f t="shared" si="93"/>
        <v>07-13</v>
      </c>
      <c r="E2032" s="1">
        <f>_xlfn.IFNA(VLOOKUP(Aragon!B2032,'Kilter Holds'!$P$36:$AA$208,10,0),0)+(2*_xlfn.IFNA(VLOOKUP(Aragon!A2032,'Kilter Holds'!$P$36:$AA$208,10,0),0))</f>
        <v>0</v>
      </c>
      <c r="F2032" s="2"/>
      <c r="G2032" s="2">
        <f t="shared" si="106"/>
        <v>0</v>
      </c>
      <c r="H2032" s="2">
        <f t="shared" si="107"/>
        <v>0</v>
      </c>
      <c r="K2032" s="2"/>
    </row>
    <row r="2033" spans="2:11" s="252" customFormat="1">
      <c r="B2033" s="252" t="s">
        <v>1738</v>
      </c>
      <c r="C2033" s="252" t="s">
        <v>1739</v>
      </c>
      <c r="D2033" s="11" t="str">
        <f t="shared" si="93"/>
        <v>11-26</v>
      </c>
      <c r="E2033" s="1">
        <f>_xlfn.IFNA(VLOOKUP(Aragon!B2033,'Kilter Holds'!$P$36:$AA$208,11,0),0)+(2*_xlfn.IFNA(VLOOKUP(Aragon!A2033,'Kilter Holds'!$P$36:$AA$208,11,0),0))</f>
        <v>0</v>
      </c>
      <c r="F2033" s="2"/>
      <c r="G2033" s="2">
        <f t="shared" si="106"/>
        <v>0</v>
      </c>
      <c r="H2033" s="2">
        <f t="shared" si="107"/>
        <v>0</v>
      </c>
      <c r="K2033" s="2"/>
    </row>
    <row r="2034" spans="2:11" s="252" customFormat="1">
      <c r="B2034" s="252" t="s">
        <v>1738</v>
      </c>
      <c r="C2034" s="252" t="s">
        <v>1739</v>
      </c>
      <c r="D2034" s="13" t="str">
        <f t="shared" si="93"/>
        <v>18-01</v>
      </c>
      <c r="E2034" s="1">
        <f>_xlfn.IFNA(VLOOKUP(Aragon!B2034,'Kilter Holds'!$P$36:$AA$208,12,0),0)+(2*_xlfn.IFNA(VLOOKUP(Aragon!A2034,'Kilter Holds'!$P$36:$AA$208,12,0),0))</f>
        <v>0</v>
      </c>
      <c r="F2034" s="2"/>
      <c r="G2034" s="2">
        <f t="shared" si="106"/>
        <v>0</v>
      </c>
      <c r="H2034" s="2">
        <f t="shared" si="107"/>
        <v>0</v>
      </c>
      <c r="K2034" s="2"/>
    </row>
    <row r="2035" spans="2:11" s="252" customFormat="1">
      <c r="B2035" s="252" t="s">
        <v>1738</v>
      </c>
      <c r="C2035" s="252" t="s">
        <v>1739</v>
      </c>
      <c r="D2035" s="12" t="str">
        <f t="shared" si="93"/>
        <v>Color Code</v>
      </c>
      <c r="E2035" s="1">
        <f>_xlfn.IFNA(VLOOKUP(Aragon!B2035,'Kilter Holds'!$P$36:$AA$208,13,0),0)+(2*_xlfn.IFNA(VLOOKUP(Aragon!A2035,'Kilter Holds'!$P$36:$AA$208,13,0),0))</f>
        <v>0</v>
      </c>
      <c r="F2035" s="2"/>
      <c r="G2035" s="2">
        <f t="shared" si="106"/>
        <v>0</v>
      </c>
      <c r="H2035" s="2">
        <f t="shared" si="107"/>
        <v>0</v>
      </c>
      <c r="K2035" s="2"/>
    </row>
    <row r="2036" spans="2:11" s="252" customFormat="1">
      <c r="B2036" s="252" t="s">
        <v>1737</v>
      </c>
      <c r="C2036" s="252" t="s">
        <v>1740</v>
      </c>
      <c r="D2036" s="5" t="str">
        <f t="shared" si="93"/>
        <v>11-12</v>
      </c>
      <c r="E2036" s="1">
        <f>_xlfn.IFNA(VLOOKUP(Aragon!B2036,'Kilter Holds'!$P$36:$AA$208,5,0),0)+(2*_xlfn.IFNA(VLOOKUP(Aragon!A2036,'Kilter Holds'!$P$36:$AA$208,5,0),0))</f>
        <v>0</v>
      </c>
      <c r="F2036" s="2"/>
      <c r="G2036" s="2">
        <f t="shared" si="106"/>
        <v>0</v>
      </c>
      <c r="H2036" s="2">
        <f t="shared" si="107"/>
        <v>0</v>
      </c>
      <c r="K2036" s="2"/>
    </row>
    <row r="2037" spans="2:11" s="252" customFormat="1">
      <c r="B2037" s="252" t="s">
        <v>1737</v>
      </c>
      <c r="C2037" s="252" t="s">
        <v>1740</v>
      </c>
      <c r="D2037" s="6" t="str">
        <f t="shared" si="93"/>
        <v>14-01</v>
      </c>
      <c r="E2037" s="1">
        <f>_xlfn.IFNA(VLOOKUP(Aragon!B2037,'Kilter Holds'!$P$36:$AA$208,6,0),0)+(2*_xlfn.IFNA(VLOOKUP(Aragon!A2037,'Kilter Holds'!$P$36:$AA$208,6,0),0))</f>
        <v>0</v>
      </c>
      <c r="F2037" s="2"/>
      <c r="G2037" s="2">
        <f t="shared" si="106"/>
        <v>0</v>
      </c>
      <c r="H2037" s="2">
        <f t="shared" si="107"/>
        <v>0</v>
      </c>
      <c r="K2037" s="2"/>
    </row>
    <row r="2038" spans="2:11" s="252" customFormat="1">
      <c r="B2038" s="252" t="s">
        <v>1737</v>
      </c>
      <c r="C2038" s="252" t="s">
        <v>1740</v>
      </c>
      <c r="D2038" s="7" t="str">
        <f t="shared" si="93"/>
        <v>15-12</v>
      </c>
      <c r="E2038" s="1">
        <f>_xlfn.IFNA(VLOOKUP(Aragon!B2038,'Kilter Holds'!$P$36:$AA$208,7,0),0)+(2*_xlfn.IFNA(VLOOKUP(Aragon!A2038,'Kilter Holds'!$P$36:$AA$208,7,0),0))</f>
        <v>0</v>
      </c>
      <c r="F2038" s="2"/>
      <c r="G2038" s="2">
        <f t="shared" si="106"/>
        <v>0</v>
      </c>
      <c r="H2038" s="2">
        <f t="shared" si="107"/>
        <v>0</v>
      </c>
      <c r="K2038" s="2"/>
    </row>
    <row r="2039" spans="2:11" s="252" customFormat="1">
      <c r="B2039" s="252" t="s">
        <v>1737</v>
      </c>
      <c r="C2039" s="252" t="s">
        <v>1740</v>
      </c>
      <c r="D2039" s="8" t="str">
        <f t="shared" si="93"/>
        <v>16-16</v>
      </c>
      <c r="E2039" s="1">
        <f>_xlfn.IFNA(VLOOKUP(Aragon!B2039,'Kilter Holds'!$P$36:$AA$208,8,0),0)+(2*_xlfn.IFNA(VLOOKUP(Aragon!A2039,'Kilter Holds'!$P$36:$AA$208,8,0),0))</f>
        <v>0</v>
      </c>
      <c r="F2039" s="2"/>
      <c r="G2039" s="2">
        <f t="shared" si="106"/>
        <v>0</v>
      </c>
      <c r="H2039" s="2">
        <f t="shared" si="107"/>
        <v>0</v>
      </c>
      <c r="K2039" s="2"/>
    </row>
    <row r="2040" spans="2:11" s="252" customFormat="1">
      <c r="B2040" s="252" t="s">
        <v>1737</v>
      </c>
      <c r="C2040" s="252" t="s">
        <v>1740</v>
      </c>
      <c r="D2040" s="9" t="str">
        <f t="shared" si="93"/>
        <v>13-01</v>
      </c>
      <c r="E2040" s="1">
        <f>_xlfn.IFNA(VLOOKUP(Aragon!B2040,'Kilter Holds'!$P$36:$AA$208,9,0),0)+(2*_xlfn.IFNA(VLOOKUP(Aragon!A2040,'Kilter Holds'!$P$36:$AA$208,9,0),0))</f>
        <v>0</v>
      </c>
      <c r="F2040" s="2"/>
      <c r="G2040" s="2">
        <f t="shared" si="106"/>
        <v>0</v>
      </c>
      <c r="H2040" s="2">
        <f t="shared" si="107"/>
        <v>0</v>
      </c>
      <c r="K2040" s="2"/>
    </row>
    <row r="2041" spans="2:11" s="252" customFormat="1">
      <c r="B2041" s="252" t="s">
        <v>1737</v>
      </c>
      <c r="C2041" s="252" t="s">
        <v>1740</v>
      </c>
      <c r="D2041" s="10" t="str">
        <f t="shared" si="93"/>
        <v>07-13</v>
      </c>
      <c r="E2041" s="1">
        <f>_xlfn.IFNA(VLOOKUP(Aragon!B2041,'Kilter Holds'!$P$36:$AA$208,10,0),0)+(2*_xlfn.IFNA(VLOOKUP(Aragon!A2041,'Kilter Holds'!$P$36:$AA$208,10,0),0))</f>
        <v>0</v>
      </c>
      <c r="F2041" s="2"/>
      <c r="G2041" s="2">
        <f t="shared" si="106"/>
        <v>0</v>
      </c>
      <c r="H2041" s="2">
        <f t="shared" si="107"/>
        <v>0</v>
      </c>
      <c r="K2041" s="2"/>
    </row>
    <row r="2042" spans="2:11" s="252" customFormat="1">
      <c r="B2042" s="252" t="s">
        <v>1737</v>
      </c>
      <c r="C2042" s="252" t="s">
        <v>1740</v>
      </c>
      <c r="D2042" s="11" t="str">
        <f t="shared" si="93"/>
        <v>11-26</v>
      </c>
      <c r="E2042" s="1">
        <f>_xlfn.IFNA(VLOOKUP(Aragon!B2042,'Kilter Holds'!$P$36:$AA$208,11,0),0)+(2*_xlfn.IFNA(VLOOKUP(Aragon!A2042,'Kilter Holds'!$P$36:$AA$208,11,0),0))</f>
        <v>0</v>
      </c>
      <c r="F2042" s="2"/>
      <c r="G2042" s="2">
        <f t="shared" si="106"/>
        <v>0</v>
      </c>
      <c r="H2042" s="2">
        <f t="shared" si="107"/>
        <v>0</v>
      </c>
      <c r="K2042" s="2"/>
    </row>
    <row r="2043" spans="2:11" s="252" customFormat="1">
      <c r="B2043" s="252" t="s">
        <v>1737</v>
      </c>
      <c r="C2043" s="252" t="s">
        <v>1740</v>
      </c>
      <c r="D2043" s="13" t="str">
        <f t="shared" si="93"/>
        <v>18-01</v>
      </c>
      <c r="E2043" s="1">
        <f>_xlfn.IFNA(VLOOKUP(Aragon!B2043,'Kilter Holds'!$P$36:$AA$208,12,0),0)+(2*_xlfn.IFNA(VLOOKUP(Aragon!A2043,'Kilter Holds'!$P$36:$AA$208,12,0),0))</f>
        <v>0</v>
      </c>
      <c r="F2043" s="2"/>
      <c r="G2043" s="2">
        <f t="shared" si="106"/>
        <v>0</v>
      </c>
      <c r="H2043" s="2">
        <f t="shared" si="107"/>
        <v>0</v>
      </c>
      <c r="K2043" s="2"/>
    </row>
    <row r="2044" spans="2:11" s="252" customFormat="1">
      <c r="B2044" s="252" t="s">
        <v>1737</v>
      </c>
      <c r="C2044" s="252" t="s">
        <v>1740</v>
      </c>
      <c r="D2044" s="12" t="str">
        <f t="shared" si="93"/>
        <v>Color Code</v>
      </c>
      <c r="E2044" s="1">
        <f>_xlfn.IFNA(VLOOKUP(Aragon!B2044,'Kilter Holds'!$P$36:$AA$208,13,0),0)+(2*_xlfn.IFNA(VLOOKUP(Aragon!A2044,'Kilter Holds'!$P$36:$AA$208,13,0),0))</f>
        <v>0</v>
      </c>
      <c r="F2044" s="2"/>
      <c r="G2044" s="2">
        <f t="shared" si="106"/>
        <v>0</v>
      </c>
      <c r="H2044" s="2">
        <f t="shared" si="107"/>
        <v>0</v>
      </c>
      <c r="K2044" s="2"/>
    </row>
    <row r="2045" spans="2:11" s="254" customFormat="1">
      <c r="B2045" s="254" t="s">
        <v>1741</v>
      </c>
      <c r="C2045" s="254" t="s">
        <v>1742</v>
      </c>
      <c r="D2045" s="5" t="str">
        <f t="shared" si="93"/>
        <v>11-12</v>
      </c>
      <c r="E2045" s="1">
        <f>_xlfn.IFNA(VLOOKUP(Aragon!B2045,'Kilter Holds'!$P$36:$AA$208,5,0),0)+(2*_xlfn.IFNA(VLOOKUP(Aragon!A2045,'Kilter Holds'!$P$36:$AA$208,5,0),0))</f>
        <v>0</v>
      </c>
      <c r="F2045" s="2"/>
      <c r="G2045" s="2">
        <f t="shared" ref="G2045:G2053" si="108">E2045*F2045</f>
        <v>0</v>
      </c>
      <c r="H2045" s="2">
        <f t="shared" ref="H2045:H2053" si="109">IF($S$11="Y",G2045*0.05,0)</f>
        <v>0</v>
      </c>
      <c r="K2045" s="2"/>
    </row>
    <row r="2046" spans="2:11" s="254" customFormat="1">
      <c r="B2046" s="254" t="s">
        <v>1741</v>
      </c>
      <c r="C2046" s="254" t="s">
        <v>1742</v>
      </c>
      <c r="D2046" s="6" t="str">
        <f t="shared" si="93"/>
        <v>14-01</v>
      </c>
      <c r="E2046" s="1">
        <f>_xlfn.IFNA(VLOOKUP(Aragon!B2046,'Kilter Holds'!$P$36:$AA$208,6,0),0)+(2*_xlfn.IFNA(VLOOKUP(Aragon!A2046,'Kilter Holds'!$P$36:$AA$208,6,0),0))</f>
        <v>0</v>
      </c>
      <c r="F2046" s="2"/>
      <c r="G2046" s="2">
        <f t="shared" si="108"/>
        <v>0</v>
      </c>
      <c r="H2046" s="2">
        <f t="shared" si="109"/>
        <v>0</v>
      </c>
      <c r="K2046" s="2"/>
    </row>
    <row r="2047" spans="2:11" s="254" customFormat="1">
      <c r="B2047" s="254" t="s">
        <v>1741</v>
      </c>
      <c r="C2047" s="254" t="s">
        <v>1742</v>
      </c>
      <c r="D2047" s="7" t="str">
        <f t="shared" si="93"/>
        <v>15-12</v>
      </c>
      <c r="E2047" s="1">
        <f>_xlfn.IFNA(VLOOKUP(Aragon!B2047,'Kilter Holds'!$P$36:$AA$208,7,0),0)+(2*_xlfn.IFNA(VLOOKUP(Aragon!A2047,'Kilter Holds'!$P$36:$AA$208,7,0),0))</f>
        <v>0</v>
      </c>
      <c r="F2047" s="2"/>
      <c r="G2047" s="2">
        <f t="shared" si="108"/>
        <v>0</v>
      </c>
      <c r="H2047" s="2">
        <f t="shared" si="109"/>
        <v>0</v>
      </c>
      <c r="K2047" s="2"/>
    </row>
    <row r="2048" spans="2:11" s="254" customFormat="1">
      <c r="B2048" s="254" t="s">
        <v>1741</v>
      </c>
      <c r="C2048" s="254" t="s">
        <v>1742</v>
      </c>
      <c r="D2048" s="8" t="str">
        <f t="shared" si="93"/>
        <v>16-16</v>
      </c>
      <c r="E2048" s="1">
        <f>_xlfn.IFNA(VLOOKUP(Aragon!B2048,'Kilter Holds'!$P$36:$AA$208,8,0),0)+(2*_xlfn.IFNA(VLOOKUP(Aragon!A2048,'Kilter Holds'!$P$36:$AA$208,8,0),0))</f>
        <v>0</v>
      </c>
      <c r="F2048" s="2"/>
      <c r="G2048" s="2">
        <f t="shared" si="108"/>
        <v>0</v>
      </c>
      <c r="H2048" s="2">
        <f t="shared" si="109"/>
        <v>0</v>
      </c>
      <c r="K2048" s="2"/>
    </row>
    <row r="2049" spans="2:11" s="254" customFormat="1">
      <c r="B2049" s="254" t="s">
        <v>1741</v>
      </c>
      <c r="C2049" s="254" t="s">
        <v>1742</v>
      </c>
      <c r="D2049" s="9" t="str">
        <f t="shared" si="93"/>
        <v>13-01</v>
      </c>
      <c r="E2049" s="1">
        <f>_xlfn.IFNA(VLOOKUP(Aragon!B2049,'Kilter Holds'!$P$36:$AA$208,9,0),0)+(2*_xlfn.IFNA(VLOOKUP(Aragon!A2049,'Kilter Holds'!$P$36:$AA$208,9,0),0))</f>
        <v>0</v>
      </c>
      <c r="F2049" s="2"/>
      <c r="G2049" s="2">
        <f t="shared" si="108"/>
        <v>0</v>
      </c>
      <c r="H2049" s="2">
        <f t="shared" si="109"/>
        <v>0</v>
      </c>
      <c r="K2049" s="2"/>
    </row>
    <row r="2050" spans="2:11" s="254" customFormat="1">
      <c r="B2050" s="254" t="s">
        <v>1741</v>
      </c>
      <c r="C2050" s="254" t="s">
        <v>1742</v>
      </c>
      <c r="D2050" s="10" t="str">
        <f t="shared" si="93"/>
        <v>07-13</v>
      </c>
      <c r="E2050" s="1">
        <f>_xlfn.IFNA(VLOOKUP(Aragon!B2050,'Kilter Holds'!$P$36:$AA$208,10,0),0)+(2*_xlfn.IFNA(VLOOKUP(Aragon!A2050,'Kilter Holds'!$P$36:$AA$208,10,0),0))</f>
        <v>0</v>
      </c>
      <c r="F2050" s="2"/>
      <c r="G2050" s="2">
        <f t="shared" si="108"/>
        <v>0</v>
      </c>
      <c r="H2050" s="2">
        <f t="shared" si="109"/>
        <v>0</v>
      </c>
      <c r="K2050" s="2"/>
    </row>
    <row r="2051" spans="2:11" s="254" customFormat="1">
      <c r="B2051" s="254" t="s">
        <v>1741</v>
      </c>
      <c r="C2051" s="254" t="s">
        <v>1742</v>
      </c>
      <c r="D2051" s="11" t="str">
        <f t="shared" si="93"/>
        <v>11-26</v>
      </c>
      <c r="E2051" s="1">
        <f>_xlfn.IFNA(VLOOKUP(Aragon!B2051,'Kilter Holds'!$P$36:$AA$208,11,0),0)+(2*_xlfn.IFNA(VLOOKUP(Aragon!A2051,'Kilter Holds'!$P$36:$AA$208,11,0),0))</f>
        <v>0</v>
      </c>
      <c r="F2051" s="2"/>
      <c r="G2051" s="2">
        <f t="shared" si="108"/>
        <v>0</v>
      </c>
      <c r="H2051" s="2">
        <f t="shared" si="109"/>
        <v>0</v>
      </c>
      <c r="K2051" s="2"/>
    </row>
    <row r="2052" spans="2:11" s="254" customFormat="1">
      <c r="B2052" s="254" t="s">
        <v>1741</v>
      </c>
      <c r="C2052" s="254" t="s">
        <v>1742</v>
      </c>
      <c r="D2052" s="13" t="str">
        <f t="shared" si="93"/>
        <v>18-01</v>
      </c>
      <c r="E2052" s="1">
        <f>_xlfn.IFNA(VLOOKUP(Aragon!B2052,'Kilter Holds'!$P$36:$AA$208,12,0),0)+(2*_xlfn.IFNA(VLOOKUP(Aragon!A2052,'Kilter Holds'!$P$36:$AA$208,12,0),0))</f>
        <v>0</v>
      </c>
      <c r="F2052" s="2"/>
      <c r="G2052" s="2">
        <f t="shared" si="108"/>
        <v>0</v>
      </c>
      <c r="H2052" s="2">
        <f t="shared" si="109"/>
        <v>0</v>
      </c>
      <c r="K2052" s="2"/>
    </row>
    <row r="2053" spans="2:11" s="254" customFormat="1">
      <c r="B2053" s="254" t="s">
        <v>1741</v>
      </c>
      <c r="C2053" s="254" t="s">
        <v>1742</v>
      </c>
      <c r="D2053" s="12" t="str">
        <f t="shared" si="93"/>
        <v>Color Code</v>
      </c>
      <c r="E2053" s="1">
        <f>_xlfn.IFNA(VLOOKUP(Aragon!B2053,'Kilter Holds'!$P$36:$AA$208,13,0),0)+(2*_xlfn.IFNA(VLOOKUP(Aragon!A2053,'Kilter Holds'!$P$36:$AA$208,13,0),0))</f>
        <v>0</v>
      </c>
      <c r="F2053" s="2"/>
      <c r="G2053" s="2">
        <f t="shared" si="108"/>
        <v>0</v>
      </c>
      <c r="H2053" s="2">
        <f t="shared" si="109"/>
        <v>0</v>
      </c>
      <c r="K2053" s="2"/>
    </row>
    <row r="2054" spans="2:11">
      <c r="B2054" t="s">
        <v>41</v>
      </c>
      <c r="C2054" t="s">
        <v>1591</v>
      </c>
      <c r="D2054" s="5" t="str">
        <f t="shared" ref="D2054:D2062" si="110">D1973</f>
        <v>11-12</v>
      </c>
      <c r="E2054" s="1">
        <f>_xlfn.IFNA(VLOOKUP(Aragon!B2054,'Kilter Holds'!$P$36:$AA$208,5,0),0)</f>
        <v>0</v>
      </c>
      <c r="G2054" s="2">
        <f t="shared" si="88"/>
        <v>0</v>
      </c>
      <c r="H2054" s="2">
        <f t="shared" si="92"/>
        <v>0</v>
      </c>
    </row>
    <row r="2055" spans="2:11">
      <c r="B2055" t="s">
        <v>41</v>
      </c>
      <c r="C2055" t="s">
        <v>1591</v>
      </c>
      <c r="D2055" s="6" t="str">
        <f t="shared" si="110"/>
        <v>14-01</v>
      </c>
      <c r="E2055" s="1">
        <f>_xlfn.IFNA(VLOOKUP(Aragon!B2055,'Kilter Holds'!$P$36:$AA$208,6,0),0)</f>
        <v>0</v>
      </c>
      <c r="G2055" s="2">
        <f t="shared" si="88"/>
        <v>0</v>
      </c>
      <c r="H2055" s="2">
        <f t="shared" si="92"/>
        <v>0</v>
      </c>
    </row>
    <row r="2056" spans="2:11">
      <c r="B2056" t="s">
        <v>41</v>
      </c>
      <c r="C2056" t="s">
        <v>1591</v>
      </c>
      <c r="D2056" s="7" t="str">
        <f t="shared" si="110"/>
        <v>15-12</v>
      </c>
      <c r="E2056" s="1">
        <f>_xlfn.IFNA(VLOOKUP(Aragon!B2056,'Kilter Holds'!$P$36:$AA$208,7,0),0)</f>
        <v>0</v>
      </c>
      <c r="G2056" s="2">
        <f t="shared" si="88"/>
        <v>0</v>
      </c>
      <c r="H2056" s="2">
        <f t="shared" si="92"/>
        <v>0</v>
      </c>
    </row>
    <row r="2057" spans="2:11">
      <c r="B2057" t="s">
        <v>41</v>
      </c>
      <c r="C2057" t="s">
        <v>1591</v>
      </c>
      <c r="D2057" s="8" t="str">
        <f t="shared" si="110"/>
        <v>16-16</v>
      </c>
      <c r="E2057" s="1">
        <f>_xlfn.IFNA(VLOOKUP(Aragon!B2057,'Kilter Holds'!$P$36:$AA$208,8,0),0)</f>
        <v>0</v>
      </c>
      <c r="G2057" s="2">
        <f t="shared" si="88"/>
        <v>0</v>
      </c>
      <c r="H2057" s="2">
        <f t="shared" si="92"/>
        <v>0</v>
      </c>
    </row>
    <row r="2058" spans="2:11">
      <c r="B2058" t="s">
        <v>41</v>
      </c>
      <c r="C2058" t="s">
        <v>1591</v>
      </c>
      <c r="D2058" s="9" t="str">
        <f t="shared" si="110"/>
        <v>13-01</v>
      </c>
      <c r="E2058" s="1">
        <f>_xlfn.IFNA(VLOOKUP(Aragon!B2058,'Kilter Holds'!$P$36:$AA$208,9,0),0)</f>
        <v>0</v>
      </c>
      <c r="G2058" s="2">
        <f t="shared" si="88"/>
        <v>0</v>
      </c>
      <c r="H2058" s="2">
        <f t="shared" si="92"/>
        <v>0</v>
      </c>
    </row>
    <row r="2059" spans="2:11">
      <c r="B2059" t="s">
        <v>41</v>
      </c>
      <c r="C2059" t="s">
        <v>1591</v>
      </c>
      <c r="D2059" s="10" t="str">
        <f t="shared" si="110"/>
        <v>07-13</v>
      </c>
      <c r="E2059" s="1">
        <f>_xlfn.IFNA(VLOOKUP(Aragon!B2059,'Kilter Holds'!$P$36:$AA$208,10,0),0)</f>
        <v>0</v>
      </c>
      <c r="G2059" s="2">
        <f t="shared" si="88"/>
        <v>0</v>
      </c>
      <c r="H2059" s="2">
        <f t="shared" si="92"/>
        <v>0</v>
      </c>
    </row>
    <row r="2060" spans="2:11">
      <c r="B2060" t="s">
        <v>41</v>
      </c>
      <c r="C2060" t="s">
        <v>1591</v>
      </c>
      <c r="D2060" s="11" t="str">
        <f t="shared" si="110"/>
        <v>11-26</v>
      </c>
      <c r="E2060" s="1">
        <f>_xlfn.IFNA(VLOOKUP(Aragon!B2060,'Kilter Holds'!$P$36:$AA$208,11,0),0)</f>
        <v>0</v>
      </c>
      <c r="G2060" s="2">
        <f t="shared" si="88"/>
        <v>0</v>
      </c>
      <c r="H2060" s="2">
        <f t="shared" si="92"/>
        <v>0</v>
      </c>
    </row>
    <row r="2061" spans="2:11">
      <c r="B2061" t="s">
        <v>41</v>
      </c>
      <c r="C2061" t="s">
        <v>1591</v>
      </c>
      <c r="D2061" s="13" t="str">
        <f t="shared" si="110"/>
        <v>18-01</v>
      </c>
      <c r="E2061" s="1">
        <f>_xlfn.IFNA(VLOOKUP(Aragon!B2061,'Kilter Holds'!$P$36:$AA$208,12,0),0)</f>
        <v>0</v>
      </c>
      <c r="G2061" s="2">
        <f t="shared" si="88"/>
        <v>0</v>
      </c>
      <c r="H2061" s="2">
        <f t="shared" si="92"/>
        <v>0</v>
      </c>
    </row>
    <row r="2062" spans="2:11">
      <c r="B2062" t="s">
        <v>41</v>
      </c>
      <c r="C2062" t="s">
        <v>1591</v>
      </c>
      <c r="D2062" s="12" t="str">
        <f t="shared" si="110"/>
        <v>Color Code</v>
      </c>
      <c r="E2062" s="1">
        <f>_xlfn.IFNA(VLOOKUP(Aragon!B2062,'Kilter Holds'!$P$36:$AA$208,13,0),0)</f>
        <v>0</v>
      </c>
      <c r="G2062" s="2">
        <f t="shared" si="88"/>
        <v>0</v>
      </c>
      <c r="H2062" s="2">
        <f t="shared" si="92"/>
        <v>0</v>
      </c>
    </row>
    <row r="2063" spans="2:11">
      <c r="B2063" t="s">
        <v>38</v>
      </c>
      <c r="C2063" t="s">
        <v>1592</v>
      </c>
      <c r="D2063" s="5" t="str">
        <f t="shared" si="93"/>
        <v>11-12</v>
      </c>
      <c r="E2063" s="1">
        <f>_xlfn.IFNA(VLOOKUP(Aragon!B2063,'Kilter Holds'!$P$36:$AA$208,5,0),0)</f>
        <v>0</v>
      </c>
      <c r="G2063" s="2">
        <f t="shared" si="88"/>
        <v>0</v>
      </c>
      <c r="H2063" s="2">
        <f t="shared" si="92"/>
        <v>0</v>
      </c>
    </row>
    <row r="2064" spans="2:11">
      <c r="B2064" t="s">
        <v>38</v>
      </c>
      <c r="C2064" t="s">
        <v>1592</v>
      </c>
      <c r="D2064" s="6" t="str">
        <f t="shared" si="93"/>
        <v>14-01</v>
      </c>
      <c r="E2064" s="1">
        <f>_xlfn.IFNA(VLOOKUP(Aragon!B2064,'Kilter Holds'!$P$36:$AA$208,6,0),0)</f>
        <v>0</v>
      </c>
      <c r="G2064" s="2">
        <f t="shared" si="88"/>
        <v>0</v>
      </c>
      <c r="H2064" s="2">
        <f t="shared" si="92"/>
        <v>0</v>
      </c>
    </row>
    <row r="2065" spans="2:8">
      <c r="B2065" t="s">
        <v>38</v>
      </c>
      <c r="C2065" t="s">
        <v>1592</v>
      </c>
      <c r="D2065" s="7" t="str">
        <f t="shared" si="93"/>
        <v>15-12</v>
      </c>
      <c r="E2065" s="1">
        <f>_xlfn.IFNA(VLOOKUP(Aragon!B2065,'Kilter Holds'!$P$36:$AA$208,7,0),0)</f>
        <v>0</v>
      </c>
      <c r="G2065" s="2">
        <f t="shared" si="88"/>
        <v>0</v>
      </c>
      <c r="H2065" s="2">
        <f t="shared" si="92"/>
        <v>0</v>
      </c>
    </row>
    <row r="2066" spans="2:8">
      <c r="B2066" t="s">
        <v>38</v>
      </c>
      <c r="C2066" t="s">
        <v>1592</v>
      </c>
      <c r="D2066" s="8" t="str">
        <f t="shared" si="93"/>
        <v>16-16</v>
      </c>
      <c r="E2066" s="1">
        <f>_xlfn.IFNA(VLOOKUP(Aragon!B2066,'Kilter Holds'!$P$36:$AA$208,8,0),0)</f>
        <v>0</v>
      </c>
      <c r="G2066" s="2">
        <f t="shared" si="88"/>
        <v>0</v>
      </c>
      <c r="H2066" s="2">
        <f t="shared" si="92"/>
        <v>0</v>
      </c>
    </row>
    <row r="2067" spans="2:8">
      <c r="B2067" t="s">
        <v>38</v>
      </c>
      <c r="C2067" t="s">
        <v>1592</v>
      </c>
      <c r="D2067" s="9" t="str">
        <f t="shared" si="93"/>
        <v>13-01</v>
      </c>
      <c r="E2067" s="1">
        <f>_xlfn.IFNA(VLOOKUP(Aragon!B2067,'Kilter Holds'!$P$36:$AA$208,9,0),0)</f>
        <v>0</v>
      </c>
      <c r="G2067" s="2">
        <f t="shared" ref="G2067:G2130" si="111">E2067*F2067</f>
        <v>0</v>
      </c>
      <c r="H2067" s="2">
        <f t="shared" si="92"/>
        <v>0</v>
      </c>
    </row>
    <row r="2068" spans="2:8">
      <c r="B2068" t="s">
        <v>38</v>
      </c>
      <c r="C2068" t="s">
        <v>1592</v>
      </c>
      <c r="D2068" s="10" t="str">
        <f t="shared" si="93"/>
        <v>07-13</v>
      </c>
      <c r="E2068" s="1">
        <f>_xlfn.IFNA(VLOOKUP(Aragon!B2068,'Kilter Holds'!$P$36:$AA$208,10,0),0)</f>
        <v>0</v>
      </c>
      <c r="G2068" s="2">
        <f t="shared" si="111"/>
        <v>0</v>
      </c>
      <c r="H2068" s="2">
        <f t="shared" ref="H2068:H2131" si="112">IF($S$11="Y",G2068*0.05,0)</f>
        <v>0</v>
      </c>
    </row>
    <row r="2069" spans="2:8">
      <c r="B2069" t="s">
        <v>38</v>
      </c>
      <c r="C2069" t="s">
        <v>1592</v>
      </c>
      <c r="D2069" s="11" t="str">
        <f t="shared" ref="D2069:D2132" si="113">D2060</f>
        <v>11-26</v>
      </c>
      <c r="E2069" s="1">
        <f>_xlfn.IFNA(VLOOKUP(Aragon!B2069,'Kilter Holds'!$P$36:$AA$208,11,0),0)</f>
        <v>0</v>
      </c>
      <c r="G2069" s="2">
        <f t="shared" si="111"/>
        <v>0</v>
      </c>
      <c r="H2069" s="2">
        <f t="shared" si="112"/>
        <v>0</v>
      </c>
    </row>
    <row r="2070" spans="2:8">
      <c r="B2070" t="s">
        <v>38</v>
      </c>
      <c r="C2070" t="s">
        <v>1592</v>
      </c>
      <c r="D2070" s="13" t="str">
        <f t="shared" si="113"/>
        <v>18-01</v>
      </c>
      <c r="E2070" s="1">
        <f>_xlfn.IFNA(VLOOKUP(Aragon!B2070,'Kilter Holds'!$P$36:$AA$208,12,0),0)</f>
        <v>0</v>
      </c>
      <c r="G2070" s="2">
        <f t="shared" si="111"/>
        <v>0</v>
      </c>
      <c r="H2070" s="2">
        <f t="shared" si="112"/>
        <v>0</v>
      </c>
    </row>
    <row r="2071" spans="2:8">
      <c r="B2071" t="s">
        <v>38</v>
      </c>
      <c r="C2071" t="s">
        <v>1592</v>
      </c>
      <c r="D2071" s="12" t="str">
        <f t="shared" si="113"/>
        <v>Color Code</v>
      </c>
      <c r="E2071" s="1">
        <f>_xlfn.IFNA(VLOOKUP(Aragon!B2071,'Kilter Holds'!$P$36:$AA$208,13,0),0)</f>
        <v>0</v>
      </c>
      <c r="G2071" s="2">
        <f t="shared" si="111"/>
        <v>0</v>
      </c>
      <c r="H2071" s="2">
        <f t="shared" si="112"/>
        <v>0</v>
      </c>
    </row>
    <row r="2072" spans="2:8">
      <c r="B2072" t="s">
        <v>39</v>
      </c>
      <c r="C2072" t="s">
        <v>1593</v>
      </c>
      <c r="D2072" s="5" t="str">
        <f t="shared" si="113"/>
        <v>11-12</v>
      </c>
      <c r="E2072" s="1">
        <f>_xlfn.IFNA(VLOOKUP(Aragon!B2072,'Kilter Holds'!$P$36:$AA$208,5,0),0)</f>
        <v>0</v>
      </c>
      <c r="G2072" s="2">
        <f t="shared" si="111"/>
        <v>0</v>
      </c>
      <c r="H2072" s="2">
        <f t="shared" si="112"/>
        <v>0</v>
      </c>
    </row>
    <row r="2073" spans="2:8">
      <c r="B2073" t="s">
        <v>39</v>
      </c>
      <c r="C2073" t="s">
        <v>1593</v>
      </c>
      <c r="D2073" s="6" t="str">
        <f t="shared" si="113"/>
        <v>14-01</v>
      </c>
      <c r="E2073" s="1">
        <f>_xlfn.IFNA(VLOOKUP(Aragon!B2073,'Kilter Holds'!$P$36:$AA$208,6,0),0)</f>
        <v>0</v>
      </c>
      <c r="G2073" s="2">
        <f t="shared" si="111"/>
        <v>0</v>
      </c>
      <c r="H2073" s="2">
        <f t="shared" si="112"/>
        <v>0</v>
      </c>
    </row>
    <row r="2074" spans="2:8">
      <c r="B2074" t="s">
        <v>39</v>
      </c>
      <c r="C2074" t="s">
        <v>1593</v>
      </c>
      <c r="D2074" s="7" t="str">
        <f t="shared" si="113"/>
        <v>15-12</v>
      </c>
      <c r="E2074" s="1">
        <f>_xlfn.IFNA(VLOOKUP(Aragon!B2074,'Kilter Holds'!$P$36:$AA$208,7,0),0)</f>
        <v>0</v>
      </c>
      <c r="G2074" s="2">
        <f t="shared" si="111"/>
        <v>0</v>
      </c>
      <c r="H2074" s="2">
        <f t="shared" si="112"/>
        <v>0</v>
      </c>
    </row>
    <row r="2075" spans="2:8">
      <c r="B2075" t="s">
        <v>39</v>
      </c>
      <c r="C2075" t="s">
        <v>1593</v>
      </c>
      <c r="D2075" s="8" t="str">
        <f t="shared" si="113"/>
        <v>16-16</v>
      </c>
      <c r="E2075" s="1">
        <f>_xlfn.IFNA(VLOOKUP(Aragon!B2075,'Kilter Holds'!$P$36:$AA$208,8,0),0)</f>
        <v>0</v>
      </c>
      <c r="G2075" s="2">
        <f t="shared" si="111"/>
        <v>0</v>
      </c>
      <c r="H2075" s="2">
        <f t="shared" si="112"/>
        <v>0</v>
      </c>
    </row>
    <row r="2076" spans="2:8">
      <c r="B2076" t="s">
        <v>39</v>
      </c>
      <c r="C2076" t="s">
        <v>1593</v>
      </c>
      <c r="D2076" s="9" t="str">
        <f t="shared" si="113"/>
        <v>13-01</v>
      </c>
      <c r="E2076" s="1">
        <f>_xlfn.IFNA(VLOOKUP(Aragon!B2076,'Kilter Holds'!$P$36:$AA$208,9,0),0)</f>
        <v>0</v>
      </c>
      <c r="G2076" s="2">
        <f t="shared" si="111"/>
        <v>0</v>
      </c>
      <c r="H2076" s="2">
        <f t="shared" si="112"/>
        <v>0</v>
      </c>
    </row>
    <row r="2077" spans="2:8">
      <c r="B2077" t="s">
        <v>39</v>
      </c>
      <c r="C2077" t="s">
        <v>1593</v>
      </c>
      <c r="D2077" s="10" t="str">
        <f t="shared" si="113"/>
        <v>07-13</v>
      </c>
      <c r="E2077" s="1">
        <f>_xlfn.IFNA(VLOOKUP(Aragon!B2077,'Kilter Holds'!$P$36:$AA$208,10,0),0)</f>
        <v>0</v>
      </c>
      <c r="G2077" s="2">
        <f t="shared" si="111"/>
        <v>0</v>
      </c>
      <c r="H2077" s="2">
        <f t="shared" si="112"/>
        <v>0</v>
      </c>
    </row>
    <row r="2078" spans="2:8">
      <c r="B2078" t="s">
        <v>39</v>
      </c>
      <c r="C2078" t="s">
        <v>1593</v>
      </c>
      <c r="D2078" s="11" t="str">
        <f t="shared" si="113"/>
        <v>11-26</v>
      </c>
      <c r="E2078" s="1">
        <f>_xlfn.IFNA(VLOOKUP(Aragon!B2078,'Kilter Holds'!$P$36:$AA$208,11,0),0)</f>
        <v>0</v>
      </c>
      <c r="G2078" s="2">
        <f t="shared" si="111"/>
        <v>0</v>
      </c>
      <c r="H2078" s="2">
        <f t="shared" si="112"/>
        <v>0</v>
      </c>
    </row>
    <row r="2079" spans="2:8">
      <c r="B2079" t="s">
        <v>39</v>
      </c>
      <c r="C2079" t="s">
        <v>1593</v>
      </c>
      <c r="D2079" s="13" t="str">
        <f t="shared" si="113"/>
        <v>18-01</v>
      </c>
      <c r="E2079" s="1">
        <f>_xlfn.IFNA(VLOOKUP(Aragon!B2079,'Kilter Holds'!$P$36:$AA$208,12,0),0)</f>
        <v>0</v>
      </c>
      <c r="G2079" s="2">
        <f t="shared" si="111"/>
        <v>0</v>
      </c>
      <c r="H2079" s="2">
        <f t="shared" si="112"/>
        <v>0</v>
      </c>
    </row>
    <row r="2080" spans="2:8">
      <c r="B2080" t="s">
        <v>39</v>
      </c>
      <c r="C2080" t="s">
        <v>1593</v>
      </c>
      <c r="D2080" s="12" t="str">
        <f t="shared" si="113"/>
        <v>Color Code</v>
      </c>
      <c r="E2080" s="1">
        <f>_xlfn.IFNA(VLOOKUP(Aragon!B2080,'Kilter Holds'!$P$36:$AA$208,13,0),0)</f>
        <v>0</v>
      </c>
      <c r="G2080" s="2">
        <f t="shared" si="111"/>
        <v>0</v>
      </c>
      <c r="H2080" s="2">
        <f t="shared" si="112"/>
        <v>0</v>
      </c>
    </row>
    <row r="2081" spans="2:8">
      <c r="B2081" t="s">
        <v>45</v>
      </c>
      <c r="C2081" t="s">
        <v>1594</v>
      </c>
      <c r="D2081" s="5" t="str">
        <f t="shared" si="113"/>
        <v>11-12</v>
      </c>
      <c r="E2081" s="1">
        <f>_xlfn.IFNA(VLOOKUP(Aragon!B2081,'Kilter Holds'!$P$36:$AA$208,5,0),0)</f>
        <v>0</v>
      </c>
      <c r="G2081" s="2">
        <f t="shared" si="111"/>
        <v>0</v>
      </c>
      <c r="H2081" s="2">
        <f t="shared" si="112"/>
        <v>0</v>
      </c>
    </row>
    <row r="2082" spans="2:8">
      <c r="B2082" t="s">
        <v>45</v>
      </c>
      <c r="C2082" t="s">
        <v>1594</v>
      </c>
      <c r="D2082" s="6" t="str">
        <f t="shared" si="113"/>
        <v>14-01</v>
      </c>
      <c r="E2082" s="1">
        <f>_xlfn.IFNA(VLOOKUP(Aragon!B2082,'Kilter Holds'!$P$36:$AA$208,6,0),0)</f>
        <v>0</v>
      </c>
      <c r="G2082" s="2">
        <f t="shared" si="111"/>
        <v>0</v>
      </c>
      <c r="H2082" s="2">
        <f t="shared" si="112"/>
        <v>0</v>
      </c>
    </row>
    <row r="2083" spans="2:8">
      <c r="B2083" t="s">
        <v>45</v>
      </c>
      <c r="C2083" t="s">
        <v>1594</v>
      </c>
      <c r="D2083" s="7" t="str">
        <f t="shared" si="113"/>
        <v>15-12</v>
      </c>
      <c r="E2083" s="1">
        <f>_xlfn.IFNA(VLOOKUP(Aragon!B2083,'Kilter Holds'!$P$36:$AA$208,7,0),0)</f>
        <v>0</v>
      </c>
      <c r="G2083" s="2">
        <f t="shared" si="111"/>
        <v>0</v>
      </c>
      <c r="H2083" s="2">
        <f t="shared" si="112"/>
        <v>0</v>
      </c>
    </row>
    <row r="2084" spans="2:8">
      <c r="B2084" t="s">
        <v>45</v>
      </c>
      <c r="C2084" t="s">
        <v>1594</v>
      </c>
      <c r="D2084" s="8" t="str">
        <f t="shared" si="113"/>
        <v>16-16</v>
      </c>
      <c r="E2084" s="1">
        <f>_xlfn.IFNA(VLOOKUP(Aragon!B2084,'Kilter Holds'!$P$36:$AA$208,8,0),0)</f>
        <v>0</v>
      </c>
      <c r="G2084" s="2">
        <f t="shared" si="111"/>
        <v>0</v>
      </c>
      <c r="H2084" s="2">
        <f t="shared" si="112"/>
        <v>0</v>
      </c>
    </row>
    <row r="2085" spans="2:8">
      <c r="B2085" t="s">
        <v>45</v>
      </c>
      <c r="C2085" t="s">
        <v>1594</v>
      </c>
      <c r="D2085" s="9" t="str">
        <f t="shared" si="113"/>
        <v>13-01</v>
      </c>
      <c r="E2085" s="1">
        <f>_xlfn.IFNA(VLOOKUP(Aragon!B2085,'Kilter Holds'!$P$36:$AA$208,9,0),0)</f>
        <v>0</v>
      </c>
      <c r="G2085" s="2">
        <f t="shared" si="111"/>
        <v>0</v>
      </c>
      <c r="H2085" s="2">
        <f t="shared" si="112"/>
        <v>0</v>
      </c>
    </row>
    <row r="2086" spans="2:8">
      <c r="B2086" t="s">
        <v>45</v>
      </c>
      <c r="C2086" t="s">
        <v>1594</v>
      </c>
      <c r="D2086" s="10" t="str">
        <f t="shared" si="113"/>
        <v>07-13</v>
      </c>
      <c r="E2086" s="1">
        <f>_xlfn.IFNA(VLOOKUP(Aragon!B2086,'Kilter Holds'!$P$36:$AA$208,10,0),0)</f>
        <v>0</v>
      </c>
      <c r="G2086" s="2">
        <f t="shared" si="111"/>
        <v>0</v>
      </c>
      <c r="H2086" s="2">
        <f t="shared" si="112"/>
        <v>0</v>
      </c>
    </row>
    <row r="2087" spans="2:8">
      <c r="B2087" t="s">
        <v>45</v>
      </c>
      <c r="C2087" t="s">
        <v>1594</v>
      </c>
      <c r="D2087" s="11" t="str">
        <f t="shared" si="113"/>
        <v>11-26</v>
      </c>
      <c r="E2087" s="1">
        <f>_xlfn.IFNA(VLOOKUP(Aragon!B2087,'Kilter Holds'!$P$36:$AA$208,11,0),0)</f>
        <v>0</v>
      </c>
      <c r="G2087" s="2">
        <f t="shared" si="111"/>
        <v>0</v>
      </c>
      <c r="H2087" s="2">
        <f t="shared" si="112"/>
        <v>0</v>
      </c>
    </row>
    <row r="2088" spans="2:8">
      <c r="B2088" t="s">
        <v>45</v>
      </c>
      <c r="C2088" t="s">
        <v>1594</v>
      </c>
      <c r="D2088" s="13" t="str">
        <f t="shared" si="113"/>
        <v>18-01</v>
      </c>
      <c r="E2088" s="1">
        <f>_xlfn.IFNA(VLOOKUP(Aragon!B2088,'Kilter Holds'!$P$36:$AA$208,12,0),0)</f>
        <v>0</v>
      </c>
      <c r="G2088" s="2">
        <f t="shared" si="111"/>
        <v>0</v>
      </c>
      <c r="H2088" s="2">
        <f t="shared" si="112"/>
        <v>0</v>
      </c>
    </row>
    <row r="2089" spans="2:8">
      <c r="B2089" t="s">
        <v>45</v>
      </c>
      <c r="C2089" t="s">
        <v>1594</v>
      </c>
      <c r="D2089" s="12" t="str">
        <f t="shared" si="113"/>
        <v>Color Code</v>
      </c>
      <c r="E2089" s="1">
        <f>_xlfn.IFNA(VLOOKUP(Aragon!B2089,'Kilter Holds'!$P$36:$AA$208,13,0),0)</f>
        <v>0</v>
      </c>
      <c r="G2089" s="2">
        <f t="shared" si="111"/>
        <v>0</v>
      </c>
      <c r="H2089" s="2">
        <f t="shared" si="112"/>
        <v>0</v>
      </c>
    </row>
    <row r="2090" spans="2:8">
      <c r="B2090" t="s">
        <v>32</v>
      </c>
      <c r="C2090" t="s">
        <v>1595</v>
      </c>
      <c r="D2090" s="5" t="str">
        <f t="shared" si="113"/>
        <v>11-12</v>
      </c>
      <c r="E2090" s="1">
        <f>_xlfn.IFNA(VLOOKUP(Aragon!B2090,'Kilter Holds'!$P$36:$AA$208,5,0),0)</f>
        <v>0</v>
      </c>
      <c r="G2090" s="2">
        <f t="shared" si="111"/>
        <v>0</v>
      </c>
      <c r="H2090" s="2">
        <f t="shared" si="112"/>
        <v>0</v>
      </c>
    </row>
    <row r="2091" spans="2:8">
      <c r="B2091" t="s">
        <v>32</v>
      </c>
      <c r="C2091" t="s">
        <v>1595</v>
      </c>
      <c r="D2091" s="6" t="str">
        <f t="shared" si="113"/>
        <v>14-01</v>
      </c>
      <c r="E2091" s="1">
        <f>_xlfn.IFNA(VLOOKUP(Aragon!B2091,'Kilter Holds'!$P$36:$AA$208,6,0),0)</f>
        <v>0</v>
      </c>
      <c r="G2091" s="2">
        <f t="shared" si="111"/>
        <v>0</v>
      </c>
      <c r="H2091" s="2">
        <f t="shared" si="112"/>
        <v>0</v>
      </c>
    </row>
    <row r="2092" spans="2:8">
      <c r="B2092" t="s">
        <v>32</v>
      </c>
      <c r="C2092" t="s">
        <v>1595</v>
      </c>
      <c r="D2092" s="7" t="str">
        <f t="shared" si="113"/>
        <v>15-12</v>
      </c>
      <c r="E2092" s="1">
        <f>_xlfn.IFNA(VLOOKUP(Aragon!B2092,'Kilter Holds'!$P$36:$AA$208,7,0),0)</f>
        <v>0</v>
      </c>
      <c r="G2092" s="2">
        <f t="shared" si="111"/>
        <v>0</v>
      </c>
      <c r="H2092" s="2">
        <f t="shared" si="112"/>
        <v>0</v>
      </c>
    </row>
    <row r="2093" spans="2:8">
      <c r="B2093" t="s">
        <v>32</v>
      </c>
      <c r="C2093" t="s">
        <v>1595</v>
      </c>
      <c r="D2093" s="8" t="str">
        <f t="shared" si="113"/>
        <v>16-16</v>
      </c>
      <c r="E2093" s="1">
        <f>_xlfn.IFNA(VLOOKUP(Aragon!B2093,'Kilter Holds'!$P$36:$AA$208,8,0),0)</f>
        <v>0</v>
      </c>
      <c r="G2093" s="2">
        <f t="shared" si="111"/>
        <v>0</v>
      </c>
      <c r="H2093" s="2">
        <f t="shared" si="112"/>
        <v>0</v>
      </c>
    </row>
    <row r="2094" spans="2:8">
      <c r="B2094" t="s">
        <v>32</v>
      </c>
      <c r="C2094" t="s">
        <v>1595</v>
      </c>
      <c r="D2094" s="9" t="str">
        <f t="shared" si="113"/>
        <v>13-01</v>
      </c>
      <c r="E2094" s="1">
        <f>_xlfn.IFNA(VLOOKUP(Aragon!B2094,'Kilter Holds'!$P$36:$AA$208,9,0),0)</f>
        <v>0</v>
      </c>
      <c r="G2094" s="2">
        <f t="shared" si="111"/>
        <v>0</v>
      </c>
      <c r="H2094" s="2">
        <f t="shared" si="112"/>
        <v>0</v>
      </c>
    </row>
    <row r="2095" spans="2:8">
      <c r="B2095" t="s">
        <v>32</v>
      </c>
      <c r="C2095" t="s">
        <v>1595</v>
      </c>
      <c r="D2095" s="10" t="str">
        <f t="shared" si="113"/>
        <v>07-13</v>
      </c>
      <c r="E2095" s="1">
        <f>_xlfn.IFNA(VLOOKUP(Aragon!B2095,'Kilter Holds'!$P$36:$AA$208,10,0),0)</f>
        <v>0</v>
      </c>
      <c r="G2095" s="2">
        <f t="shared" si="111"/>
        <v>0</v>
      </c>
      <c r="H2095" s="2">
        <f t="shared" si="112"/>
        <v>0</v>
      </c>
    </row>
    <row r="2096" spans="2:8">
      <c r="B2096" t="s">
        <v>32</v>
      </c>
      <c r="C2096" t="s">
        <v>1595</v>
      </c>
      <c r="D2096" s="11" t="str">
        <f t="shared" si="113"/>
        <v>11-26</v>
      </c>
      <c r="E2096" s="1">
        <f>_xlfn.IFNA(VLOOKUP(Aragon!B2096,'Kilter Holds'!$P$36:$AA$208,11,0),0)</f>
        <v>0</v>
      </c>
      <c r="G2096" s="2">
        <f t="shared" si="111"/>
        <v>0</v>
      </c>
      <c r="H2096" s="2">
        <f t="shared" si="112"/>
        <v>0</v>
      </c>
    </row>
    <row r="2097" spans="2:8">
      <c r="B2097" t="s">
        <v>32</v>
      </c>
      <c r="C2097" t="s">
        <v>1595</v>
      </c>
      <c r="D2097" s="13" t="str">
        <f t="shared" si="113"/>
        <v>18-01</v>
      </c>
      <c r="E2097" s="1">
        <f>_xlfn.IFNA(VLOOKUP(Aragon!B2097,'Kilter Holds'!$P$36:$AA$208,12,0),0)</f>
        <v>0</v>
      </c>
      <c r="G2097" s="2">
        <f t="shared" si="111"/>
        <v>0</v>
      </c>
      <c r="H2097" s="2">
        <f t="shared" si="112"/>
        <v>0</v>
      </c>
    </row>
    <row r="2098" spans="2:8">
      <c r="B2098" t="s">
        <v>32</v>
      </c>
      <c r="C2098" t="s">
        <v>1595</v>
      </c>
      <c r="D2098" s="12" t="str">
        <f t="shared" si="113"/>
        <v>Color Code</v>
      </c>
      <c r="E2098" s="1">
        <f>_xlfn.IFNA(VLOOKUP(Aragon!B2098,'Kilter Holds'!$P$36:$AA$208,13,0),0)</f>
        <v>0</v>
      </c>
      <c r="G2098" s="2">
        <f t="shared" si="111"/>
        <v>0</v>
      </c>
      <c r="H2098" s="2">
        <f t="shared" si="112"/>
        <v>0</v>
      </c>
    </row>
    <row r="2099" spans="2:8">
      <c r="B2099" t="s">
        <v>33</v>
      </c>
      <c r="C2099" t="s">
        <v>1596</v>
      </c>
      <c r="D2099" s="5" t="str">
        <f t="shared" si="113"/>
        <v>11-12</v>
      </c>
      <c r="E2099" s="1">
        <f>_xlfn.IFNA(VLOOKUP(Aragon!B2099,'Kilter Holds'!$P$36:$AA$208,5,0),0)</f>
        <v>0</v>
      </c>
      <c r="G2099" s="2">
        <f t="shared" si="111"/>
        <v>0</v>
      </c>
      <c r="H2099" s="2">
        <f t="shared" si="112"/>
        <v>0</v>
      </c>
    </row>
    <row r="2100" spans="2:8">
      <c r="B2100" t="s">
        <v>33</v>
      </c>
      <c r="C2100" t="s">
        <v>1596</v>
      </c>
      <c r="D2100" s="6" t="str">
        <f t="shared" si="113"/>
        <v>14-01</v>
      </c>
      <c r="E2100" s="1">
        <f>_xlfn.IFNA(VLOOKUP(Aragon!B2100,'Kilter Holds'!$P$36:$AA$208,6,0),0)</f>
        <v>0</v>
      </c>
      <c r="G2100" s="2">
        <f t="shared" si="111"/>
        <v>0</v>
      </c>
      <c r="H2100" s="2">
        <f t="shared" si="112"/>
        <v>0</v>
      </c>
    </row>
    <row r="2101" spans="2:8">
      <c r="B2101" t="s">
        <v>33</v>
      </c>
      <c r="C2101" t="s">
        <v>1596</v>
      </c>
      <c r="D2101" s="7" t="str">
        <f t="shared" si="113"/>
        <v>15-12</v>
      </c>
      <c r="E2101" s="1">
        <f>_xlfn.IFNA(VLOOKUP(Aragon!B2101,'Kilter Holds'!$P$36:$AA$208,7,0),0)</f>
        <v>0</v>
      </c>
      <c r="G2101" s="2">
        <f t="shared" si="111"/>
        <v>0</v>
      </c>
      <c r="H2101" s="2">
        <f t="shared" si="112"/>
        <v>0</v>
      </c>
    </row>
    <row r="2102" spans="2:8">
      <c r="B2102" t="s">
        <v>33</v>
      </c>
      <c r="C2102" t="s">
        <v>1596</v>
      </c>
      <c r="D2102" s="8" t="str">
        <f t="shared" si="113"/>
        <v>16-16</v>
      </c>
      <c r="E2102" s="1">
        <f>_xlfn.IFNA(VLOOKUP(Aragon!B2102,'Kilter Holds'!$P$36:$AA$208,8,0),0)</f>
        <v>0</v>
      </c>
      <c r="G2102" s="2">
        <f t="shared" si="111"/>
        <v>0</v>
      </c>
      <c r="H2102" s="2">
        <f t="shared" si="112"/>
        <v>0</v>
      </c>
    </row>
    <row r="2103" spans="2:8">
      <c r="B2103" t="s">
        <v>33</v>
      </c>
      <c r="C2103" t="s">
        <v>1596</v>
      </c>
      <c r="D2103" s="9" t="str">
        <f t="shared" si="113"/>
        <v>13-01</v>
      </c>
      <c r="E2103" s="1">
        <f>_xlfn.IFNA(VLOOKUP(Aragon!B2103,'Kilter Holds'!$P$36:$AA$208,9,0),0)</f>
        <v>0</v>
      </c>
      <c r="G2103" s="2">
        <f t="shared" si="111"/>
        <v>0</v>
      </c>
      <c r="H2103" s="2">
        <f t="shared" si="112"/>
        <v>0</v>
      </c>
    </row>
    <row r="2104" spans="2:8">
      <c r="B2104" t="s">
        <v>33</v>
      </c>
      <c r="C2104" t="s">
        <v>1596</v>
      </c>
      <c r="D2104" s="10" t="str">
        <f t="shared" si="113"/>
        <v>07-13</v>
      </c>
      <c r="E2104" s="1">
        <f>_xlfn.IFNA(VLOOKUP(Aragon!B2104,'Kilter Holds'!$P$36:$AA$208,10,0),0)</f>
        <v>0</v>
      </c>
      <c r="G2104" s="2">
        <f t="shared" si="111"/>
        <v>0</v>
      </c>
      <c r="H2104" s="2">
        <f t="shared" si="112"/>
        <v>0</v>
      </c>
    </row>
    <row r="2105" spans="2:8">
      <c r="B2105" t="s">
        <v>33</v>
      </c>
      <c r="C2105" t="s">
        <v>1596</v>
      </c>
      <c r="D2105" s="11" t="str">
        <f t="shared" si="113"/>
        <v>11-26</v>
      </c>
      <c r="E2105" s="1">
        <f>_xlfn.IFNA(VLOOKUP(Aragon!B2105,'Kilter Holds'!$P$36:$AA$208,11,0),0)</f>
        <v>0</v>
      </c>
      <c r="G2105" s="2">
        <f t="shared" si="111"/>
        <v>0</v>
      </c>
      <c r="H2105" s="2">
        <f t="shared" si="112"/>
        <v>0</v>
      </c>
    </row>
    <row r="2106" spans="2:8">
      <c r="B2106" t="s">
        <v>33</v>
      </c>
      <c r="C2106" t="s">
        <v>1596</v>
      </c>
      <c r="D2106" s="13" t="str">
        <f t="shared" si="113"/>
        <v>18-01</v>
      </c>
      <c r="E2106" s="1">
        <f>_xlfn.IFNA(VLOOKUP(Aragon!B2106,'Kilter Holds'!$P$36:$AA$208,12,0),0)</f>
        <v>0</v>
      </c>
      <c r="G2106" s="2">
        <f t="shared" si="111"/>
        <v>0</v>
      </c>
      <c r="H2106" s="2">
        <f t="shared" si="112"/>
        <v>0</v>
      </c>
    </row>
    <row r="2107" spans="2:8">
      <c r="B2107" t="s">
        <v>33</v>
      </c>
      <c r="C2107" t="s">
        <v>1596</v>
      </c>
      <c r="D2107" s="12" t="str">
        <f t="shared" si="113"/>
        <v>Color Code</v>
      </c>
      <c r="E2107" s="1">
        <f>_xlfn.IFNA(VLOOKUP(Aragon!B2107,'Kilter Holds'!$P$36:$AA$208,13,0),0)</f>
        <v>0</v>
      </c>
      <c r="G2107" s="2">
        <f t="shared" si="111"/>
        <v>0</v>
      </c>
      <c r="H2107" s="2">
        <f t="shared" si="112"/>
        <v>0</v>
      </c>
    </row>
    <row r="2108" spans="2:8">
      <c r="B2108" t="s">
        <v>34</v>
      </c>
      <c r="C2108" t="s">
        <v>1597</v>
      </c>
      <c r="D2108" s="5" t="str">
        <f t="shared" si="113"/>
        <v>11-12</v>
      </c>
      <c r="E2108" s="1">
        <f>_xlfn.IFNA(VLOOKUP(Aragon!B2108,'Kilter Holds'!$P$36:$AA$208,5,0),0)</f>
        <v>0</v>
      </c>
      <c r="G2108" s="2">
        <f t="shared" si="111"/>
        <v>0</v>
      </c>
      <c r="H2108" s="2">
        <f t="shared" si="112"/>
        <v>0</v>
      </c>
    </row>
    <row r="2109" spans="2:8">
      <c r="B2109" t="s">
        <v>34</v>
      </c>
      <c r="C2109" t="s">
        <v>1597</v>
      </c>
      <c r="D2109" s="6" t="str">
        <f t="shared" si="113"/>
        <v>14-01</v>
      </c>
      <c r="E2109" s="1">
        <f>_xlfn.IFNA(VLOOKUP(Aragon!B2109,'Kilter Holds'!$P$36:$AA$208,6,0),0)</f>
        <v>0</v>
      </c>
      <c r="G2109" s="2">
        <f t="shared" si="111"/>
        <v>0</v>
      </c>
      <c r="H2109" s="2">
        <f t="shared" si="112"/>
        <v>0</v>
      </c>
    </row>
    <row r="2110" spans="2:8">
      <c r="B2110" t="s">
        <v>34</v>
      </c>
      <c r="C2110" t="s">
        <v>1597</v>
      </c>
      <c r="D2110" s="7" t="str">
        <f t="shared" si="113"/>
        <v>15-12</v>
      </c>
      <c r="E2110" s="1">
        <f>_xlfn.IFNA(VLOOKUP(Aragon!B2110,'Kilter Holds'!$P$36:$AA$208,7,0),0)</f>
        <v>0</v>
      </c>
      <c r="G2110" s="2">
        <f t="shared" si="111"/>
        <v>0</v>
      </c>
      <c r="H2110" s="2">
        <f t="shared" si="112"/>
        <v>0</v>
      </c>
    </row>
    <row r="2111" spans="2:8">
      <c r="B2111" t="s">
        <v>34</v>
      </c>
      <c r="C2111" t="s">
        <v>1597</v>
      </c>
      <c r="D2111" s="8" t="str">
        <f t="shared" si="113"/>
        <v>16-16</v>
      </c>
      <c r="E2111" s="1">
        <f>_xlfn.IFNA(VLOOKUP(Aragon!B2111,'Kilter Holds'!$P$36:$AA$208,8,0),0)</f>
        <v>0</v>
      </c>
      <c r="G2111" s="2">
        <f t="shared" si="111"/>
        <v>0</v>
      </c>
      <c r="H2111" s="2">
        <f t="shared" si="112"/>
        <v>0</v>
      </c>
    </row>
    <row r="2112" spans="2:8">
      <c r="B2112" t="s">
        <v>34</v>
      </c>
      <c r="C2112" t="s">
        <v>1597</v>
      </c>
      <c r="D2112" s="9" t="str">
        <f t="shared" si="113"/>
        <v>13-01</v>
      </c>
      <c r="E2112" s="1">
        <f>_xlfn.IFNA(VLOOKUP(Aragon!B2112,'Kilter Holds'!$P$36:$AA$208,9,0),0)</f>
        <v>0</v>
      </c>
      <c r="G2112" s="2">
        <f t="shared" si="111"/>
        <v>0</v>
      </c>
      <c r="H2112" s="2">
        <f t="shared" si="112"/>
        <v>0</v>
      </c>
    </row>
    <row r="2113" spans="2:8">
      <c r="B2113" t="s">
        <v>34</v>
      </c>
      <c r="C2113" t="s">
        <v>1597</v>
      </c>
      <c r="D2113" s="10" t="str">
        <f t="shared" si="113"/>
        <v>07-13</v>
      </c>
      <c r="E2113" s="1">
        <f>_xlfn.IFNA(VLOOKUP(Aragon!B2113,'Kilter Holds'!$P$36:$AA$208,10,0),0)</f>
        <v>0</v>
      </c>
      <c r="G2113" s="2">
        <f t="shared" si="111"/>
        <v>0</v>
      </c>
      <c r="H2113" s="2">
        <f t="shared" si="112"/>
        <v>0</v>
      </c>
    </row>
    <row r="2114" spans="2:8">
      <c r="B2114" t="s">
        <v>34</v>
      </c>
      <c r="C2114" t="s">
        <v>1597</v>
      </c>
      <c r="D2114" s="11" t="str">
        <f t="shared" si="113"/>
        <v>11-26</v>
      </c>
      <c r="E2114" s="1">
        <f>_xlfn.IFNA(VLOOKUP(Aragon!B2114,'Kilter Holds'!$P$36:$AA$208,11,0),0)</f>
        <v>0</v>
      </c>
      <c r="G2114" s="2">
        <f t="shared" si="111"/>
        <v>0</v>
      </c>
      <c r="H2114" s="2">
        <f t="shared" si="112"/>
        <v>0</v>
      </c>
    </row>
    <row r="2115" spans="2:8">
      <c r="B2115" t="s">
        <v>34</v>
      </c>
      <c r="C2115" t="s">
        <v>1597</v>
      </c>
      <c r="D2115" s="13" t="str">
        <f t="shared" si="113"/>
        <v>18-01</v>
      </c>
      <c r="E2115" s="1">
        <f>_xlfn.IFNA(VLOOKUP(Aragon!B2115,'Kilter Holds'!$P$36:$AA$208,12,0),0)</f>
        <v>0</v>
      </c>
      <c r="G2115" s="2">
        <f t="shared" si="111"/>
        <v>0</v>
      </c>
      <c r="H2115" s="2">
        <f t="shared" si="112"/>
        <v>0</v>
      </c>
    </row>
    <row r="2116" spans="2:8">
      <c r="B2116" t="s">
        <v>34</v>
      </c>
      <c r="C2116" t="s">
        <v>1597</v>
      </c>
      <c r="D2116" s="12" t="str">
        <f t="shared" si="113"/>
        <v>Color Code</v>
      </c>
      <c r="E2116" s="1">
        <f>_xlfn.IFNA(VLOOKUP(Aragon!B2116,'Kilter Holds'!$P$36:$AA$208,13,0),0)</f>
        <v>0</v>
      </c>
      <c r="G2116" s="2">
        <f t="shared" si="111"/>
        <v>0</v>
      </c>
      <c r="H2116" s="2">
        <f t="shared" si="112"/>
        <v>0</v>
      </c>
    </row>
    <row r="2117" spans="2:8">
      <c r="B2117" t="s">
        <v>35</v>
      </c>
      <c r="C2117" t="s">
        <v>1598</v>
      </c>
      <c r="D2117" s="5" t="str">
        <f t="shared" si="113"/>
        <v>11-12</v>
      </c>
      <c r="E2117" s="1">
        <f>_xlfn.IFNA(VLOOKUP(Aragon!B2117,'Kilter Holds'!$P$36:$AA$208,5,0),0)</f>
        <v>0</v>
      </c>
      <c r="G2117" s="2">
        <f t="shared" si="111"/>
        <v>0</v>
      </c>
      <c r="H2117" s="2">
        <f t="shared" si="112"/>
        <v>0</v>
      </c>
    </row>
    <row r="2118" spans="2:8">
      <c r="B2118" t="s">
        <v>35</v>
      </c>
      <c r="C2118" t="s">
        <v>1598</v>
      </c>
      <c r="D2118" s="6" t="str">
        <f t="shared" si="113"/>
        <v>14-01</v>
      </c>
      <c r="E2118" s="1">
        <f>_xlfn.IFNA(VLOOKUP(Aragon!B2118,'Kilter Holds'!$P$36:$AA$208,6,0),0)</f>
        <v>0</v>
      </c>
      <c r="G2118" s="2">
        <f t="shared" si="111"/>
        <v>0</v>
      </c>
      <c r="H2118" s="2">
        <f t="shared" si="112"/>
        <v>0</v>
      </c>
    </row>
    <row r="2119" spans="2:8">
      <c r="B2119" t="s">
        <v>35</v>
      </c>
      <c r="C2119" t="s">
        <v>1598</v>
      </c>
      <c r="D2119" s="7" t="str">
        <f t="shared" si="113"/>
        <v>15-12</v>
      </c>
      <c r="E2119" s="1">
        <f>_xlfn.IFNA(VLOOKUP(Aragon!B2119,'Kilter Holds'!$P$36:$AA$208,7,0),0)</f>
        <v>0</v>
      </c>
      <c r="G2119" s="2">
        <f t="shared" si="111"/>
        <v>0</v>
      </c>
      <c r="H2119" s="2">
        <f t="shared" si="112"/>
        <v>0</v>
      </c>
    </row>
    <row r="2120" spans="2:8">
      <c r="B2120" t="s">
        <v>35</v>
      </c>
      <c r="C2120" t="s">
        <v>1598</v>
      </c>
      <c r="D2120" s="8" t="str">
        <f t="shared" si="113"/>
        <v>16-16</v>
      </c>
      <c r="E2120" s="1">
        <f>_xlfn.IFNA(VLOOKUP(Aragon!B2120,'Kilter Holds'!$P$36:$AA$208,8,0),0)</f>
        <v>0</v>
      </c>
      <c r="G2120" s="2">
        <f t="shared" si="111"/>
        <v>0</v>
      </c>
      <c r="H2120" s="2">
        <f t="shared" si="112"/>
        <v>0</v>
      </c>
    </row>
    <row r="2121" spans="2:8">
      <c r="B2121" t="s">
        <v>35</v>
      </c>
      <c r="C2121" t="s">
        <v>1598</v>
      </c>
      <c r="D2121" s="9" t="str">
        <f t="shared" si="113"/>
        <v>13-01</v>
      </c>
      <c r="E2121" s="1">
        <f>_xlfn.IFNA(VLOOKUP(Aragon!B2121,'Kilter Holds'!$P$36:$AA$208,9,0),0)</f>
        <v>0</v>
      </c>
      <c r="G2121" s="2">
        <f t="shared" si="111"/>
        <v>0</v>
      </c>
      <c r="H2121" s="2">
        <f t="shared" si="112"/>
        <v>0</v>
      </c>
    </row>
    <row r="2122" spans="2:8">
      <c r="B2122" t="s">
        <v>35</v>
      </c>
      <c r="C2122" t="s">
        <v>1598</v>
      </c>
      <c r="D2122" s="10" t="str">
        <f t="shared" si="113"/>
        <v>07-13</v>
      </c>
      <c r="E2122" s="1">
        <f>_xlfn.IFNA(VLOOKUP(Aragon!B2122,'Kilter Holds'!$P$36:$AA$208,10,0),0)</f>
        <v>0</v>
      </c>
      <c r="G2122" s="2">
        <f t="shared" si="111"/>
        <v>0</v>
      </c>
      <c r="H2122" s="2">
        <f t="shared" si="112"/>
        <v>0</v>
      </c>
    </row>
    <row r="2123" spans="2:8">
      <c r="B2123" t="s">
        <v>35</v>
      </c>
      <c r="C2123" t="s">
        <v>1598</v>
      </c>
      <c r="D2123" s="11" t="str">
        <f t="shared" si="113"/>
        <v>11-26</v>
      </c>
      <c r="E2123" s="1">
        <f>_xlfn.IFNA(VLOOKUP(Aragon!B2123,'Kilter Holds'!$P$36:$AA$208,11,0),0)</f>
        <v>0</v>
      </c>
      <c r="G2123" s="2">
        <f t="shared" si="111"/>
        <v>0</v>
      </c>
      <c r="H2123" s="2">
        <f t="shared" si="112"/>
        <v>0</v>
      </c>
    </row>
    <row r="2124" spans="2:8">
      <c r="B2124" t="s">
        <v>35</v>
      </c>
      <c r="C2124" t="s">
        <v>1598</v>
      </c>
      <c r="D2124" s="13" t="str">
        <f t="shared" si="113"/>
        <v>18-01</v>
      </c>
      <c r="E2124" s="1">
        <f>_xlfn.IFNA(VLOOKUP(Aragon!B2124,'Kilter Holds'!$P$36:$AA$208,12,0),0)</f>
        <v>0</v>
      </c>
      <c r="G2124" s="2">
        <f t="shared" si="111"/>
        <v>0</v>
      </c>
      <c r="H2124" s="2">
        <f t="shared" si="112"/>
        <v>0</v>
      </c>
    </row>
    <row r="2125" spans="2:8">
      <c r="B2125" t="s">
        <v>35</v>
      </c>
      <c r="C2125" t="s">
        <v>1598</v>
      </c>
      <c r="D2125" s="12" t="str">
        <f t="shared" si="113"/>
        <v>Color Code</v>
      </c>
      <c r="E2125" s="1">
        <f>_xlfn.IFNA(VLOOKUP(Aragon!B2125,'Kilter Holds'!$P$36:$AA$208,13,0),0)</f>
        <v>0</v>
      </c>
      <c r="G2125" s="2">
        <f t="shared" si="111"/>
        <v>0</v>
      </c>
      <c r="H2125" s="2">
        <f t="shared" si="112"/>
        <v>0</v>
      </c>
    </row>
    <row r="2126" spans="2:8">
      <c r="B2126" t="s">
        <v>42</v>
      </c>
      <c r="C2126" t="s">
        <v>1599</v>
      </c>
      <c r="D2126" s="5" t="str">
        <f t="shared" si="113"/>
        <v>11-12</v>
      </c>
      <c r="E2126" s="1">
        <f>_xlfn.IFNA(VLOOKUP(Aragon!B2126,'Kilter Holds'!$P$36:$AA$208,5,0),0)</f>
        <v>0</v>
      </c>
      <c r="G2126" s="2">
        <f t="shared" si="111"/>
        <v>0</v>
      </c>
      <c r="H2126" s="2">
        <f t="shared" si="112"/>
        <v>0</v>
      </c>
    </row>
    <row r="2127" spans="2:8">
      <c r="B2127" t="s">
        <v>42</v>
      </c>
      <c r="C2127" t="s">
        <v>1599</v>
      </c>
      <c r="D2127" s="6" t="str">
        <f t="shared" si="113"/>
        <v>14-01</v>
      </c>
      <c r="E2127" s="1">
        <f>_xlfn.IFNA(VLOOKUP(Aragon!B2127,'Kilter Holds'!$P$36:$AA$208,6,0),0)</f>
        <v>0</v>
      </c>
      <c r="G2127" s="2">
        <f t="shared" si="111"/>
        <v>0</v>
      </c>
      <c r="H2127" s="2">
        <f t="shared" si="112"/>
        <v>0</v>
      </c>
    </row>
    <row r="2128" spans="2:8">
      <c r="B2128" t="s">
        <v>42</v>
      </c>
      <c r="C2128" t="s">
        <v>1599</v>
      </c>
      <c r="D2128" s="7" t="str">
        <f t="shared" si="113"/>
        <v>15-12</v>
      </c>
      <c r="E2128" s="1">
        <f>_xlfn.IFNA(VLOOKUP(Aragon!B2128,'Kilter Holds'!$P$36:$AA$208,7,0),0)</f>
        <v>0</v>
      </c>
      <c r="G2128" s="2">
        <f t="shared" si="111"/>
        <v>0</v>
      </c>
      <c r="H2128" s="2">
        <f t="shared" si="112"/>
        <v>0</v>
      </c>
    </row>
    <row r="2129" spans="2:8">
      <c r="B2129" t="s">
        <v>42</v>
      </c>
      <c r="C2129" t="s">
        <v>1599</v>
      </c>
      <c r="D2129" s="8" t="str">
        <f t="shared" si="113"/>
        <v>16-16</v>
      </c>
      <c r="E2129" s="1">
        <f>_xlfn.IFNA(VLOOKUP(Aragon!B2129,'Kilter Holds'!$P$36:$AA$208,8,0),0)</f>
        <v>0</v>
      </c>
      <c r="G2129" s="2">
        <f t="shared" si="111"/>
        <v>0</v>
      </c>
      <c r="H2129" s="2">
        <f t="shared" si="112"/>
        <v>0</v>
      </c>
    </row>
    <row r="2130" spans="2:8">
      <c r="B2130" t="s">
        <v>42</v>
      </c>
      <c r="C2130" t="s">
        <v>1599</v>
      </c>
      <c r="D2130" s="9" t="str">
        <f t="shared" si="113"/>
        <v>13-01</v>
      </c>
      <c r="E2130" s="1">
        <f>_xlfn.IFNA(VLOOKUP(Aragon!B2130,'Kilter Holds'!$P$36:$AA$208,9,0),0)</f>
        <v>0</v>
      </c>
      <c r="G2130" s="2">
        <f t="shared" si="111"/>
        <v>0</v>
      </c>
      <c r="H2130" s="2">
        <f t="shared" si="112"/>
        <v>0</v>
      </c>
    </row>
    <row r="2131" spans="2:8">
      <c r="B2131" t="s">
        <v>42</v>
      </c>
      <c r="C2131" t="s">
        <v>1599</v>
      </c>
      <c r="D2131" s="10" t="str">
        <f t="shared" si="113"/>
        <v>07-13</v>
      </c>
      <c r="E2131" s="1">
        <f>_xlfn.IFNA(VLOOKUP(Aragon!B2131,'Kilter Holds'!$P$36:$AA$208,10,0),0)</f>
        <v>0</v>
      </c>
      <c r="G2131" s="2">
        <f t="shared" ref="G2131:G2194" si="114">E2131*F2131</f>
        <v>0</v>
      </c>
      <c r="H2131" s="2">
        <f t="shared" si="112"/>
        <v>0</v>
      </c>
    </row>
    <row r="2132" spans="2:8">
      <c r="B2132" t="s">
        <v>42</v>
      </c>
      <c r="C2132" t="s">
        <v>1599</v>
      </c>
      <c r="D2132" s="11" t="str">
        <f t="shared" si="113"/>
        <v>11-26</v>
      </c>
      <c r="E2132" s="1">
        <f>_xlfn.IFNA(VLOOKUP(Aragon!B2132,'Kilter Holds'!$P$36:$AA$208,11,0),0)</f>
        <v>0</v>
      </c>
      <c r="G2132" s="2">
        <f t="shared" si="114"/>
        <v>0</v>
      </c>
      <c r="H2132" s="2">
        <f t="shared" ref="H2132:H2195" si="115">IF($S$11="Y",G2132*0.05,0)</f>
        <v>0</v>
      </c>
    </row>
    <row r="2133" spans="2:8">
      <c r="B2133" t="s">
        <v>42</v>
      </c>
      <c r="C2133" t="s">
        <v>1599</v>
      </c>
      <c r="D2133" s="13" t="str">
        <f t="shared" ref="D2133:D2196" si="116">D2124</f>
        <v>18-01</v>
      </c>
      <c r="E2133" s="1">
        <f>_xlfn.IFNA(VLOOKUP(Aragon!B2133,'Kilter Holds'!$P$36:$AA$208,12,0),0)</f>
        <v>0</v>
      </c>
      <c r="G2133" s="2">
        <f t="shared" si="114"/>
        <v>0</v>
      </c>
      <c r="H2133" s="2">
        <f t="shared" si="115"/>
        <v>0</v>
      </c>
    </row>
    <row r="2134" spans="2:8">
      <c r="B2134" t="s">
        <v>42</v>
      </c>
      <c r="C2134" t="s">
        <v>1599</v>
      </c>
      <c r="D2134" s="12" t="str">
        <f t="shared" si="116"/>
        <v>Color Code</v>
      </c>
      <c r="E2134" s="1">
        <f>_xlfn.IFNA(VLOOKUP(Aragon!B2134,'Kilter Holds'!$P$36:$AA$208,13,0),0)</f>
        <v>0</v>
      </c>
      <c r="G2134" s="2">
        <f t="shared" si="114"/>
        <v>0</v>
      </c>
      <c r="H2134" s="2">
        <f t="shared" si="115"/>
        <v>0</v>
      </c>
    </row>
    <row r="2135" spans="2:8">
      <c r="B2135" t="s">
        <v>36</v>
      </c>
      <c r="C2135" t="s">
        <v>1600</v>
      </c>
      <c r="D2135" s="5" t="str">
        <f t="shared" si="116"/>
        <v>11-12</v>
      </c>
      <c r="E2135" s="1">
        <f>_xlfn.IFNA(VLOOKUP(Aragon!B2135,'Kilter Holds'!$P$36:$AA$208,5,0),0)</f>
        <v>0</v>
      </c>
      <c r="G2135" s="2">
        <f t="shared" si="114"/>
        <v>0</v>
      </c>
      <c r="H2135" s="2">
        <f t="shared" si="115"/>
        <v>0</v>
      </c>
    </row>
    <row r="2136" spans="2:8">
      <c r="B2136" t="s">
        <v>36</v>
      </c>
      <c r="C2136" t="s">
        <v>1600</v>
      </c>
      <c r="D2136" s="6" t="str">
        <f t="shared" si="116"/>
        <v>14-01</v>
      </c>
      <c r="E2136" s="1">
        <f>_xlfn.IFNA(VLOOKUP(Aragon!B2136,'Kilter Holds'!$P$36:$AA$208,6,0),0)</f>
        <v>0</v>
      </c>
      <c r="G2136" s="2">
        <f t="shared" si="114"/>
        <v>0</v>
      </c>
      <c r="H2136" s="2">
        <f t="shared" si="115"/>
        <v>0</v>
      </c>
    </row>
    <row r="2137" spans="2:8">
      <c r="B2137" t="s">
        <v>36</v>
      </c>
      <c r="C2137" t="s">
        <v>1600</v>
      </c>
      <c r="D2137" s="7" t="str">
        <f t="shared" si="116"/>
        <v>15-12</v>
      </c>
      <c r="E2137" s="1">
        <f>_xlfn.IFNA(VLOOKUP(Aragon!B2137,'Kilter Holds'!$P$36:$AA$208,7,0),0)</f>
        <v>0</v>
      </c>
      <c r="G2137" s="2">
        <f t="shared" si="114"/>
        <v>0</v>
      </c>
      <c r="H2137" s="2">
        <f t="shared" si="115"/>
        <v>0</v>
      </c>
    </row>
    <row r="2138" spans="2:8">
      <c r="B2138" t="s">
        <v>36</v>
      </c>
      <c r="C2138" t="s">
        <v>1600</v>
      </c>
      <c r="D2138" s="8" t="str">
        <f t="shared" si="116"/>
        <v>16-16</v>
      </c>
      <c r="E2138" s="1">
        <f>_xlfn.IFNA(VLOOKUP(Aragon!B2138,'Kilter Holds'!$P$36:$AA$208,8,0),0)</f>
        <v>0</v>
      </c>
      <c r="G2138" s="2">
        <f t="shared" si="114"/>
        <v>0</v>
      </c>
      <c r="H2138" s="2">
        <f t="shared" si="115"/>
        <v>0</v>
      </c>
    </row>
    <row r="2139" spans="2:8">
      <c r="B2139" t="s">
        <v>36</v>
      </c>
      <c r="C2139" t="s">
        <v>1600</v>
      </c>
      <c r="D2139" s="9" t="str">
        <f t="shared" si="116"/>
        <v>13-01</v>
      </c>
      <c r="E2139" s="1">
        <f>_xlfn.IFNA(VLOOKUP(Aragon!B2139,'Kilter Holds'!$P$36:$AA$208,9,0),0)</f>
        <v>0</v>
      </c>
      <c r="G2139" s="2">
        <f t="shared" si="114"/>
        <v>0</v>
      </c>
      <c r="H2139" s="2">
        <f t="shared" si="115"/>
        <v>0</v>
      </c>
    </row>
    <row r="2140" spans="2:8">
      <c r="B2140" t="s">
        <v>36</v>
      </c>
      <c r="C2140" t="s">
        <v>1600</v>
      </c>
      <c r="D2140" s="10" t="str">
        <f t="shared" si="116"/>
        <v>07-13</v>
      </c>
      <c r="E2140" s="1">
        <f>_xlfn.IFNA(VLOOKUP(Aragon!B2140,'Kilter Holds'!$P$36:$AA$208,10,0),0)</f>
        <v>0</v>
      </c>
      <c r="G2140" s="2">
        <f t="shared" si="114"/>
        <v>0</v>
      </c>
      <c r="H2140" s="2">
        <f t="shared" si="115"/>
        <v>0</v>
      </c>
    </row>
    <row r="2141" spans="2:8">
      <c r="B2141" t="s">
        <v>36</v>
      </c>
      <c r="C2141" t="s">
        <v>1600</v>
      </c>
      <c r="D2141" s="11" t="str">
        <f t="shared" si="116"/>
        <v>11-26</v>
      </c>
      <c r="E2141" s="1">
        <f>_xlfn.IFNA(VLOOKUP(Aragon!B2141,'Kilter Holds'!$P$36:$AA$208,11,0),0)</f>
        <v>0</v>
      </c>
      <c r="G2141" s="2">
        <f t="shared" si="114"/>
        <v>0</v>
      </c>
      <c r="H2141" s="2">
        <f t="shared" si="115"/>
        <v>0</v>
      </c>
    </row>
    <row r="2142" spans="2:8">
      <c r="B2142" t="s">
        <v>36</v>
      </c>
      <c r="C2142" t="s">
        <v>1600</v>
      </c>
      <c r="D2142" s="13" t="str">
        <f t="shared" si="116"/>
        <v>18-01</v>
      </c>
      <c r="E2142" s="1">
        <f>_xlfn.IFNA(VLOOKUP(Aragon!B2142,'Kilter Holds'!$P$36:$AA$208,12,0),0)</f>
        <v>0</v>
      </c>
      <c r="G2142" s="2">
        <f t="shared" si="114"/>
        <v>0</v>
      </c>
      <c r="H2142" s="2">
        <f t="shared" si="115"/>
        <v>0</v>
      </c>
    </row>
    <row r="2143" spans="2:8">
      <c r="B2143" t="s">
        <v>36</v>
      </c>
      <c r="C2143" t="s">
        <v>1600</v>
      </c>
      <c r="D2143" s="12" t="str">
        <f t="shared" si="116"/>
        <v>Color Code</v>
      </c>
      <c r="E2143" s="1">
        <f>_xlfn.IFNA(VLOOKUP(Aragon!B2143,'Kilter Holds'!$P$36:$AA$208,13,0),0)</f>
        <v>0</v>
      </c>
      <c r="G2143" s="2">
        <f t="shared" si="114"/>
        <v>0</v>
      </c>
      <c r="H2143" s="2">
        <f t="shared" si="115"/>
        <v>0</v>
      </c>
    </row>
    <row r="2144" spans="2:8">
      <c r="B2144" t="s">
        <v>37</v>
      </c>
      <c r="C2144" t="s">
        <v>1601</v>
      </c>
      <c r="D2144" s="5" t="str">
        <f t="shared" si="116"/>
        <v>11-12</v>
      </c>
      <c r="E2144" s="1">
        <f>_xlfn.IFNA(VLOOKUP(Aragon!B2144,'Kilter Holds'!$P$36:$AA$208,5,0),0)</f>
        <v>0</v>
      </c>
      <c r="G2144" s="2">
        <f t="shared" si="114"/>
        <v>0</v>
      </c>
      <c r="H2144" s="2">
        <f t="shared" si="115"/>
        <v>0</v>
      </c>
    </row>
    <row r="2145" spans="2:8">
      <c r="B2145" t="s">
        <v>37</v>
      </c>
      <c r="C2145" t="s">
        <v>1601</v>
      </c>
      <c r="D2145" s="6" t="str">
        <f t="shared" si="116"/>
        <v>14-01</v>
      </c>
      <c r="E2145" s="1">
        <f>_xlfn.IFNA(VLOOKUP(Aragon!B2145,'Kilter Holds'!$P$36:$AA$208,6,0),0)</f>
        <v>0</v>
      </c>
      <c r="G2145" s="2">
        <f t="shared" si="114"/>
        <v>0</v>
      </c>
      <c r="H2145" s="2">
        <f t="shared" si="115"/>
        <v>0</v>
      </c>
    </row>
    <row r="2146" spans="2:8">
      <c r="B2146" t="s">
        <v>37</v>
      </c>
      <c r="C2146" t="s">
        <v>1601</v>
      </c>
      <c r="D2146" s="7" t="str">
        <f t="shared" si="116"/>
        <v>15-12</v>
      </c>
      <c r="E2146" s="1">
        <f>_xlfn.IFNA(VLOOKUP(Aragon!B2146,'Kilter Holds'!$P$36:$AA$208,7,0),0)</f>
        <v>0</v>
      </c>
      <c r="G2146" s="2">
        <f t="shared" si="114"/>
        <v>0</v>
      </c>
      <c r="H2146" s="2">
        <f t="shared" si="115"/>
        <v>0</v>
      </c>
    </row>
    <row r="2147" spans="2:8">
      <c r="B2147" t="s">
        <v>37</v>
      </c>
      <c r="C2147" t="s">
        <v>1601</v>
      </c>
      <c r="D2147" s="8" t="str">
        <f t="shared" si="116"/>
        <v>16-16</v>
      </c>
      <c r="E2147" s="1">
        <f>_xlfn.IFNA(VLOOKUP(Aragon!B2147,'Kilter Holds'!$P$36:$AA$208,8,0),0)</f>
        <v>0</v>
      </c>
      <c r="G2147" s="2">
        <f t="shared" si="114"/>
        <v>0</v>
      </c>
      <c r="H2147" s="2">
        <f t="shared" si="115"/>
        <v>0</v>
      </c>
    </row>
    <row r="2148" spans="2:8">
      <c r="B2148" t="s">
        <v>37</v>
      </c>
      <c r="C2148" t="s">
        <v>1601</v>
      </c>
      <c r="D2148" s="9" t="str">
        <f t="shared" si="116"/>
        <v>13-01</v>
      </c>
      <c r="E2148" s="1">
        <f>_xlfn.IFNA(VLOOKUP(Aragon!B2148,'Kilter Holds'!$P$36:$AA$208,9,0),0)</f>
        <v>0</v>
      </c>
      <c r="G2148" s="2">
        <f t="shared" si="114"/>
        <v>0</v>
      </c>
      <c r="H2148" s="2">
        <f t="shared" si="115"/>
        <v>0</v>
      </c>
    </row>
    <row r="2149" spans="2:8">
      <c r="B2149" t="s">
        <v>37</v>
      </c>
      <c r="C2149" t="s">
        <v>1601</v>
      </c>
      <c r="D2149" s="10" t="str">
        <f t="shared" si="116"/>
        <v>07-13</v>
      </c>
      <c r="E2149" s="1">
        <f>_xlfn.IFNA(VLOOKUP(Aragon!B2149,'Kilter Holds'!$P$36:$AA$208,10,0),0)</f>
        <v>0</v>
      </c>
      <c r="G2149" s="2">
        <f t="shared" si="114"/>
        <v>0</v>
      </c>
      <c r="H2149" s="2">
        <f t="shared" si="115"/>
        <v>0</v>
      </c>
    </row>
    <row r="2150" spans="2:8">
      <c r="B2150" t="s">
        <v>37</v>
      </c>
      <c r="C2150" t="s">
        <v>1601</v>
      </c>
      <c r="D2150" s="11" t="str">
        <f t="shared" si="116"/>
        <v>11-26</v>
      </c>
      <c r="E2150" s="1">
        <f>_xlfn.IFNA(VLOOKUP(Aragon!B2150,'Kilter Holds'!$P$36:$AA$208,11,0),0)</f>
        <v>0</v>
      </c>
      <c r="G2150" s="2">
        <f t="shared" si="114"/>
        <v>0</v>
      </c>
      <c r="H2150" s="2">
        <f t="shared" si="115"/>
        <v>0</v>
      </c>
    </row>
    <row r="2151" spans="2:8">
      <c r="B2151" t="s">
        <v>37</v>
      </c>
      <c r="C2151" t="s">
        <v>1601</v>
      </c>
      <c r="D2151" s="13" t="str">
        <f t="shared" si="116"/>
        <v>18-01</v>
      </c>
      <c r="E2151" s="1">
        <f>_xlfn.IFNA(VLOOKUP(Aragon!B2151,'Kilter Holds'!$P$36:$AA$208,12,0),0)</f>
        <v>0</v>
      </c>
      <c r="G2151" s="2">
        <f t="shared" si="114"/>
        <v>0</v>
      </c>
      <c r="H2151" s="2">
        <f t="shared" si="115"/>
        <v>0</v>
      </c>
    </row>
    <row r="2152" spans="2:8">
      <c r="B2152" t="s">
        <v>37</v>
      </c>
      <c r="C2152" t="s">
        <v>1601</v>
      </c>
      <c r="D2152" s="12" t="str">
        <f t="shared" si="116"/>
        <v>Color Code</v>
      </c>
      <c r="E2152" s="1">
        <f>_xlfn.IFNA(VLOOKUP(Aragon!B2152,'Kilter Holds'!$P$36:$AA$208,13,0),0)</f>
        <v>0</v>
      </c>
      <c r="G2152" s="2">
        <f t="shared" si="114"/>
        <v>0</v>
      </c>
      <c r="H2152" s="2">
        <f t="shared" si="115"/>
        <v>0</v>
      </c>
    </row>
    <row r="2153" spans="2:8">
      <c r="B2153" t="s">
        <v>43</v>
      </c>
      <c r="C2153" t="s">
        <v>1602</v>
      </c>
      <c r="D2153" s="5" t="str">
        <f t="shared" si="116"/>
        <v>11-12</v>
      </c>
      <c r="E2153" s="1">
        <f>_xlfn.IFNA(VLOOKUP(Aragon!B2153,'Kilter Holds'!$P$36:$AA$208,5,0),0)</f>
        <v>0</v>
      </c>
      <c r="G2153" s="2">
        <f t="shared" si="114"/>
        <v>0</v>
      </c>
      <c r="H2153" s="2">
        <f t="shared" si="115"/>
        <v>0</v>
      </c>
    </row>
    <row r="2154" spans="2:8">
      <c r="B2154" t="s">
        <v>43</v>
      </c>
      <c r="C2154" t="s">
        <v>1602</v>
      </c>
      <c r="D2154" s="6" t="str">
        <f t="shared" si="116"/>
        <v>14-01</v>
      </c>
      <c r="E2154" s="1">
        <f>_xlfn.IFNA(VLOOKUP(Aragon!B2154,'Kilter Holds'!$P$36:$AA$208,6,0),0)</f>
        <v>0</v>
      </c>
      <c r="G2154" s="2">
        <f t="shared" si="114"/>
        <v>0</v>
      </c>
      <c r="H2154" s="2">
        <f t="shared" si="115"/>
        <v>0</v>
      </c>
    </row>
    <row r="2155" spans="2:8">
      <c r="B2155" t="s">
        <v>43</v>
      </c>
      <c r="C2155" t="s">
        <v>1602</v>
      </c>
      <c r="D2155" s="7" t="str">
        <f t="shared" si="116"/>
        <v>15-12</v>
      </c>
      <c r="E2155" s="1">
        <f>_xlfn.IFNA(VLOOKUP(Aragon!B2155,'Kilter Holds'!$P$36:$AA$208,7,0),0)</f>
        <v>0</v>
      </c>
      <c r="G2155" s="2">
        <f t="shared" si="114"/>
        <v>0</v>
      </c>
      <c r="H2155" s="2">
        <f t="shared" si="115"/>
        <v>0</v>
      </c>
    </row>
    <row r="2156" spans="2:8">
      <c r="B2156" t="s">
        <v>43</v>
      </c>
      <c r="C2156" t="s">
        <v>1602</v>
      </c>
      <c r="D2156" s="8" t="str">
        <f t="shared" si="116"/>
        <v>16-16</v>
      </c>
      <c r="E2156" s="1">
        <f>_xlfn.IFNA(VLOOKUP(Aragon!B2156,'Kilter Holds'!$P$36:$AA$208,8,0),0)</f>
        <v>0</v>
      </c>
      <c r="G2156" s="2">
        <f t="shared" si="114"/>
        <v>0</v>
      </c>
      <c r="H2156" s="2">
        <f t="shared" si="115"/>
        <v>0</v>
      </c>
    </row>
    <row r="2157" spans="2:8">
      <c r="B2157" t="s">
        <v>43</v>
      </c>
      <c r="C2157" t="s">
        <v>1602</v>
      </c>
      <c r="D2157" s="9" t="str">
        <f t="shared" si="116"/>
        <v>13-01</v>
      </c>
      <c r="E2157" s="1">
        <f>_xlfn.IFNA(VLOOKUP(Aragon!B2157,'Kilter Holds'!$P$36:$AA$208,9,0),0)</f>
        <v>0</v>
      </c>
      <c r="G2157" s="2">
        <f t="shared" si="114"/>
        <v>0</v>
      </c>
      <c r="H2157" s="2">
        <f t="shared" si="115"/>
        <v>0</v>
      </c>
    </row>
    <row r="2158" spans="2:8">
      <c r="B2158" t="s">
        <v>43</v>
      </c>
      <c r="C2158" t="s">
        <v>1602</v>
      </c>
      <c r="D2158" s="10" t="str">
        <f t="shared" si="116"/>
        <v>07-13</v>
      </c>
      <c r="E2158" s="1">
        <f>_xlfn.IFNA(VLOOKUP(Aragon!B2158,'Kilter Holds'!$P$36:$AA$208,10,0),0)</f>
        <v>0</v>
      </c>
      <c r="G2158" s="2">
        <f t="shared" si="114"/>
        <v>0</v>
      </c>
      <c r="H2158" s="2">
        <f t="shared" si="115"/>
        <v>0</v>
      </c>
    </row>
    <row r="2159" spans="2:8">
      <c r="B2159" t="s">
        <v>43</v>
      </c>
      <c r="C2159" t="s">
        <v>1602</v>
      </c>
      <c r="D2159" s="11" t="str">
        <f t="shared" si="116"/>
        <v>11-26</v>
      </c>
      <c r="E2159" s="1">
        <f>_xlfn.IFNA(VLOOKUP(Aragon!B2159,'Kilter Holds'!$P$36:$AA$208,11,0),0)</f>
        <v>0</v>
      </c>
      <c r="G2159" s="2">
        <f t="shared" si="114"/>
        <v>0</v>
      </c>
      <c r="H2159" s="2">
        <f t="shared" si="115"/>
        <v>0</v>
      </c>
    </row>
    <row r="2160" spans="2:8">
      <c r="B2160" t="s">
        <v>43</v>
      </c>
      <c r="C2160" t="s">
        <v>1602</v>
      </c>
      <c r="D2160" s="13" t="str">
        <f t="shared" si="116"/>
        <v>18-01</v>
      </c>
      <c r="E2160" s="1">
        <f>_xlfn.IFNA(VLOOKUP(Aragon!B2160,'Kilter Holds'!$P$36:$AA$208,12,0),0)</f>
        <v>0</v>
      </c>
      <c r="G2160" s="2">
        <f t="shared" si="114"/>
        <v>0</v>
      </c>
      <c r="H2160" s="2">
        <f t="shared" si="115"/>
        <v>0</v>
      </c>
    </row>
    <row r="2161" spans="2:8">
      <c r="B2161" t="s">
        <v>43</v>
      </c>
      <c r="C2161" t="s">
        <v>1602</v>
      </c>
      <c r="D2161" s="12" t="str">
        <f t="shared" si="116"/>
        <v>Color Code</v>
      </c>
      <c r="E2161" s="1">
        <f>_xlfn.IFNA(VLOOKUP(Aragon!B2161,'Kilter Holds'!$P$36:$AA$208,13,0),0)</f>
        <v>0</v>
      </c>
      <c r="G2161" s="2">
        <f t="shared" si="114"/>
        <v>0</v>
      </c>
      <c r="H2161" s="2">
        <f t="shared" si="115"/>
        <v>0</v>
      </c>
    </row>
    <row r="2162" spans="2:8">
      <c r="B2162" t="s">
        <v>44</v>
      </c>
      <c r="C2162" t="s">
        <v>1603</v>
      </c>
      <c r="D2162" s="5" t="str">
        <f t="shared" si="116"/>
        <v>11-12</v>
      </c>
      <c r="E2162" s="1">
        <f>_xlfn.IFNA(VLOOKUP(Aragon!B2162,'Kilter Holds'!$P$36:$AA$208,5,0),0)</f>
        <v>0</v>
      </c>
      <c r="G2162" s="2">
        <f t="shared" si="114"/>
        <v>0</v>
      </c>
      <c r="H2162" s="2">
        <f t="shared" si="115"/>
        <v>0</v>
      </c>
    </row>
    <row r="2163" spans="2:8">
      <c r="B2163" t="s">
        <v>44</v>
      </c>
      <c r="C2163" t="s">
        <v>1603</v>
      </c>
      <c r="D2163" s="6" t="str">
        <f t="shared" si="116"/>
        <v>14-01</v>
      </c>
      <c r="E2163" s="1">
        <f>_xlfn.IFNA(VLOOKUP(Aragon!B2163,'Kilter Holds'!$P$36:$AA$208,6,0),0)</f>
        <v>0</v>
      </c>
      <c r="G2163" s="2">
        <f t="shared" si="114"/>
        <v>0</v>
      </c>
      <c r="H2163" s="2">
        <f t="shared" si="115"/>
        <v>0</v>
      </c>
    </row>
    <row r="2164" spans="2:8">
      <c r="B2164" t="s">
        <v>44</v>
      </c>
      <c r="C2164" t="s">
        <v>1603</v>
      </c>
      <c r="D2164" s="7" t="str">
        <f t="shared" si="116"/>
        <v>15-12</v>
      </c>
      <c r="E2164" s="1">
        <f>_xlfn.IFNA(VLOOKUP(Aragon!B2164,'Kilter Holds'!$P$36:$AA$208,7,0),0)</f>
        <v>0</v>
      </c>
      <c r="G2164" s="2">
        <f t="shared" si="114"/>
        <v>0</v>
      </c>
      <c r="H2164" s="2">
        <f t="shared" si="115"/>
        <v>0</v>
      </c>
    </row>
    <row r="2165" spans="2:8">
      <c r="B2165" t="s">
        <v>44</v>
      </c>
      <c r="C2165" t="s">
        <v>1603</v>
      </c>
      <c r="D2165" s="8" t="str">
        <f t="shared" si="116"/>
        <v>16-16</v>
      </c>
      <c r="E2165" s="1">
        <f>_xlfn.IFNA(VLOOKUP(Aragon!B2165,'Kilter Holds'!$P$36:$AA$208,8,0),0)</f>
        <v>0</v>
      </c>
      <c r="G2165" s="2">
        <f t="shared" si="114"/>
        <v>0</v>
      </c>
      <c r="H2165" s="2">
        <f t="shared" si="115"/>
        <v>0</v>
      </c>
    </row>
    <row r="2166" spans="2:8">
      <c r="B2166" t="s">
        <v>44</v>
      </c>
      <c r="C2166" t="s">
        <v>1603</v>
      </c>
      <c r="D2166" s="9" t="str">
        <f t="shared" si="116"/>
        <v>13-01</v>
      </c>
      <c r="E2166" s="1">
        <f>_xlfn.IFNA(VLOOKUP(Aragon!B2166,'Kilter Holds'!$P$36:$AA$208,9,0),0)</f>
        <v>0</v>
      </c>
      <c r="G2166" s="2">
        <f t="shared" si="114"/>
        <v>0</v>
      </c>
      <c r="H2166" s="2">
        <f t="shared" si="115"/>
        <v>0</v>
      </c>
    </row>
    <row r="2167" spans="2:8">
      <c r="B2167" t="s">
        <v>44</v>
      </c>
      <c r="C2167" t="s">
        <v>1603</v>
      </c>
      <c r="D2167" s="10" t="str">
        <f t="shared" si="116"/>
        <v>07-13</v>
      </c>
      <c r="E2167" s="1">
        <f>_xlfn.IFNA(VLOOKUP(Aragon!B2167,'Kilter Holds'!$P$36:$AA$208,10,0),0)</f>
        <v>0</v>
      </c>
      <c r="G2167" s="2">
        <f t="shared" si="114"/>
        <v>0</v>
      </c>
      <c r="H2167" s="2">
        <f t="shared" si="115"/>
        <v>0</v>
      </c>
    </row>
    <row r="2168" spans="2:8">
      <c r="B2168" t="s">
        <v>44</v>
      </c>
      <c r="C2168" t="s">
        <v>1603</v>
      </c>
      <c r="D2168" s="11" t="str">
        <f t="shared" si="116"/>
        <v>11-26</v>
      </c>
      <c r="E2168" s="1">
        <f>_xlfn.IFNA(VLOOKUP(Aragon!B2168,'Kilter Holds'!$P$36:$AA$208,11,0),0)</f>
        <v>0</v>
      </c>
      <c r="G2168" s="2">
        <f t="shared" si="114"/>
        <v>0</v>
      </c>
      <c r="H2168" s="2">
        <f t="shared" si="115"/>
        <v>0</v>
      </c>
    </row>
    <row r="2169" spans="2:8">
      <c r="B2169" t="s">
        <v>44</v>
      </c>
      <c r="C2169" t="s">
        <v>1603</v>
      </c>
      <c r="D2169" s="13" t="str">
        <f t="shared" si="116"/>
        <v>18-01</v>
      </c>
      <c r="E2169" s="1">
        <f>_xlfn.IFNA(VLOOKUP(Aragon!B2169,'Kilter Holds'!$P$36:$AA$208,12,0),0)</f>
        <v>0</v>
      </c>
      <c r="G2169" s="2">
        <f t="shared" si="114"/>
        <v>0</v>
      </c>
      <c r="H2169" s="2">
        <f t="shared" si="115"/>
        <v>0</v>
      </c>
    </row>
    <row r="2170" spans="2:8">
      <c r="B2170" t="s">
        <v>44</v>
      </c>
      <c r="C2170" t="s">
        <v>1603</v>
      </c>
      <c r="D2170" s="12" t="str">
        <f t="shared" si="116"/>
        <v>Color Code</v>
      </c>
      <c r="E2170" s="1">
        <f>_xlfn.IFNA(VLOOKUP(Aragon!B2170,'Kilter Holds'!$P$36:$AA$208,13,0),0)</f>
        <v>0</v>
      </c>
      <c r="G2170" s="2">
        <f t="shared" si="114"/>
        <v>0</v>
      </c>
      <c r="H2170" s="2">
        <f t="shared" si="115"/>
        <v>0</v>
      </c>
    </row>
    <row r="2171" spans="2:8">
      <c r="B2171" t="s">
        <v>40</v>
      </c>
      <c r="C2171" t="s">
        <v>1604</v>
      </c>
      <c r="D2171" s="5" t="str">
        <f t="shared" si="116"/>
        <v>11-12</v>
      </c>
      <c r="E2171" s="1">
        <f>_xlfn.IFNA(VLOOKUP(Aragon!B2171,'Kilter Holds'!$P$36:$AA$208,5,0),0)</f>
        <v>0</v>
      </c>
      <c r="G2171" s="2">
        <f t="shared" si="114"/>
        <v>0</v>
      </c>
      <c r="H2171" s="2">
        <f t="shared" si="115"/>
        <v>0</v>
      </c>
    </row>
    <row r="2172" spans="2:8">
      <c r="B2172" t="s">
        <v>40</v>
      </c>
      <c r="C2172" t="s">
        <v>1604</v>
      </c>
      <c r="D2172" s="6" t="str">
        <f t="shared" si="116"/>
        <v>14-01</v>
      </c>
      <c r="E2172" s="1">
        <f>_xlfn.IFNA(VLOOKUP(Aragon!B2172,'Kilter Holds'!$P$36:$AA$208,6,0),0)</f>
        <v>0</v>
      </c>
      <c r="G2172" s="2">
        <f t="shared" si="114"/>
        <v>0</v>
      </c>
      <c r="H2172" s="2">
        <f t="shared" si="115"/>
        <v>0</v>
      </c>
    </row>
    <row r="2173" spans="2:8">
      <c r="B2173" t="s">
        <v>40</v>
      </c>
      <c r="C2173" t="s">
        <v>1604</v>
      </c>
      <c r="D2173" s="7" t="str">
        <f t="shared" si="116"/>
        <v>15-12</v>
      </c>
      <c r="E2173" s="1">
        <f>_xlfn.IFNA(VLOOKUP(Aragon!B2173,'Kilter Holds'!$P$36:$AA$208,7,0),0)</f>
        <v>0</v>
      </c>
      <c r="G2173" s="2">
        <f t="shared" si="114"/>
        <v>0</v>
      </c>
      <c r="H2173" s="2">
        <f t="shared" si="115"/>
        <v>0</v>
      </c>
    </row>
    <row r="2174" spans="2:8">
      <c r="B2174" t="s">
        <v>40</v>
      </c>
      <c r="C2174" t="s">
        <v>1604</v>
      </c>
      <c r="D2174" s="8" t="str">
        <f t="shared" si="116"/>
        <v>16-16</v>
      </c>
      <c r="E2174" s="1">
        <f>_xlfn.IFNA(VLOOKUP(Aragon!B2174,'Kilter Holds'!$P$36:$AA$208,8,0),0)</f>
        <v>0</v>
      </c>
      <c r="G2174" s="2">
        <f t="shared" si="114"/>
        <v>0</v>
      </c>
      <c r="H2174" s="2">
        <f t="shared" si="115"/>
        <v>0</v>
      </c>
    </row>
    <row r="2175" spans="2:8">
      <c r="B2175" t="s">
        <v>40</v>
      </c>
      <c r="C2175" t="s">
        <v>1604</v>
      </c>
      <c r="D2175" s="9" t="str">
        <f t="shared" si="116"/>
        <v>13-01</v>
      </c>
      <c r="E2175" s="1">
        <f>_xlfn.IFNA(VLOOKUP(Aragon!B2175,'Kilter Holds'!$P$36:$AA$208,9,0),0)</f>
        <v>0</v>
      </c>
      <c r="G2175" s="2">
        <f t="shared" si="114"/>
        <v>0</v>
      </c>
      <c r="H2175" s="2">
        <f t="shared" si="115"/>
        <v>0</v>
      </c>
    </row>
    <row r="2176" spans="2:8">
      <c r="B2176" t="s">
        <v>40</v>
      </c>
      <c r="C2176" t="s">
        <v>1604</v>
      </c>
      <c r="D2176" s="10" t="str">
        <f t="shared" si="116"/>
        <v>07-13</v>
      </c>
      <c r="E2176" s="1">
        <f>_xlfn.IFNA(VLOOKUP(Aragon!B2176,'Kilter Holds'!$P$36:$AA$208,10,0),0)</f>
        <v>0</v>
      </c>
      <c r="G2176" s="2">
        <f t="shared" si="114"/>
        <v>0</v>
      </c>
      <c r="H2176" s="2">
        <f t="shared" si="115"/>
        <v>0</v>
      </c>
    </row>
    <row r="2177" spans="2:8">
      <c r="B2177" t="s">
        <v>40</v>
      </c>
      <c r="C2177" t="s">
        <v>1604</v>
      </c>
      <c r="D2177" s="11" t="str">
        <f t="shared" si="116"/>
        <v>11-26</v>
      </c>
      <c r="E2177" s="1">
        <f>_xlfn.IFNA(VLOOKUP(Aragon!B2177,'Kilter Holds'!$P$36:$AA$208,11,0),0)</f>
        <v>0</v>
      </c>
      <c r="G2177" s="2">
        <f t="shared" si="114"/>
        <v>0</v>
      </c>
      <c r="H2177" s="2">
        <f t="shared" si="115"/>
        <v>0</v>
      </c>
    </row>
    <row r="2178" spans="2:8">
      <c r="B2178" t="s">
        <v>40</v>
      </c>
      <c r="C2178" t="s">
        <v>1604</v>
      </c>
      <c r="D2178" s="13" t="str">
        <f t="shared" si="116"/>
        <v>18-01</v>
      </c>
      <c r="E2178" s="1">
        <f>_xlfn.IFNA(VLOOKUP(Aragon!B2178,'Kilter Holds'!$P$36:$AA$208,12,0),0)</f>
        <v>0</v>
      </c>
      <c r="G2178" s="2">
        <f t="shared" si="114"/>
        <v>0</v>
      </c>
      <c r="H2178" s="2">
        <f t="shared" si="115"/>
        <v>0</v>
      </c>
    </row>
    <row r="2179" spans="2:8">
      <c r="B2179" t="s">
        <v>40</v>
      </c>
      <c r="C2179" t="s">
        <v>1604</v>
      </c>
      <c r="D2179" s="12" t="str">
        <f t="shared" si="116"/>
        <v>Color Code</v>
      </c>
      <c r="E2179" s="1">
        <f>_xlfn.IFNA(VLOOKUP(Aragon!B2179,'Kilter Holds'!$P$36:$AA$208,13,0),0)</f>
        <v>0</v>
      </c>
      <c r="G2179" s="2">
        <f t="shared" si="114"/>
        <v>0</v>
      </c>
      <c r="H2179" s="2">
        <f t="shared" si="115"/>
        <v>0</v>
      </c>
    </row>
    <row r="2180" spans="2:8">
      <c r="B2180" t="s">
        <v>478</v>
      </c>
      <c r="C2180" t="s">
        <v>1605</v>
      </c>
      <c r="D2180" s="5" t="str">
        <f t="shared" si="116"/>
        <v>11-12</v>
      </c>
      <c r="E2180" s="1">
        <f>_xlfn.IFNA(VLOOKUP(Aragon!B2180,'Kilter Holds'!$P$36:$AA$208,5,0),0)</f>
        <v>0</v>
      </c>
      <c r="G2180" s="2">
        <f t="shared" si="114"/>
        <v>0</v>
      </c>
      <c r="H2180" s="2">
        <f t="shared" si="115"/>
        <v>0</v>
      </c>
    </row>
    <row r="2181" spans="2:8">
      <c r="B2181" t="s">
        <v>478</v>
      </c>
      <c r="C2181" t="s">
        <v>1605</v>
      </c>
      <c r="D2181" s="6" t="str">
        <f t="shared" si="116"/>
        <v>14-01</v>
      </c>
      <c r="E2181" s="1">
        <f>_xlfn.IFNA(VLOOKUP(Aragon!B2181,'Kilter Holds'!$P$36:$AA$208,6,0),0)</f>
        <v>0</v>
      </c>
      <c r="G2181" s="2">
        <f t="shared" si="114"/>
        <v>0</v>
      </c>
      <c r="H2181" s="2">
        <f t="shared" si="115"/>
        <v>0</v>
      </c>
    </row>
    <row r="2182" spans="2:8">
      <c r="B2182" t="s">
        <v>478</v>
      </c>
      <c r="C2182" t="s">
        <v>1605</v>
      </c>
      <c r="D2182" s="7" t="str">
        <f t="shared" si="116"/>
        <v>15-12</v>
      </c>
      <c r="E2182" s="1">
        <f>_xlfn.IFNA(VLOOKUP(Aragon!B2182,'Kilter Holds'!$P$36:$AA$208,7,0),0)</f>
        <v>0</v>
      </c>
      <c r="G2182" s="2">
        <f t="shared" si="114"/>
        <v>0</v>
      </c>
      <c r="H2182" s="2">
        <f t="shared" si="115"/>
        <v>0</v>
      </c>
    </row>
    <row r="2183" spans="2:8">
      <c r="B2183" t="s">
        <v>478</v>
      </c>
      <c r="C2183" t="s">
        <v>1605</v>
      </c>
      <c r="D2183" s="8" t="str">
        <f t="shared" si="116"/>
        <v>16-16</v>
      </c>
      <c r="E2183" s="1">
        <f>_xlfn.IFNA(VLOOKUP(Aragon!B2183,'Kilter Holds'!$P$36:$AA$208,8,0),0)</f>
        <v>0</v>
      </c>
      <c r="G2183" s="2">
        <f t="shared" si="114"/>
        <v>0</v>
      </c>
      <c r="H2183" s="2">
        <f t="shared" si="115"/>
        <v>0</v>
      </c>
    </row>
    <row r="2184" spans="2:8">
      <c r="B2184" t="s">
        <v>478</v>
      </c>
      <c r="C2184" t="s">
        <v>1605</v>
      </c>
      <c r="D2184" s="9" t="str">
        <f t="shared" si="116"/>
        <v>13-01</v>
      </c>
      <c r="E2184" s="1">
        <f>_xlfn.IFNA(VLOOKUP(Aragon!B2184,'Kilter Holds'!$P$36:$AA$208,9,0),0)</f>
        <v>0</v>
      </c>
      <c r="G2184" s="2">
        <f t="shared" si="114"/>
        <v>0</v>
      </c>
      <c r="H2184" s="2">
        <f t="shared" si="115"/>
        <v>0</v>
      </c>
    </row>
    <row r="2185" spans="2:8">
      <c r="B2185" t="s">
        <v>478</v>
      </c>
      <c r="C2185" t="s">
        <v>1605</v>
      </c>
      <c r="D2185" s="10" t="str">
        <f t="shared" si="116"/>
        <v>07-13</v>
      </c>
      <c r="E2185" s="1">
        <f>_xlfn.IFNA(VLOOKUP(Aragon!B2185,'Kilter Holds'!$P$36:$AA$208,10,0),0)</f>
        <v>0</v>
      </c>
      <c r="G2185" s="2">
        <f t="shared" si="114"/>
        <v>0</v>
      </c>
      <c r="H2185" s="2">
        <f t="shared" si="115"/>
        <v>0</v>
      </c>
    </row>
    <row r="2186" spans="2:8">
      <c r="B2186" t="s">
        <v>478</v>
      </c>
      <c r="C2186" t="s">
        <v>1605</v>
      </c>
      <c r="D2186" s="11" t="str">
        <f t="shared" si="116"/>
        <v>11-26</v>
      </c>
      <c r="E2186" s="1">
        <f>_xlfn.IFNA(VLOOKUP(Aragon!B2186,'Kilter Holds'!$P$36:$AA$208,11,0),0)</f>
        <v>0</v>
      </c>
      <c r="G2186" s="2">
        <f t="shared" si="114"/>
        <v>0</v>
      </c>
      <c r="H2186" s="2">
        <f t="shared" si="115"/>
        <v>0</v>
      </c>
    </row>
    <row r="2187" spans="2:8">
      <c r="B2187" t="s">
        <v>478</v>
      </c>
      <c r="C2187" t="s">
        <v>1605</v>
      </c>
      <c r="D2187" s="13" t="str">
        <f t="shared" si="116"/>
        <v>18-01</v>
      </c>
      <c r="E2187" s="1">
        <f>_xlfn.IFNA(VLOOKUP(Aragon!B2187,'Kilter Holds'!$P$36:$AA$208,12,0),0)</f>
        <v>0</v>
      </c>
      <c r="G2187" s="2">
        <f t="shared" si="114"/>
        <v>0</v>
      </c>
      <c r="H2187" s="2">
        <f t="shared" si="115"/>
        <v>0</v>
      </c>
    </row>
    <row r="2188" spans="2:8">
      <c r="B2188" t="s">
        <v>478</v>
      </c>
      <c r="C2188" t="s">
        <v>1605</v>
      </c>
      <c r="D2188" s="12" t="str">
        <f t="shared" si="116"/>
        <v>Color Code</v>
      </c>
      <c r="E2188" s="1">
        <f>_xlfn.IFNA(VLOOKUP(Aragon!B2188,'Kilter Holds'!$P$36:$AA$208,13,0),0)</f>
        <v>0</v>
      </c>
      <c r="G2188" s="2">
        <f t="shared" si="114"/>
        <v>0</v>
      </c>
      <c r="H2188" s="2">
        <f t="shared" si="115"/>
        <v>0</v>
      </c>
    </row>
    <row r="2189" spans="2:8">
      <c r="B2189" t="s">
        <v>479</v>
      </c>
      <c r="C2189" t="s">
        <v>1606</v>
      </c>
      <c r="D2189" s="5" t="str">
        <f t="shared" si="116"/>
        <v>11-12</v>
      </c>
      <c r="E2189" s="1">
        <f>_xlfn.IFNA(VLOOKUP(Aragon!B2189,'Kilter Holds'!$P$36:$AA$208,5,0),0)</f>
        <v>0</v>
      </c>
      <c r="G2189" s="2">
        <f t="shared" si="114"/>
        <v>0</v>
      </c>
      <c r="H2189" s="2">
        <f t="shared" si="115"/>
        <v>0</v>
      </c>
    </row>
    <row r="2190" spans="2:8">
      <c r="B2190" t="s">
        <v>479</v>
      </c>
      <c r="C2190" t="s">
        <v>1606</v>
      </c>
      <c r="D2190" s="6" t="str">
        <f t="shared" si="116"/>
        <v>14-01</v>
      </c>
      <c r="E2190" s="1">
        <f>_xlfn.IFNA(VLOOKUP(Aragon!B2190,'Kilter Holds'!$P$36:$AA$208,6,0),0)</f>
        <v>0</v>
      </c>
      <c r="G2190" s="2">
        <f t="shared" si="114"/>
        <v>0</v>
      </c>
      <c r="H2190" s="2">
        <f t="shared" si="115"/>
        <v>0</v>
      </c>
    </row>
    <row r="2191" spans="2:8">
      <c r="B2191" t="s">
        <v>479</v>
      </c>
      <c r="C2191" t="s">
        <v>1606</v>
      </c>
      <c r="D2191" s="7" t="str">
        <f t="shared" si="116"/>
        <v>15-12</v>
      </c>
      <c r="E2191" s="1">
        <f>_xlfn.IFNA(VLOOKUP(Aragon!B2191,'Kilter Holds'!$P$36:$AA$208,7,0),0)</f>
        <v>0</v>
      </c>
      <c r="G2191" s="2">
        <f t="shared" si="114"/>
        <v>0</v>
      </c>
      <c r="H2191" s="2">
        <f t="shared" si="115"/>
        <v>0</v>
      </c>
    </row>
    <row r="2192" spans="2:8">
      <c r="B2192" t="s">
        <v>479</v>
      </c>
      <c r="C2192" t="s">
        <v>1606</v>
      </c>
      <c r="D2192" s="8" t="str">
        <f t="shared" si="116"/>
        <v>16-16</v>
      </c>
      <c r="E2192" s="1">
        <f>_xlfn.IFNA(VLOOKUP(Aragon!B2192,'Kilter Holds'!$P$36:$AA$208,8,0),0)</f>
        <v>0</v>
      </c>
      <c r="G2192" s="2">
        <f t="shared" si="114"/>
        <v>0</v>
      </c>
      <c r="H2192" s="2">
        <f t="shared" si="115"/>
        <v>0</v>
      </c>
    </row>
    <row r="2193" spans="2:8">
      <c r="B2193" t="s">
        <v>479</v>
      </c>
      <c r="C2193" t="s">
        <v>1606</v>
      </c>
      <c r="D2193" s="9" t="str">
        <f t="shared" si="116"/>
        <v>13-01</v>
      </c>
      <c r="E2193" s="1">
        <f>_xlfn.IFNA(VLOOKUP(Aragon!B2193,'Kilter Holds'!$P$36:$AA$208,9,0),0)</f>
        <v>0</v>
      </c>
      <c r="G2193" s="2">
        <f t="shared" si="114"/>
        <v>0</v>
      </c>
      <c r="H2193" s="2">
        <f t="shared" si="115"/>
        <v>0</v>
      </c>
    </row>
    <row r="2194" spans="2:8">
      <c r="B2194" t="s">
        <v>479</v>
      </c>
      <c r="C2194" t="s">
        <v>1606</v>
      </c>
      <c r="D2194" s="10" t="str">
        <f t="shared" si="116"/>
        <v>07-13</v>
      </c>
      <c r="E2194" s="1">
        <f>_xlfn.IFNA(VLOOKUP(Aragon!B2194,'Kilter Holds'!$P$36:$AA$208,10,0),0)</f>
        <v>0</v>
      </c>
      <c r="G2194" s="2">
        <f t="shared" si="114"/>
        <v>0</v>
      </c>
      <c r="H2194" s="2">
        <f t="shared" si="115"/>
        <v>0</v>
      </c>
    </row>
    <row r="2195" spans="2:8">
      <c r="B2195" t="s">
        <v>479</v>
      </c>
      <c r="C2195" t="s">
        <v>1606</v>
      </c>
      <c r="D2195" s="11" t="str">
        <f t="shared" si="116"/>
        <v>11-26</v>
      </c>
      <c r="E2195" s="1">
        <f>_xlfn.IFNA(VLOOKUP(Aragon!B2195,'Kilter Holds'!$P$36:$AA$208,11,0),0)</f>
        <v>0</v>
      </c>
      <c r="G2195" s="2">
        <f t="shared" ref="G2195:G2258" si="117">E2195*F2195</f>
        <v>0</v>
      </c>
      <c r="H2195" s="2">
        <f t="shared" si="115"/>
        <v>0</v>
      </c>
    </row>
    <row r="2196" spans="2:8">
      <c r="B2196" t="s">
        <v>479</v>
      </c>
      <c r="C2196" t="s">
        <v>1606</v>
      </c>
      <c r="D2196" s="13" t="str">
        <f t="shared" si="116"/>
        <v>18-01</v>
      </c>
      <c r="E2196" s="1">
        <f>_xlfn.IFNA(VLOOKUP(Aragon!B2196,'Kilter Holds'!$P$36:$AA$208,12,0),0)</f>
        <v>0</v>
      </c>
      <c r="G2196" s="2">
        <f t="shared" si="117"/>
        <v>0</v>
      </c>
      <c r="H2196" s="2">
        <f t="shared" ref="H2196:H2259" si="118">IF($S$11="Y",G2196*0.05,0)</f>
        <v>0</v>
      </c>
    </row>
    <row r="2197" spans="2:8">
      <c r="B2197" t="s">
        <v>479</v>
      </c>
      <c r="C2197" t="s">
        <v>1606</v>
      </c>
      <c r="D2197" s="12" t="str">
        <f t="shared" ref="D2197:D2260" si="119">D2188</f>
        <v>Color Code</v>
      </c>
      <c r="E2197" s="1">
        <f>_xlfn.IFNA(VLOOKUP(Aragon!B2197,'Kilter Holds'!$P$36:$AA$208,13,0),0)</f>
        <v>0</v>
      </c>
      <c r="G2197" s="2">
        <f t="shared" si="117"/>
        <v>0</v>
      </c>
      <c r="H2197" s="2">
        <f t="shared" si="118"/>
        <v>0</v>
      </c>
    </row>
    <row r="2198" spans="2:8">
      <c r="B2198" t="s">
        <v>480</v>
      </c>
      <c r="C2198" t="s">
        <v>1607</v>
      </c>
      <c r="D2198" s="5" t="str">
        <f t="shared" si="119"/>
        <v>11-12</v>
      </c>
      <c r="E2198" s="1">
        <f>_xlfn.IFNA(VLOOKUP(Aragon!B2198,'Kilter Holds'!$P$36:$AA$208,5,0),0)</f>
        <v>0</v>
      </c>
      <c r="G2198" s="2">
        <f t="shared" si="117"/>
        <v>0</v>
      </c>
      <c r="H2198" s="2">
        <f t="shared" si="118"/>
        <v>0</v>
      </c>
    </row>
    <row r="2199" spans="2:8">
      <c r="B2199" t="s">
        <v>480</v>
      </c>
      <c r="C2199" t="s">
        <v>1607</v>
      </c>
      <c r="D2199" s="6" t="str">
        <f t="shared" si="119"/>
        <v>14-01</v>
      </c>
      <c r="E2199" s="1">
        <f>_xlfn.IFNA(VLOOKUP(Aragon!B2199,'Kilter Holds'!$P$36:$AA$208,6,0),0)</f>
        <v>0</v>
      </c>
      <c r="G2199" s="2">
        <f t="shared" si="117"/>
        <v>0</v>
      </c>
      <c r="H2199" s="2">
        <f t="shared" si="118"/>
        <v>0</v>
      </c>
    </row>
    <row r="2200" spans="2:8">
      <c r="B2200" t="s">
        <v>480</v>
      </c>
      <c r="C2200" t="s">
        <v>1607</v>
      </c>
      <c r="D2200" s="7" t="str">
        <f t="shared" si="119"/>
        <v>15-12</v>
      </c>
      <c r="E2200" s="1">
        <f>_xlfn.IFNA(VLOOKUP(Aragon!B2200,'Kilter Holds'!$P$36:$AA$208,7,0),0)</f>
        <v>0</v>
      </c>
      <c r="G2200" s="2">
        <f t="shared" si="117"/>
        <v>0</v>
      </c>
      <c r="H2200" s="2">
        <f t="shared" si="118"/>
        <v>0</v>
      </c>
    </row>
    <row r="2201" spans="2:8">
      <c r="B2201" t="s">
        <v>480</v>
      </c>
      <c r="C2201" t="s">
        <v>1607</v>
      </c>
      <c r="D2201" s="8" t="str">
        <f t="shared" si="119"/>
        <v>16-16</v>
      </c>
      <c r="E2201" s="1">
        <f>_xlfn.IFNA(VLOOKUP(Aragon!B2201,'Kilter Holds'!$P$36:$AA$208,8,0),0)</f>
        <v>0</v>
      </c>
      <c r="G2201" s="2">
        <f t="shared" si="117"/>
        <v>0</v>
      </c>
      <c r="H2201" s="2">
        <f t="shared" si="118"/>
        <v>0</v>
      </c>
    </row>
    <row r="2202" spans="2:8">
      <c r="B2202" t="s">
        <v>480</v>
      </c>
      <c r="C2202" t="s">
        <v>1607</v>
      </c>
      <c r="D2202" s="9" t="str">
        <f t="shared" si="119"/>
        <v>13-01</v>
      </c>
      <c r="E2202" s="1">
        <f>_xlfn.IFNA(VLOOKUP(Aragon!B2202,'Kilter Holds'!$P$36:$AA$208,9,0),0)</f>
        <v>0</v>
      </c>
      <c r="G2202" s="2">
        <f t="shared" si="117"/>
        <v>0</v>
      </c>
      <c r="H2202" s="2">
        <f t="shared" si="118"/>
        <v>0</v>
      </c>
    </row>
    <row r="2203" spans="2:8">
      <c r="B2203" t="s">
        <v>480</v>
      </c>
      <c r="C2203" t="s">
        <v>1607</v>
      </c>
      <c r="D2203" s="10" t="str">
        <f t="shared" si="119"/>
        <v>07-13</v>
      </c>
      <c r="E2203" s="1">
        <f>_xlfn.IFNA(VLOOKUP(Aragon!B2203,'Kilter Holds'!$P$36:$AA$208,10,0),0)</f>
        <v>0</v>
      </c>
      <c r="G2203" s="2">
        <f t="shared" si="117"/>
        <v>0</v>
      </c>
      <c r="H2203" s="2">
        <f t="shared" si="118"/>
        <v>0</v>
      </c>
    </row>
    <row r="2204" spans="2:8">
      <c r="B2204" t="s">
        <v>480</v>
      </c>
      <c r="C2204" t="s">
        <v>1607</v>
      </c>
      <c r="D2204" s="11" t="str">
        <f t="shared" si="119"/>
        <v>11-26</v>
      </c>
      <c r="E2204" s="1">
        <f>_xlfn.IFNA(VLOOKUP(Aragon!B2204,'Kilter Holds'!$P$36:$AA$208,11,0),0)</f>
        <v>0</v>
      </c>
      <c r="G2204" s="2">
        <f t="shared" si="117"/>
        <v>0</v>
      </c>
      <c r="H2204" s="2">
        <f t="shared" si="118"/>
        <v>0</v>
      </c>
    </row>
    <row r="2205" spans="2:8">
      <c r="B2205" t="s">
        <v>480</v>
      </c>
      <c r="C2205" t="s">
        <v>1607</v>
      </c>
      <c r="D2205" s="13" t="str">
        <f t="shared" si="119"/>
        <v>18-01</v>
      </c>
      <c r="E2205" s="1">
        <f>_xlfn.IFNA(VLOOKUP(Aragon!B2205,'Kilter Holds'!$P$36:$AA$208,12,0),0)</f>
        <v>0</v>
      </c>
      <c r="G2205" s="2">
        <f t="shared" si="117"/>
        <v>0</v>
      </c>
      <c r="H2205" s="2">
        <f t="shared" si="118"/>
        <v>0</v>
      </c>
    </row>
    <row r="2206" spans="2:8">
      <c r="B2206" t="s">
        <v>480</v>
      </c>
      <c r="C2206" t="s">
        <v>1607</v>
      </c>
      <c r="D2206" s="12" t="str">
        <f t="shared" si="119"/>
        <v>Color Code</v>
      </c>
      <c r="E2206" s="1">
        <f>_xlfn.IFNA(VLOOKUP(Aragon!B2206,'Kilter Holds'!$P$36:$AA$208,13,0),0)</f>
        <v>0</v>
      </c>
      <c r="G2206" s="2">
        <f t="shared" si="117"/>
        <v>0</v>
      </c>
      <c r="H2206" s="2">
        <f t="shared" si="118"/>
        <v>0</v>
      </c>
    </row>
    <row r="2207" spans="2:8">
      <c r="B2207" t="s">
        <v>481</v>
      </c>
      <c r="C2207" t="s">
        <v>1608</v>
      </c>
      <c r="D2207" s="5" t="str">
        <f t="shared" si="119"/>
        <v>11-12</v>
      </c>
      <c r="E2207" s="1">
        <f>_xlfn.IFNA(VLOOKUP(Aragon!B2207,'Kilter Holds'!$P$36:$AA$208,5,0),0)</f>
        <v>0</v>
      </c>
      <c r="G2207" s="2">
        <f t="shared" si="117"/>
        <v>0</v>
      </c>
      <c r="H2207" s="2">
        <f t="shared" si="118"/>
        <v>0</v>
      </c>
    </row>
    <row r="2208" spans="2:8">
      <c r="B2208" t="s">
        <v>481</v>
      </c>
      <c r="C2208" t="s">
        <v>1608</v>
      </c>
      <c r="D2208" s="6" t="str">
        <f t="shared" si="119"/>
        <v>14-01</v>
      </c>
      <c r="E2208" s="1">
        <f>_xlfn.IFNA(VLOOKUP(Aragon!B2208,'Kilter Holds'!$P$36:$AA$208,6,0),0)</f>
        <v>0</v>
      </c>
      <c r="G2208" s="2">
        <f t="shared" si="117"/>
        <v>0</v>
      </c>
      <c r="H2208" s="2">
        <f t="shared" si="118"/>
        <v>0</v>
      </c>
    </row>
    <row r="2209" spans="2:8">
      <c r="B2209" t="s">
        <v>481</v>
      </c>
      <c r="C2209" t="s">
        <v>1608</v>
      </c>
      <c r="D2209" s="7" t="str">
        <f t="shared" si="119"/>
        <v>15-12</v>
      </c>
      <c r="E2209" s="1">
        <f>_xlfn.IFNA(VLOOKUP(Aragon!B2209,'Kilter Holds'!$P$36:$AA$208,7,0),0)</f>
        <v>0</v>
      </c>
      <c r="G2209" s="2">
        <f t="shared" si="117"/>
        <v>0</v>
      </c>
      <c r="H2209" s="2">
        <f t="shared" si="118"/>
        <v>0</v>
      </c>
    </row>
    <row r="2210" spans="2:8">
      <c r="B2210" t="s">
        <v>481</v>
      </c>
      <c r="C2210" t="s">
        <v>1608</v>
      </c>
      <c r="D2210" s="8" t="str">
        <f t="shared" si="119"/>
        <v>16-16</v>
      </c>
      <c r="E2210" s="1">
        <f>_xlfn.IFNA(VLOOKUP(Aragon!B2210,'Kilter Holds'!$P$36:$AA$208,8,0),0)</f>
        <v>0</v>
      </c>
      <c r="G2210" s="2">
        <f t="shared" si="117"/>
        <v>0</v>
      </c>
      <c r="H2210" s="2">
        <f t="shared" si="118"/>
        <v>0</v>
      </c>
    </row>
    <row r="2211" spans="2:8">
      <c r="B2211" t="s">
        <v>481</v>
      </c>
      <c r="C2211" t="s">
        <v>1608</v>
      </c>
      <c r="D2211" s="9" t="str">
        <f t="shared" si="119"/>
        <v>13-01</v>
      </c>
      <c r="E2211" s="1">
        <f>_xlfn.IFNA(VLOOKUP(Aragon!B2211,'Kilter Holds'!$P$36:$AA$208,9,0),0)</f>
        <v>0</v>
      </c>
      <c r="G2211" s="2">
        <f t="shared" si="117"/>
        <v>0</v>
      </c>
      <c r="H2211" s="2">
        <f t="shared" si="118"/>
        <v>0</v>
      </c>
    </row>
    <row r="2212" spans="2:8">
      <c r="B2212" t="s">
        <v>481</v>
      </c>
      <c r="C2212" t="s">
        <v>1608</v>
      </c>
      <c r="D2212" s="10" t="str">
        <f t="shared" si="119"/>
        <v>07-13</v>
      </c>
      <c r="E2212" s="1">
        <f>_xlfn.IFNA(VLOOKUP(Aragon!B2212,'Kilter Holds'!$P$36:$AA$208,10,0),0)</f>
        <v>0</v>
      </c>
      <c r="G2212" s="2">
        <f t="shared" si="117"/>
        <v>0</v>
      </c>
      <c r="H2212" s="2">
        <f t="shared" si="118"/>
        <v>0</v>
      </c>
    </row>
    <row r="2213" spans="2:8">
      <c r="B2213" t="s">
        <v>481</v>
      </c>
      <c r="C2213" t="s">
        <v>1608</v>
      </c>
      <c r="D2213" s="11" t="str">
        <f t="shared" si="119"/>
        <v>11-26</v>
      </c>
      <c r="E2213" s="1">
        <f>_xlfn.IFNA(VLOOKUP(Aragon!B2213,'Kilter Holds'!$P$36:$AA$208,11,0),0)</f>
        <v>0</v>
      </c>
      <c r="G2213" s="2">
        <f t="shared" si="117"/>
        <v>0</v>
      </c>
      <c r="H2213" s="2">
        <f t="shared" si="118"/>
        <v>0</v>
      </c>
    </row>
    <row r="2214" spans="2:8">
      <c r="B2214" t="s">
        <v>481</v>
      </c>
      <c r="C2214" t="s">
        <v>1608</v>
      </c>
      <c r="D2214" s="13" t="str">
        <f t="shared" si="119"/>
        <v>18-01</v>
      </c>
      <c r="E2214" s="1">
        <f>_xlfn.IFNA(VLOOKUP(Aragon!B2214,'Kilter Holds'!$P$36:$AA$208,12,0),0)</f>
        <v>0</v>
      </c>
      <c r="G2214" s="2">
        <f t="shared" si="117"/>
        <v>0</v>
      </c>
      <c r="H2214" s="2">
        <f t="shared" si="118"/>
        <v>0</v>
      </c>
    </row>
    <row r="2215" spans="2:8">
      <c r="B2215" t="s">
        <v>481</v>
      </c>
      <c r="C2215" t="s">
        <v>1608</v>
      </c>
      <c r="D2215" s="12" t="str">
        <f t="shared" si="119"/>
        <v>Color Code</v>
      </c>
      <c r="E2215" s="1">
        <f>_xlfn.IFNA(VLOOKUP(Aragon!B2215,'Kilter Holds'!$P$36:$AA$208,13,0),0)</f>
        <v>0</v>
      </c>
      <c r="G2215" s="2">
        <f t="shared" si="117"/>
        <v>0</v>
      </c>
      <c r="H2215" s="2">
        <f t="shared" si="118"/>
        <v>0</v>
      </c>
    </row>
    <row r="2216" spans="2:8">
      <c r="B2216" t="s">
        <v>429</v>
      </c>
      <c r="C2216" t="s">
        <v>1609</v>
      </c>
      <c r="D2216" s="5" t="str">
        <f t="shared" si="119"/>
        <v>11-12</v>
      </c>
      <c r="E2216" s="1">
        <f>_xlfn.IFNA(VLOOKUP(Aragon!B2216,'Kilter Holds'!$P$36:$AA$208,5,0),0)</f>
        <v>0</v>
      </c>
      <c r="G2216" s="2">
        <f t="shared" si="117"/>
        <v>0</v>
      </c>
      <c r="H2216" s="2">
        <f t="shared" si="118"/>
        <v>0</v>
      </c>
    </row>
    <row r="2217" spans="2:8">
      <c r="B2217" t="s">
        <v>429</v>
      </c>
      <c r="C2217" t="s">
        <v>1609</v>
      </c>
      <c r="D2217" s="6" t="str">
        <f t="shared" si="119"/>
        <v>14-01</v>
      </c>
      <c r="E2217" s="1">
        <f>_xlfn.IFNA(VLOOKUP(Aragon!B2217,'Kilter Holds'!$P$36:$AA$208,6,0),0)</f>
        <v>0</v>
      </c>
      <c r="G2217" s="2">
        <f t="shared" si="117"/>
        <v>0</v>
      </c>
      <c r="H2217" s="2">
        <f t="shared" si="118"/>
        <v>0</v>
      </c>
    </row>
    <row r="2218" spans="2:8">
      <c r="B2218" t="s">
        <v>429</v>
      </c>
      <c r="C2218" t="s">
        <v>1609</v>
      </c>
      <c r="D2218" s="7" t="str">
        <f t="shared" si="119"/>
        <v>15-12</v>
      </c>
      <c r="E2218" s="1">
        <f>_xlfn.IFNA(VLOOKUP(Aragon!B2218,'Kilter Holds'!$P$36:$AA$208,7,0),0)</f>
        <v>0</v>
      </c>
      <c r="G2218" s="2">
        <f t="shared" si="117"/>
        <v>0</v>
      </c>
      <c r="H2218" s="2">
        <f t="shared" si="118"/>
        <v>0</v>
      </c>
    </row>
    <row r="2219" spans="2:8">
      <c r="B2219" t="s">
        <v>429</v>
      </c>
      <c r="C2219" t="s">
        <v>1609</v>
      </c>
      <c r="D2219" s="8" t="str">
        <f t="shared" si="119"/>
        <v>16-16</v>
      </c>
      <c r="E2219" s="1">
        <f>_xlfn.IFNA(VLOOKUP(Aragon!B2219,'Kilter Holds'!$P$36:$AA$208,8,0),0)</f>
        <v>0</v>
      </c>
      <c r="G2219" s="2">
        <f t="shared" si="117"/>
        <v>0</v>
      </c>
      <c r="H2219" s="2">
        <f t="shared" si="118"/>
        <v>0</v>
      </c>
    </row>
    <row r="2220" spans="2:8">
      <c r="B2220" t="s">
        <v>429</v>
      </c>
      <c r="C2220" t="s">
        <v>1609</v>
      </c>
      <c r="D2220" s="9" t="str">
        <f t="shared" si="119"/>
        <v>13-01</v>
      </c>
      <c r="E2220" s="1">
        <f>_xlfn.IFNA(VLOOKUP(Aragon!B2220,'Kilter Holds'!$P$36:$AA$208,9,0),0)</f>
        <v>0</v>
      </c>
      <c r="G2220" s="2">
        <f t="shared" si="117"/>
        <v>0</v>
      </c>
      <c r="H2220" s="2">
        <f t="shared" si="118"/>
        <v>0</v>
      </c>
    </row>
    <row r="2221" spans="2:8">
      <c r="B2221" t="s">
        <v>429</v>
      </c>
      <c r="C2221" t="s">
        <v>1609</v>
      </c>
      <c r="D2221" s="10" t="str">
        <f t="shared" si="119"/>
        <v>07-13</v>
      </c>
      <c r="E2221" s="1">
        <f>_xlfn.IFNA(VLOOKUP(Aragon!B2221,'Kilter Holds'!$P$36:$AA$208,10,0),0)</f>
        <v>0</v>
      </c>
      <c r="G2221" s="2">
        <f t="shared" si="117"/>
        <v>0</v>
      </c>
      <c r="H2221" s="2">
        <f t="shared" si="118"/>
        <v>0</v>
      </c>
    </row>
    <row r="2222" spans="2:8">
      <c r="B2222" t="s">
        <v>429</v>
      </c>
      <c r="C2222" t="s">
        <v>1609</v>
      </c>
      <c r="D2222" s="11" t="str">
        <f t="shared" si="119"/>
        <v>11-26</v>
      </c>
      <c r="E2222" s="1">
        <f>_xlfn.IFNA(VLOOKUP(Aragon!B2222,'Kilter Holds'!$P$36:$AA$208,11,0),0)</f>
        <v>0</v>
      </c>
      <c r="G2222" s="2">
        <f t="shared" si="117"/>
        <v>0</v>
      </c>
      <c r="H2222" s="2">
        <f t="shared" si="118"/>
        <v>0</v>
      </c>
    </row>
    <row r="2223" spans="2:8">
      <c r="B2223" t="s">
        <v>429</v>
      </c>
      <c r="C2223" t="s">
        <v>1609</v>
      </c>
      <c r="D2223" s="13" t="str">
        <f t="shared" si="119"/>
        <v>18-01</v>
      </c>
      <c r="E2223" s="1">
        <f>_xlfn.IFNA(VLOOKUP(Aragon!B2223,'Kilter Holds'!$P$36:$AA$208,12,0),0)</f>
        <v>0</v>
      </c>
      <c r="G2223" s="2">
        <f t="shared" si="117"/>
        <v>0</v>
      </c>
      <c r="H2223" s="2">
        <f t="shared" si="118"/>
        <v>0</v>
      </c>
    </row>
    <row r="2224" spans="2:8">
      <c r="B2224" t="s">
        <v>429</v>
      </c>
      <c r="C2224" t="s">
        <v>1609</v>
      </c>
      <c r="D2224" s="12" t="str">
        <f t="shared" si="119"/>
        <v>Color Code</v>
      </c>
      <c r="E2224" s="1">
        <f>_xlfn.IFNA(VLOOKUP(Aragon!B2224,'Kilter Holds'!$P$36:$AA$208,13,0),0)</f>
        <v>0</v>
      </c>
      <c r="G2224" s="2">
        <f t="shared" si="117"/>
        <v>0</v>
      </c>
      <c r="H2224" s="2">
        <f t="shared" si="118"/>
        <v>0</v>
      </c>
    </row>
    <row r="2225" spans="2:8">
      <c r="B2225" t="s">
        <v>482</v>
      </c>
      <c r="C2225" t="s">
        <v>1610</v>
      </c>
      <c r="D2225" s="5" t="str">
        <f t="shared" si="119"/>
        <v>11-12</v>
      </c>
      <c r="E2225" s="1">
        <f>_xlfn.IFNA(VLOOKUP(Aragon!B2225,'Kilter Holds'!$P$36:$AA$208,5,0),0)</f>
        <v>0</v>
      </c>
      <c r="G2225" s="2">
        <f t="shared" si="117"/>
        <v>0</v>
      </c>
      <c r="H2225" s="2">
        <f t="shared" si="118"/>
        <v>0</v>
      </c>
    </row>
    <row r="2226" spans="2:8">
      <c r="B2226" t="s">
        <v>482</v>
      </c>
      <c r="C2226" t="s">
        <v>1610</v>
      </c>
      <c r="D2226" s="6" t="str">
        <f t="shared" si="119"/>
        <v>14-01</v>
      </c>
      <c r="E2226" s="1">
        <f>_xlfn.IFNA(VLOOKUP(Aragon!B2226,'Kilter Holds'!$P$36:$AA$208,6,0),0)</f>
        <v>0</v>
      </c>
      <c r="G2226" s="2">
        <f t="shared" si="117"/>
        <v>0</v>
      </c>
      <c r="H2226" s="2">
        <f t="shared" si="118"/>
        <v>0</v>
      </c>
    </row>
    <row r="2227" spans="2:8">
      <c r="B2227" t="s">
        <v>482</v>
      </c>
      <c r="C2227" t="s">
        <v>1610</v>
      </c>
      <c r="D2227" s="7" t="str">
        <f t="shared" si="119"/>
        <v>15-12</v>
      </c>
      <c r="E2227" s="1">
        <f>_xlfn.IFNA(VLOOKUP(Aragon!B2227,'Kilter Holds'!$P$36:$AA$208,7,0),0)</f>
        <v>0</v>
      </c>
      <c r="G2227" s="2">
        <f t="shared" si="117"/>
        <v>0</v>
      </c>
      <c r="H2227" s="2">
        <f t="shared" si="118"/>
        <v>0</v>
      </c>
    </row>
    <row r="2228" spans="2:8">
      <c r="B2228" t="s">
        <v>482</v>
      </c>
      <c r="C2228" t="s">
        <v>1610</v>
      </c>
      <c r="D2228" s="8" t="str">
        <f t="shared" si="119"/>
        <v>16-16</v>
      </c>
      <c r="E2228" s="1">
        <f>_xlfn.IFNA(VLOOKUP(Aragon!B2228,'Kilter Holds'!$P$36:$AA$208,8,0),0)</f>
        <v>0</v>
      </c>
      <c r="G2228" s="2">
        <f t="shared" si="117"/>
        <v>0</v>
      </c>
      <c r="H2228" s="2">
        <f t="shared" si="118"/>
        <v>0</v>
      </c>
    </row>
    <row r="2229" spans="2:8">
      <c r="B2229" t="s">
        <v>482</v>
      </c>
      <c r="C2229" t="s">
        <v>1610</v>
      </c>
      <c r="D2229" s="9" t="str">
        <f t="shared" si="119"/>
        <v>13-01</v>
      </c>
      <c r="E2229" s="1">
        <f>_xlfn.IFNA(VLOOKUP(Aragon!B2229,'Kilter Holds'!$P$36:$AA$208,9,0),0)</f>
        <v>0</v>
      </c>
      <c r="G2229" s="2">
        <f t="shared" si="117"/>
        <v>0</v>
      </c>
      <c r="H2229" s="2">
        <f t="shared" si="118"/>
        <v>0</v>
      </c>
    </row>
    <row r="2230" spans="2:8">
      <c r="B2230" t="s">
        <v>482</v>
      </c>
      <c r="C2230" t="s">
        <v>1610</v>
      </c>
      <c r="D2230" s="10" t="str">
        <f t="shared" si="119"/>
        <v>07-13</v>
      </c>
      <c r="E2230" s="1">
        <f>_xlfn.IFNA(VLOOKUP(Aragon!B2230,'Kilter Holds'!$P$36:$AA$208,10,0),0)</f>
        <v>0</v>
      </c>
      <c r="G2230" s="2">
        <f t="shared" si="117"/>
        <v>0</v>
      </c>
      <c r="H2230" s="2">
        <f t="shared" si="118"/>
        <v>0</v>
      </c>
    </row>
    <row r="2231" spans="2:8">
      <c r="B2231" t="s">
        <v>482</v>
      </c>
      <c r="C2231" t="s">
        <v>1610</v>
      </c>
      <c r="D2231" s="11" t="str">
        <f t="shared" si="119"/>
        <v>11-26</v>
      </c>
      <c r="E2231" s="1">
        <f>_xlfn.IFNA(VLOOKUP(Aragon!B2231,'Kilter Holds'!$P$36:$AA$208,11,0),0)</f>
        <v>0</v>
      </c>
      <c r="G2231" s="2">
        <f t="shared" si="117"/>
        <v>0</v>
      </c>
      <c r="H2231" s="2">
        <f t="shared" si="118"/>
        <v>0</v>
      </c>
    </row>
    <row r="2232" spans="2:8">
      <c r="B2232" t="s">
        <v>482</v>
      </c>
      <c r="C2232" t="s">
        <v>1610</v>
      </c>
      <c r="D2232" s="13" t="str">
        <f t="shared" si="119"/>
        <v>18-01</v>
      </c>
      <c r="E2232" s="1">
        <f>_xlfn.IFNA(VLOOKUP(Aragon!B2232,'Kilter Holds'!$P$36:$AA$208,12,0),0)</f>
        <v>0</v>
      </c>
      <c r="G2232" s="2">
        <f t="shared" si="117"/>
        <v>0</v>
      </c>
      <c r="H2232" s="2">
        <f t="shared" si="118"/>
        <v>0</v>
      </c>
    </row>
    <row r="2233" spans="2:8">
      <c r="B2233" t="s">
        <v>482</v>
      </c>
      <c r="C2233" t="s">
        <v>1610</v>
      </c>
      <c r="D2233" s="12" t="str">
        <f t="shared" si="119"/>
        <v>Color Code</v>
      </c>
      <c r="E2233" s="1">
        <f>_xlfn.IFNA(VLOOKUP(Aragon!B2233,'Kilter Holds'!$P$36:$AA$208,13,0),0)</f>
        <v>0</v>
      </c>
      <c r="G2233" s="2">
        <f t="shared" si="117"/>
        <v>0</v>
      </c>
      <c r="H2233" s="2">
        <f t="shared" si="118"/>
        <v>0</v>
      </c>
    </row>
    <row r="2234" spans="2:8">
      <c r="B2234" t="s">
        <v>483</v>
      </c>
      <c r="C2234" t="s">
        <v>1611</v>
      </c>
      <c r="D2234" s="5" t="str">
        <f t="shared" si="119"/>
        <v>11-12</v>
      </c>
      <c r="E2234" s="1">
        <f>_xlfn.IFNA(VLOOKUP(Aragon!B2234,'Kilter Holds'!$P$36:$AA$208,5,0),0)</f>
        <v>0</v>
      </c>
      <c r="G2234" s="2">
        <f t="shared" si="117"/>
        <v>0</v>
      </c>
      <c r="H2234" s="2">
        <f t="shared" si="118"/>
        <v>0</v>
      </c>
    </row>
    <row r="2235" spans="2:8">
      <c r="B2235" t="s">
        <v>483</v>
      </c>
      <c r="C2235" t="s">
        <v>1611</v>
      </c>
      <c r="D2235" s="6" t="str">
        <f t="shared" si="119"/>
        <v>14-01</v>
      </c>
      <c r="E2235" s="1">
        <f>_xlfn.IFNA(VLOOKUP(Aragon!B2235,'Kilter Holds'!$P$36:$AA$208,6,0),0)</f>
        <v>0</v>
      </c>
      <c r="G2235" s="2">
        <f t="shared" si="117"/>
        <v>0</v>
      </c>
      <c r="H2235" s="2">
        <f t="shared" si="118"/>
        <v>0</v>
      </c>
    </row>
    <row r="2236" spans="2:8">
      <c r="B2236" t="s">
        <v>483</v>
      </c>
      <c r="C2236" t="s">
        <v>1611</v>
      </c>
      <c r="D2236" s="7" t="str">
        <f t="shared" si="119"/>
        <v>15-12</v>
      </c>
      <c r="E2236" s="1">
        <f>_xlfn.IFNA(VLOOKUP(Aragon!B2236,'Kilter Holds'!$P$36:$AA$208,7,0),0)</f>
        <v>0</v>
      </c>
      <c r="G2236" s="2">
        <f t="shared" si="117"/>
        <v>0</v>
      </c>
      <c r="H2236" s="2">
        <f t="shared" si="118"/>
        <v>0</v>
      </c>
    </row>
    <row r="2237" spans="2:8">
      <c r="B2237" t="s">
        <v>483</v>
      </c>
      <c r="C2237" t="s">
        <v>1611</v>
      </c>
      <c r="D2237" s="8" t="str">
        <f t="shared" si="119"/>
        <v>16-16</v>
      </c>
      <c r="E2237" s="1">
        <f>_xlfn.IFNA(VLOOKUP(Aragon!B2237,'Kilter Holds'!$P$36:$AA$208,8,0),0)</f>
        <v>0</v>
      </c>
      <c r="G2237" s="2">
        <f t="shared" si="117"/>
        <v>0</v>
      </c>
      <c r="H2237" s="2">
        <f t="shared" si="118"/>
        <v>0</v>
      </c>
    </row>
    <row r="2238" spans="2:8">
      <c r="B2238" t="s">
        <v>483</v>
      </c>
      <c r="C2238" t="s">
        <v>1611</v>
      </c>
      <c r="D2238" s="9" t="str">
        <f t="shared" si="119"/>
        <v>13-01</v>
      </c>
      <c r="E2238" s="1">
        <f>_xlfn.IFNA(VLOOKUP(Aragon!B2238,'Kilter Holds'!$P$36:$AA$208,9,0),0)</f>
        <v>0</v>
      </c>
      <c r="G2238" s="2">
        <f t="shared" si="117"/>
        <v>0</v>
      </c>
      <c r="H2238" s="2">
        <f t="shared" si="118"/>
        <v>0</v>
      </c>
    </row>
    <row r="2239" spans="2:8">
      <c r="B2239" t="s">
        <v>483</v>
      </c>
      <c r="C2239" t="s">
        <v>1611</v>
      </c>
      <c r="D2239" s="10" t="str">
        <f t="shared" si="119"/>
        <v>07-13</v>
      </c>
      <c r="E2239" s="1">
        <f>_xlfn.IFNA(VLOOKUP(Aragon!B2239,'Kilter Holds'!$P$36:$AA$208,10,0),0)</f>
        <v>0</v>
      </c>
      <c r="G2239" s="2">
        <f t="shared" si="117"/>
        <v>0</v>
      </c>
      <c r="H2239" s="2">
        <f t="shared" si="118"/>
        <v>0</v>
      </c>
    </row>
    <row r="2240" spans="2:8">
      <c r="B2240" t="s">
        <v>483</v>
      </c>
      <c r="C2240" t="s">
        <v>1611</v>
      </c>
      <c r="D2240" s="11" t="str">
        <f t="shared" si="119"/>
        <v>11-26</v>
      </c>
      <c r="E2240" s="1">
        <f>_xlfn.IFNA(VLOOKUP(Aragon!B2240,'Kilter Holds'!$P$36:$AA$208,11,0),0)</f>
        <v>0</v>
      </c>
      <c r="G2240" s="2">
        <f t="shared" si="117"/>
        <v>0</v>
      </c>
      <c r="H2240" s="2">
        <f t="shared" si="118"/>
        <v>0</v>
      </c>
    </row>
    <row r="2241" spans="2:8">
      <c r="B2241" t="s">
        <v>483</v>
      </c>
      <c r="C2241" t="s">
        <v>1611</v>
      </c>
      <c r="D2241" s="13" t="str">
        <f t="shared" si="119"/>
        <v>18-01</v>
      </c>
      <c r="E2241" s="1">
        <f>_xlfn.IFNA(VLOOKUP(Aragon!B2241,'Kilter Holds'!$P$36:$AA$208,12,0),0)</f>
        <v>0</v>
      </c>
      <c r="G2241" s="2">
        <f t="shared" si="117"/>
        <v>0</v>
      </c>
      <c r="H2241" s="2">
        <f t="shared" si="118"/>
        <v>0</v>
      </c>
    </row>
    <row r="2242" spans="2:8">
      <c r="B2242" t="s">
        <v>483</v>
      </c>
      <c r="C2242" t="s">
        <v>1611</v>
      </c>
      <c r="D2242" s="12" t="str">
        <f t="shared" si="119"/>
        <v>Color Code</v>
      </c>
      <c r="E2242" s="1">
        <f>_xlfn.IFNA(VLOOKUP(Aragon!B2242,'Kilter Holds'!$P$36:$AA$208,13,0),0)</f>
        <v>0</v>
      </c>
      <c r="G2242" s="2">
        <f t="shared" si="117"/>
        <v>0</v>
      </c>
      <c r="H2242" s="2">
        <f t="shared" si="118"/>
        <v>0</v>
      </c>
    </row>
    <row r="2243" spans="2:8">
      <c r="B2243" t="s">
        <v>484</v>
      </c>
      <c r="C2243" t="s">
        <v>1612</v>
      </c>
      <c r="D2243" s="5" t="str">
        <f t="shared" si="119"/>
        <v>11-12</v>
      </c>
      <c r="E2243" s="1">
        <f>_xlfn.IFNA(VLOOKUP(Aragon!B2243,'Kilter Holds'!$P$36:$AA$208,5,0),0)</f>
        <v>0</v>
      </c>
      <c r="G2243" s="2">
        <f t="shared" si="117"/>
        <v>0</v>
      </c>
      <c r="H2243" s="2">
        <f t="shared" si="118"/>
        <v>0</v>
      </c>
    </row>
    <row r="2244" spans="2:8">
      <c r="B2244" t="s">
        <v>484</v>
      </c>
      <c r="C2244" t="s">
        <v>1612</v>
      </c>
      <c r="D2244" s="6" t="str">
        <f t="shared" si="119"/>
        <v>14-01</v>
      </c>
      <c r="E2244" s="1">
        <f>_xlfn.IFNA(VLOOKUP(Aragon!B2244,'Kilter Holds'!$P$36:$AA$208,6,0),0)</f>
        <v>0</v>
      </c>
      <c r="G2244" s="2">
        <f t="shared" si="117"/>
        <v>0</v>
      </c>
      <c r="H2244" s="2">
        <f t="shared" si="118"/>
        <v>0</v>
      </c>
    </row>
    <row r="2245" spans="2:8">
      <c r="B2245" t="s">
        <v>484</v>
      </c>
      <c r="C2245" t="s">
        <v>1612</v>
      </c>
      <c r="D2245" s="7" t="str">
        <f t="shared" si="119"/>
        <v>15-12</v>
      </c>
      <c r="E2245" s="1">
        <f>_xlfn.IFNA(VLOOKUP(Aragon!B2245,'Kilter Holds'!$P$36:$AA$208,7,0),0)</f>
        <v>0</v>
      </c>
      <c r="G2245" s="2">
        <f t="shared" si="117"/>
        <v>0</v>
      </c>
      <c r="H2245" s="2">
        <f t="shared" si="118"/>
        <v>0</v>
      </c>
    </row>
    <row r="2246" spans="2:8">
      <c r="B2246" t="s">
        <v>484</v>
      </c>
      <c r="C2246" t="s">
        <v>1612</v>
      </c>
      <c r="D2246" s="8" t="str">
        <f t="shared" si="119"/>
        <v>16-16</v>
      </c>
      <c r="E2246" s="1">
        <f>_xlfn.IFNA(VLOOKUP(Aragon!B2246,'Kilter Holds'!$P$36:$AA$208,8,0),0)</f>
        <v>0</v>
      </c>
      <c r="G2246" s="2">
        <f t="shared" si="117"/>
        <v>0</v>
      </c>
      <c r="H2246" s="2">
        <f t="shared" si="118"/>
        <v>0</v>
      </c>
    </row>
    <row r="2247" spans="2:8">
      <c r="B2247" t="s">
        <v>484</v>
      </c>
      <c r="C2247" t="s">
        <v>1612</v>
      </c>
      <c r="D2247" s="9" t="str">
        <f t="shared" si="119"/>
        <v>13-01</v>
      </c>
      <c r="E2247" s="1">
        <f>_xlfn.IFNA(VLOOKUP(Aragon!B2247,'Kilter Holds'!$P$36:$AA$208,9,0),0)</f>
        <v>0</v>
      </c>
      <c r="G2247" s="2">
        <f t="shared" si="117"/>
        <v>0</v>
      </c>
      <c r="H2247" s="2">
        <f t="shared" si="118"/>
        <v>0</v>
      </c>
    </row>
    <row r="2248" spans="2:8">
      <c r="B2248" t="s">
        <v>484</v>
      </c>
      <c r="C2248" t="s">
        <v>1612</v>
      </c>
      <c r="D2248" s="10" t="str">
        <f t="shared" si="119"/>
        <v>07-13</v>
      </c>
      <c r="E2248" s="1">
        <f>_xlfn.IFNA(VLOOKUP(Aragon!B2248,'Kilter Holds'!$P$36:$AA$208,10,0),0)</f>
        <v>0</v>
      </c>
      <c r="G2248" s="2">
        <f t="shared" si="117"/>
        <v>0</v>
      </c>
      <c r="H2248" s="2">
        <f t="shared" si="118"/>
        <v>0</v>
      </c>
    </row>
    <row r="2249" spans="2:8">
      <c r="B2249" t="s">
        <v>484</v>
      </c>
      <c r="C2249" t="s">
        <v>1612</v>
      </c>
      <c r="D2249" s="11" t="str">
        <f t="shared" si="119"/>
        <v>11-26</v>
      </c>
      <c r="E2249" s="1">
        <f>_xlfn.IFNA(VLOOKUP(Aragon!B2249,'Kilter Holds'!$P$36:$AA$208,11,0),0)</f>
        <v>0</v>
      </c>
      <c r="G2249" s="2">
        <f t="shared" si="117"/>
        <v>0</v>
      </c>
      <c r="H2249" s="2">
        <f t="shared" si="118"/>
        <v>0</v>
      </c>
    </row>
    <row r="2250" spans="2:8">
      <c r="B2250" t="s">
        <v>484</v>
      </c>
      <c r="C2250" t="s">
        <v>1612</v>
      </c>
      <c r="D2250" s="13" t="str">
        <f t="shared" si="119"/>
        <v>18-01</v>
      </c>
      <c r="E2250" s="1">
        <f>_xlfn.IFNA(VLOOKUP(Aragon!B2250,'Kilter Holds'!$P$36:$AA$208,12,0),0)</f>
        <v>0</v>
      </c>
      <c r="G2250" s="2">
        <f t="shared" si="117"/>
        <v>0</v>
      </c>
      <c r="H2250" s="2">
        <f t="shared" si="118"/>
        <v>0</v>
      </c>
    </row>
    <row r="2251" spans="2:8">
      <c r="B2251" t="s">
        <v>484</v>
      </c>
      <c r="C2251" t="s">
        <v>1612</v>
      </c>
      <c r="D2251" s="12" t="str">
        <f t="shared" si="119"/>
        <v>Color Code</v>
      </c>
      <c r="E2251" s="1">
        <f>_xlfn.IFNA(VLOOKUP(Aragon!B2251,'Kilter Holds'!$P$36:$AA$208,13,0),0)</f>
        <v>0</v>
      </c>
      <c r="G2251" s="2">
        <f t="shared" si="117"/>
        <v>0</v>
      </c>
      <c r="H2251" s="2">
        <f t="shared" si="118"/>
        <v>0</v>
      </c>
    </row>
    <row r="2252" spans="2:8">
      <c r="B2252" t="s">
        <v>485</v>
      </c>
      <c r="C2252" t="s">
        <v>1613</v>
      </c>
      <c r="D2252" s="5" t="str">
        <f t="shared" si="119"/>
        <v>11-12</v>
      </c>
      <c r="E2252" s="1">
        <f>_xlfn.IFNA(VLOOKUP(Aragon!B2252,'Kilter Holds'!$P$36:$AA$208,5,0),0)</f>
        <v>0</v>
      </c>
      <c r="G2252" s="2">
        <f t="shared" si="117"/>
        <v>0</v>
      </c>
      <c r="H2252" s="2">
        <f t="shared" si="118"/>
        <v>0</v>
      </c>
    </row>
    <row r="2253" spans="2:8">
      <c r="B2253" t="s">
        <v>485</v>
      </c>
      <c r="C2253" t="s">
        <v>1613</v>
      </c>
      <c r="D2253" s="6" t="str">
        <f t="shared" si="119"/>
        <v>14-01</v>
      </c>
      <c r="E2253" s="1">
        <f>_xlfn.IFNA(VLOOKUP(Aragon!B2253,'Kilter Holds'!$P$36:$AA$208,6,0),0)</f>
        <v>0</v>
      </c>
      <c r="G2253" s="2">
        <f t="shared" si="117"/>
        <v>0</v>
      </c>
      <c r="H2253" s="2">
        <f t="shared" si="118"/>
        <v>0</v>
      </c>
    </row>
    <row r="2254" spans="2:8">
      <c r="B2254" t="s">
        <v>485</v>
      </c>
      <c r="C2254" t="s">
        <v>1613</v>
      </c>
      <c r="D2254" s="7" t="str">
        <f t="shared" si="119"/>
        <v>15-12</v>
      </c>
      <c r="E2254" s="1">
        <f>_xlfn.IFNA(VLOOKUP(Aragon!B2254,'Kilter Holds'!$P$36:$AA$208,7,0),0)</f>
        <v>0</v>
      </c>
      <c r="G2254" s="2">
        <f t="shared" si="117"/>
        <v>0</v>
      </c>
      <c r="H2254" s="2">
        <f t="shared" si="118"/>
        <v>0</v>
      </c>
    </row>
    <row r="2255" spans="2:8">
      <c r="B2255" t="s">
        <v>485</v>
      </c>
      <c r="C2255" t="s">
        <v>1613</v>
      </c>
      <c r="D2255" s="8" t="str">
        <f t="shared" si="119"/>
        <v>16-16</v>
      </c>
      <c r="E2255" s="1">
        <f>_xlfn.IFNA(VLOOKUP(Aragon!B2255,'Kilter Holds'!$P$36:$AA$208,8,0),0)</f>
        <v>0</v>
      </c>
      <c r="G2255" s="2">
        <f t="shared" si="117"/>
        <v>0</v>
      </c>
      <c r="H2255" s="2">
        <f t="shared" si="118"/>
        <v>0</v>
      </c>
    </row>
    <row r="2256" spans="2:8">
      <c r="B2256" t="s">
        <v>485</v>
      </c>
      <c r="C2256" t="s">
        <v>1613</v>
      </c>
      <c r="D2256" s="9" t="str">
        <f t="shared" si="119"/>
        <v>13-01</v>
      </c>
      <c r="E2256" s="1">
        <f>_xlfn.IFNA(VLOOKUP(Aragon!B2256,'Kilter Holds'!$P$36:$AA$208,9,0),0)</f>
        <v>0</v>
      </c>
      <c r="G2256" s="2">
        <f t="shared" si="117"/>
        <v>0</v>
      </c>
      <c r="H2256" s="2">
        <f t="shared" si="118"/>
        <v>0</v>
      </c>
    </row>
    <row r="2257" spans="2:8">
      <c r="B2257" t="s">
        <v>485</v>
      </c>
      <c r="C2257" t="s">
        <v>1613</v>
      </c>
      <c r="D2257" s="10" t="str">
        <f t="shared" si="119"/>
        <v>07-13</v>
      </c>
      <c r="E2257" s="1">
        <f>_xlfn.IFNA(VLOOKUP(Aragon!B2257,'Kilter Holds'!$P$36:$AA$208,10,0),0)</f>
        <v>0</v>
      </c>
      <c r="G2257" s="2">
        <f t="shared" si="117"/>
        <v>0</v>
      </c>
      <c r="H2257" s="2">
        <f t="shared" si="118"/>
        <v>0</v>
      </c>
    </row>
    <row r="2258" spans="2:8">
      <c r="B2258" t="s">
        <v>485</v>
      </c>
      <c r="C2258" t="s">
        <v>1613</v>
      </c>
      <c r="D2258" s="11" t="str">
        <f t="shared" si="119"/>
        <v>11-26</v>
      </c>
      <c r="E2258" s="1">
        <f>_xlfn.IFNA(VLOOKUP(Aragon!B2258,'Kilter Holds'!$P$36:$AA$208,11,0),0)</f>
        <v>0</v>
      </c>
      <c r="G2258" s="2">
        <f t="shared" si="117"/>
        <v>0</v>
      </c>
      <c r="H2258" s="2">
        <f t="shared" si="118"/>
        <v>0</v>
      </c>
    </row>
    <row r="2259" spans="2:8">
      <c r="B2259" t="s">
        <v>485</v>
      </c>
      <c r="C2259" t="s">
        <v>1613</v>
      </c>
      <c r="D2259" s="13" t="str">
        <f t="shared" si="119"/>
        <v>18-01</v>
      </c>
      <c r="E2259" s="1">
        <f>_xlfn.IFNA(VLOOKUP(Aragon!B2259,'Kilter Holds'!$P$36:$AA$208,12,0),0)</f>
        <v>0</v>
      </c>
      <c r="G2259" s="2">
        <f t="shared" ref="G2259:G2322" si="120">E2259*F2259</f>
        <v>0</v>
      </c>
      <c r="H2259" s="2">
        <f t="shared" si="118"/>
        <v>0</v>
      </c>
    </row>
    <row r="2260" spans="2:8">
      <c r="B2260" t="s">
        <v>485</v>
      </c>
      <c r="C2260" t="s">
        <v>1613</v>
      </c>
      <c r="D2260" s="12" t="str">
        <f t="shared" si="119"/>
        <v>Color Code</v>
      </c>
      <c r="E2260" s="1">
        <f>_xlfn.IFNA(VLOOKUP(Aragon!B2260,'Kilter Holds'!$P$36:$AA$208,13,0),0)</f>
        <v>0</v>
      </c>
      <c r="G2260" s="2">
        <f t="shared" si="120"/>
        <v>0</v>
      </c>
      <c r="H2260" s="2">
        <f t="shared" ref="H2260:H2323" si="121">IF($S$11="Y",G2260*0.05,0)</f>
        <v>0</v>
      </c>
    </row>
    <row r="2261" spans="2:8">
      <c r="B2261" t="s">
        <v>486</v>
      </c>
      <c r="C2261" t="s">
        <v>1614</v>
      </c>
      <c r="D2261" s="5" t="str">
        <f t="shared" ref="D2261:D2324" si="122">D2252</f>
        <v>11-12</v>
      </c>
      <c r="E2261" s="1">
        <f>_xlfn.IFNA(VLOOKUP(Aragon!B2261,'Kilter Holds'!$P$36:$AA$208,5,0),0)</f>
        <v>0</v>
      </c>
      <c r="G2261" s="2">
        <f t="shared" si="120"/>
        <v>0</v>
      </c>
      <c r="H2261" s="2">
        <f t="shared" si="121"/>
        <v>0</v>
      </c>
    </row>
    <row r="2262" spans="2:8">
      <c r="B2262" t="s">
        <v>486</v>
      </c>
      <c r="C2262" t="s">
        <v>1614</v>
      </c>
      <c r="D2262" s="6" t="str">
        <f t="shared" si="122"/>
        <v>14-01</v>
      </c>
      <c r="E2262" s="1">
        <f>_xlfn.IFNA(VLOOKUP(Aragon!B2262,'Kilter Holds'!$P$36:$AA$208,6,0),0)</f>
        <v>0</v>
      </c>
      <c r="G2262" s="2">
        <f t="shared" si="120"/>
        <v>0</v>
      </c>
      <c r="H2262" s="2">
        <f t="shared" si="121"/>
        <v>0</v>
      </c>
    </row>
    <row r="2263" spans="2:8">
      <c r="B2263" t="s">
        <v>486</v>
      </c>
      <c r="C2263" t="s">
        <v>1614</v>
      </c>
      <c r="D2263" s="7" t="str">
        <f t="shared" si="122"/>
        <v>15-12</v>
      </c>
      <c r="E2263" s="1">
        <f>_xlfn.IFNA(VLOOKUP(Aragon!B2263,'Kilter Holds'!$P$36:$AA$208,7,0),0)</f>
        <v>0</v>
      </c>
      <c r="G2263" s="2">
        <f t="shared" si="120"/>
        <v>0</v>
      </c>
      <c r="H2263" s="2">
        <f t="shared" si="121"/>
        <v>0</v>
      </c>
    </row>
    <row r="2264" spans="2:8">
      <c r="B2264" t="s">
        <v>486</v>
      </c>
      <c r="C2264" t="s">
        <v>1614</v>
      </c>
      <c r="D2264" s="8" t="str">
        <f t="shared" si="122"/>
        <v>16-16</v>
      </c>
      <c r="E2264" s="1">
        <f>_xlfn.IFNA(VLOOKUP(Aragon!B2264,'Kilter Holds'!$P$36:$AA$208,8,0),0)</f>
        <v>0</v>
      </c>
      <c r="G2264" s="2">
        <f t="shared" si="120"/>
        <v>0</v>
      </c>
      <c r="H2264" s="2">
        <f t="shared" si="121"/>
        <v>0</v>
      </c>
    </row>
    <row r="2265" spans="2:8">
      <c r="B2265" t="s">
        <v>486</v>
      </c>
      <c r="C2265" t="s">
        <v>1614</v>
      </c>
      <c r="D2265" s="9" t="str">
        <f t="shared" si="122"/>
        <v>13-01</v>
      </c>
      <c r="E2265" s="1">
        <f>_xlfn.IFNA(VLOOKUP(Aragon!B2265,'Kilter Holds'!$P$36:$AA$208,9,0),0)</f>
        <v>0</v>
      </c>
      <c r="G2265" s="2">
        <f t="shared" si="120"/>
        <v>0</v>
      </c>
      <c r="H2265" s="2">
        <f t="shared" si="121"/>
        <v>0</v>
      </c>
    </row>
    <row r="2266" spans="2:8">
      <c r="B2266" t="s">
        <v>486</v>
      </c>
      <c r="C2266" t="s">
        <v>1614</v>
      </c>
      <c r="D2266" s="10" t="str">
        <f t="shared" si="122"/>
        <v>07-13</v>
      </c>
      <c r="E2266" s="1">
        <f>_xlfn.IFNA(VLOOKUP(Aragon!B2266,'Kilter Holds'!$P$36:$AA$208,10,0),0)</f>
        <v>0</v>
      </c>
      <c r="G2266" s="2">
        <f t="shared" si="120"/>
        <v>0</v>
      </c>
      <c r="H2266" s="2">
        <f t="shared" si="121"/>
        <v>0</v>
      </c>
    </row>
    <row r="2267" spans="2:8">
      <c r="B2267" t="s">
        <v>486</v>
      </c>
      <c r="C2267" t="s">
        <v>1614</v>
      </c>
      <c r="D2267" s="11" t="str">
        <f t="shared" si="122"/>
        <v>11-26</v>
      </c>
      <c r="E2267" s="1">
        <f>_xlfn.IFNA(VLOOKUP(Aragon!B2267,'Kilter Holds'!$P$36:$AA$208,11,0),0)</f>
        <v>0</v>
      </c>
      <c r="G2267" s="2">
        <f t="shared" si="120"/>
        <v>0</v>
      </c>
      <c r="H2267" s="2">
        <f t="shared" si="121"/>
        <v>0</v>
      </c>
    </row>
    <row r="2268" spans="2:8">
      <c r="B2268" t="s">
        <v>486</v>
      </c>
      <c r="C2268" t="s">
        <v>1614</v>
      </c>
      <c r="D2268" s="13" t="str">
        <f t="shared" si="122"/>
        <v>18-01</v>
      </c>
      <c r="E2268" s="1">
        <f>_xlfn.IFNA(VLOOKUP(Aragon!B2268,'Kilter Holds'!$P$36:$AA$208,12,0),0)</f>
        <v>0</v>
      </c>
      <c r="G2268" s="2">
        <f t="shared" si="120"/>
        <v>0</v>
      </c>
      <c r="H2268" s="2">
        <f t="shared" si="121"/>
        <v>0</v>
      </c>
    </row>
    <row r="2269" spans="2:8">
      <c r="B2269" t="s">
        <v>486</v>
      </c>
      <c r="C2269" t="s">
        <v>1614</v>
      </c>
      <c r="D2269" s="12" t="str">
        <f t="shared" si="122"/>
        <v>Color Code</v>
      </c>
      <c r="E2269" s="1">
        <f>_xlfn.IFNA(VLOOKUP(Aragon!B2269,'Kilter Holds'!$P$36:$AA$208,13,0),0)</f>
        <v>0</v>
      </c>
      <c r="G2269" s="2">
        <f t="shared" si="120"/>
        <v>0</v>
      </c>
      <c r="H2269" s="2">
        <f t="shared" si="121"/>
        <v>0</v>
      </c>
    </row>
    <row r="2270" spans="2:8">
      <c r="B2270" t="s">
        <v>89</v>
      </c>
      <c r="C2270" t="s">
        <v>735</v>
      </c>
      <c r="D2270" s="5" t="str">
        <f t="shared" si="122"/>
        <v>11-12</v>
      </c>
      <c r="E2270" s="1">
        <f>_xlfn.IFNA(VLOOKUP(Aragon!B2270,'Kilter Holds'!$P$36:$AA$208,5,0),0)</f>
        <v>0</v>
      </c>
      <c r="G2270" s="2">
        <f t="shared" si="120"/>
        <v>0</v>
      </c>
      <c r="H2270" s="2">
        <f t="shared" si="121"/>
        <v>0</v>
      </c>
    </row>
    <row r="2271" spans="2:8">
      <c r="B2271" t="s">
        <v>89</v>
      </c>
      <c r="C2271" t="s">
        <v>735</v>
      </c>
      <c r="D2271" s="6" t="str">
        <f t="shared" si="122"/>
        <v>14-01</v>
      </c>
      <c r="E2271" s="1">
        <f>_xlfn.IFNA(VLOOKUP(Aragon!B2271,'Kilter Holds'!$P$36:$AA$208,6,0),0)</f>
        <v>0</v>
      </c>
      <c r="G2271" s="2">
        <f t="shared" si="120"/>
        <v>0</v>
      </c>
      <c r="H2271" s="2">
        <f t="shared" si="121"/>
        <v>0</v>
      </c>
    </row>
    <row r="2272" spans="2:8">
      <c r="B2272" t="s">
        <v>89</v>
      </c>
      <c r="C2272" t="s">
        <v>735</v>
      </c>
      <c r="D2272" s="7" t="str">
        <f t="shared" si="122"/>
        <v>15-12</v>
      </c>
      <c r="E2272" s="1">
        <f>_xlfn.IFNA(VLOOKUP(Aragon!B2272,'Kilter Holds'!$P$36:$AA$208,7,0),0)</f>
        <v>0</v>
      </c>
      <c r="G2272" s="2">
        <f t="shared" si="120"/>
        <v>0</v>
      </c>
      <c r="H2272" s="2">
        <f t="shared" si="121"/>
        <v>0</v>
      </c>
    </row>
    <row r="2273" spans="2:8">
      <c r="B2273" t="s">
        <v>89</v>
      </c>
      <c r="C2273" t="s">
        <v>735</v>
      </c>
      <c r="D2273" s="8" t="str">
        <f t="shared" si="122"/>
        <v>16-16</v>
      </c>
      <c r="E2273" s="1">
        <f>_xlfn.IFNA(VLOOKUP(Aragon!B2273,'Kilter Holds'!$P$36:$AA$208,8,0),0)</f>
        <v>0</v>
      </c>
      <c r="G2273" s="2">
        <f t="shared" si="120"/>
        <v>0</v>
      </c>
      <c r="H2273" s="2">
        <f t="shared" si="121"/>
        <v>0</v>
      </c>
    </row>
    <row r="2274" spans="2:8">
      <c r="B2274" t="s">
        <v>89</v>
      </c>
      <c r="C2274" t="s">
        <v>735</v>
      </c>
      <c r="D2274" s="9" t="str">
        <f t="shared" si="122"/>
        <v>13-01</v>
      </c>
      <c r="E2274" s="1">
        <f>_xlfn.IFNA(VLOOKUP(Aragon!B2274,'Kilter Holds'!$P$36:$AA$208,9,0),0)</f>
        <v>0</v>
      </c>
      <c r="G2274" s="2">
        <f t="shared" si="120"/>
        <v>0</v>
      </c>
      <c r="H2274" s="2">
        <f t="shared" si="121"/>
        <v>0</v>
      </c>
    </row>
    <row r="2275" spans="2:8">
      <c r="B2275" t="s">
        <v>89</v>
      </c>
      <c r="C2275" t="s">
        <v>735</v>
      </c>
      <c r="D2275" s="10" t="str">
        <f t="shared" si="122"/>
        <v>07-13</v>
      </c>
      <c r="E2275" s="1">
        <f>_xlfn.IFNA(VLOOKUP(Aragon!B2275,'Kilter Holds'!$P$36:$AA$208,10,0),0)</f>
        <v>0</v>
      </c>
      <c r="G2275" s="2">
        <f t="shared" si="120"/>
        <v>0</v>
      </c>
      <c r="H2275" s="2">
        <f t="shared" si="121"/>
        <v>0</v>
      </c>
    </row>
    <row r="2276" spans="2:8">
      <c r="B2276" t="s">
        <v>89</v>
      </c>
      <c r="C2276" t="s">
        <v>735</v>
      </c>
      <c r="D2276" s="11" t="str">
        <f t="shared" si="122"/>
        <v>11-26</v>
      </c>
      <c r="E2276" s="1">
        <f>_xlfn.IFNA(VLOOKUP(Aragon!B2276,'Kilter Holds'!$P$36:$AA$208,11,0),0)</f>
        <v>0</v>
      </c>
      <c r="G2276" s="2">
        <f t="shared" si="120"/>
        <v>0</v>
      </c>
      <c r="H2276" s="2">
        <f t="shared" si="121"/>
        <v>0</v>
      </c>
    </row>
    <row r="2277" spans="2:8">
      <c r="B2277" t="s">
        <v>89</v>
      </c>
      <c r="C2277" t="s">
        <v>735</v>
      </c>
      <c r="D2277" s="13" t="str">
        <f t="shared" si="122"/>
        <v>18-01</v>
      </c>
      <c r="E2277" s="1">
        <f>_xlfn.IFNA(VLOOKUP(Aragon!B2277,'Kilter Holds'!$P$36:$AA$208,12,0),0)</f>
        <v>0</v>
      </c>
      <c r="G2277" s="2">
        <f t="shared" si="120"/>
        <v>0</v>
      </c>
      <c r="H2277" s="2">
        <f t="shared" si="121"/>
        <v>0</v>
      </c>
    </row>
    <row r="2278" spans="2:8">
      <c r="B2278" t="s">
        <v>89</v>
      </c>
      <c r="C2278" t="s">
        <v>735</v>
      </c>
      <c r="D2278" s="12" t="str">
        <f t="shared" si="122"/>
        <v>Color Code</v>
      </c>
      <c r="E2278" s="1">
        <f>_xlfn.IFNA(VLOOKUP(Aragon!B2278,'Kilter Holds'!$P$36:$AA$208,13,0),0)</f>
        <v>0</v>
      </c>
      <c r="G2278" s="2">
        <f t="shared" si="120"/>
        <v>0</v>
      </c>
      <c r="H2278" s="2">
        <f t="shared" si="121"/>
        <v>0</v>
      </c>
    </row>
    <row r="2279" spans="2:8">
      <c r="B2279" t="s">
        <v>90</v>
      </c>
      <c r="C2279" t="s">
        <v>736</v>
      </c>
      <c r="D2279" s="5" t="str">
        <f t="shared" si="122"/>
        <v>11-12</v>
      </c>
      <c r="E2279" s="1">
        <f>_xlfn.IFNA(VLOOKUP(Aragon!B2279,'Kilter Holds'!$P$36:$AA$208,5,0),0)</f>
        <v>0</v>
      </c>
      <c r="G2279" s="2">
        <f t="shared" si="120"/>
        <v>0</v>
      </c>
      <c r="H2279" s="2">
        <f t="shared" si="121"/>
        <v>0</v>
      </c>
    </row>
    <row r="2280" spans="2:8">
      <c r="B2280" t="s">
        <v>90</v>
      </c>
      <c r="C2280" t="s">
        <v>736</v>
      </c>
      <c r="D2280" s="6" t="str">
        <f t="shared" si="122"/>
        <v>14-01</v>
      </c>
      <c r="E2280" s="1">
        <f>_xlfn.IFNA(VLOOKUP(Aragon!B2280,'Kilter Holds'!$P$36:$AA$208,6,0),0)</f>
        <v>0</v>
      </c>
      <c r="G2280" s="2">
        <f t="shared" si="120"/>
        <v>0</v>
      </c>
      <c r="H2280" s="2">
        <f t="shared" si="121"/>
        <v>0</v>
      </c>
    </row>
    <row r="2281" spans="2:8">
      <c r="B2281" t="s">
        <v>90</v>
      </c>
      <c r="C2281" t="s">
        <v>736</v>
      </c>
      <c r="D2281" s="7" t="str">
        <f t="shared" si="122"/>
        <v>15-12</v>
      </c>
      <c r="E2281" s="1">
        <f>_xlfn.IFNA(VLOOKUP(Aragon!B2281,'Kilter Holds'!$P$36:$AA$208,7,0),0)</f>
        <v>0</v>
      </c>
      <c r="G2281" s="2">
        <f t="shared" si="120"/>
        <v>0</v>
      </c>
      <c r="H2281" s="2">
        <f t="shared" si="121"/>
        <v>0</v>
      </c>
    </row>
    <row r="2282" spans="2:8">
      <c r="B2282" t="s">
        <v>90</v>
      </c>
      <c r="C2282" t="s">
        <v>736</v>
      </c>
      <c r="D2282" s="8" t="str">
        <f t="shared" si="122"/>
        <v>16-16</v>
      </c>
      <c r="E2282" s="1">
        <f>_xlfn.IFNA(VLOOKUP(Aragon!B2282,'Kilter Holds'!$P$36:$AA$208,8,0),0)</f>
        <v>0</v>
      </c>
      <c r="G2282" s="2">
        <f t="shared" si="120"/>
        <v>0</v>
      </c>
      <c r="H2282" s="2">
        <f t="shared" si="121"/>
        <v>0</v>
      </c>
    </row>
    <row r="2283" spans="2:8">
      <c r="B2283" t="s">
        <v>90</v>
      </c>
      <c r="C2283" t="s">
        <v>736</v>
      </c>
      <c r="D2283" s="9" t="str">
        <f t="shared" si="122"/>
        <v>13-01</v>
      </c>
      <c r="E2283" s="1">
        <f>_xlfn.IFNA(VLOOKUP(Aragon!B2283,'Kilter Holds'!$P$36:$AA$208,9,0),0)</f>
        <v>0</v>
      </c>
      <c r="G2283" s="2">
        <f t="shared" si="120"/>
        <v>0</v>
      </c>
      <c r="H2283" s="2">
        <f t="shared" si="121"/>
        <v>0</v>
      </c>
    </row>
    <row r="2284" spans="2:8">
      <c r="B2284" t="s">
        <v>90</v>
      </c>
      <c r="C2284" t="s">
        <v>736</v>
      </c>
      <c r="D2284" s="10" t="str">
        <f t="shared" si="122"/>
        <v>07-13</v>
      </c>
      <c r="E2284" s="1">
        <f>_xlfn.IFNA(VLOOKUP(Aragon!B2284,'Kilter Holds'!$P$36:$AA$208,10,0),0)</f>
        <v>0</v>
      </c>
      <c r="G2284" s="2">
        <f t="shared" si="120"/>
        <v>0</v>
      </c>
      <c r="H2284" s="2">
        <f t="shared" si="121"/>
        <v>0</v>
      </c>
    </row>
    <row r="2285" spans="2:8">
      <c r="B2285" t="s">
        <v>90</v>
      </c>
      <c r="C2285" t="s">
        <v>736</v>
      </c>
      <c r="D2285" s="11" t="str">
        <f t="shared" si="122"/>
        <v>11-26</v>
      </c>
      <c r="E2285" s="1">
        <f>_xlfn.IFNA(VLOOKUP(Aragon!B2285,'Kilter Holds'!$P$36:$AA$208,11,0),0)</f>
        <v>0</v>
      </c>
      <c r="G2285" s="2">
        <f t="shared" si="120"/>
        <v>0</v>
      </c>
      <c r="H2285" s="2">
        <f t="shared" si="121"/>
        <v>0</v>
      </c>
    </row>
    <row r="2286" spans="2:8">
      <c r="B2286" t="s">
        <v>90</v>
      </c>
      <c r="C2286" t="s">
        <v>736</v>
      </c>
      <c r="D2286" s="13" t="str">
        <f t="shared" si="122"/>
        <v>18-01</v>
      </c>
      <c r="E2286" s="1">
        <f>_xlfn.IFNA(VLOOKUP(Aragon!B2286,'Kilter Holds'!$P$36:$AA$208,12,0),0)</f>
        <v>0</v>
      </c>
      <c r="G2286" s="2">
        <f t="shared" si="120"/>
        <v>0</v>
      </c>
      <c r="H2286" s="2">
        <f t="shared" si="121"/>
        <v>0</v>
      </c>
    </row>
    <row r="2287" spans="2:8">
      <c r="B2287" t="s">
        <v>90</v>
      </c>
      <c r="C2287" t="s">
        <v>736</v>
      </c>
      <c r="D2287" s="12" t="str">
        <f t="shared" si="122"/>
        <v>Color Code</v>
      </c>
      <c r="E2287" s="1">
        <f>_xlfn.IFNA(VLOOKUP(Aragon!B2287,'Kilter Holds'!$P$36:$AA$208,13,0),0)</f>
        <v>0</v>
      </c>
      <c r="G2287" s="2">
        <f t="shared" si="120"/>
        <v>0</v>
      </c>
      <c r="H2287" s="2">
        <f t="shared" si="121"/>
        <v>0</v>
      </c>
    </row>
    <row r="2288" spans="2:8">
      <c r="B2288" t="s">
        <v>51</v>
      </c>
      <c r="C2288" t="s">
        <v>737</v>
      </c>
      <c r="D2288" s="5" t="str">
        <f t="shared" si="122"/>
        <v>11-12</v>
      </c>
      <c r="E2288" s="1">
        <f>_xlfn.IFNA(VLOOKUP(Aragon!B2288,'Kilter Holds'!$P$36:$AA$208,5,0),0)</f>
        <v>0</v>
      </c>
      <c r="G2288" s="2">
        <f t="shared" si="120"/>
        <v>0</v>
      </c>
      <c r="H2288" s="2">
        <f t="shared" si="121"/>
        <v>0</v>
      </c>
    </row>
    <row r="2289" spans="2:8">
      <c r="B2289" t="s">
        <v>51</v>
      </c>
      <c r="C2289" t="s">
        <v>737</v>
      </c>
      <c r="D2289" s="6" t="str">
        <f t="shared" si="122"/>
        <v>14-01</v>
      </c>
      <c r="E2289" s="1">
        <f>_xlfn.IFNA(VLOOKUP(Aragon!B2289,'Kilter Holds'!$P$36:$AA$208,6,0),0)</f>
        <v>0</v>
      </c>
      <c r="G2289" s="2">
        <f t="shared" si="120"/>
        <v>0</v>
      </c>
      <c r="H2289" s="2">
        <f t="shared" si="121"/>
        <v>0</v>
      </c>
    </row>
    <row r="2290" spans="2:8">
      <c r="B2290" t="s">
        <v>51</v>
      </c>
      <c r="C2290" t="s">
        <v>737</v>
      </c>
      <c r="D2290" s="7" t="str">
        <f t="shared" si="122"/>
        <v>15-12</v>
      </c>
      <c r="E2290" s="1">
        <f>_xlfn.IFNA(VLOOKUP(Aragon!B2290,'Kilter Holds'!$P$36:$AA$208,7,0),0)</f>
        <v>0</v>
      </c>
      <c r="G2290" s="2">
        <f t="shared" si="120"/>
        <v>0</v>
      </c>
      <c r="H2290" s="2">
        <f t="shared" si="121"/>
        <v>0</v>
      </c>
    </row>
    <row r="2291" spans="2:8">
      <c r="B2291" t="s">
        <v>51</v>
      </c>
      <c r="C2291" t="s">
        <v>737</v>
      </c>
      <c r="D2291" s="8" t="str">
        <f t="shared" si="122"/>
        <v>16-16</v>
      </c>
      <c r="E2291" s="1">
        <f>_xlfn.IFNA(VLOOKUP(Aragon!B2291,'Kilter Holds'!$P$36:$AA$208,8,0),0)</f>
        <v>0</v>
      </c>
      <c r="G2291" s="2">
        <f t="shared" si="120"/>
        <v>0</v>
      </c>
      <c r="H2291" s="2">
        <f t="shared" si="121"/>
        <v>0</v>
      </c>
    </row>
    <row r="2292" spans="2:8">
      <c r="B2292" t="s">
        <v>51</v>
      </c>
      <c r="C2292" t="s">
        <v>737</v>
      </c>
      <c r="D2292" s="9" t="str">
        <f t="shared" si="122"/>
        <v>13-01</v>
      </c>
      <c r="E2292" s="1">
        <f>_xlfn.IFNA(VLOOKUP(Aragon!B2292,'Kilter Holds'!$P$36:$AA$208,9,0),0)</f>
        <v>0</v>
      </c>
      <c r="G2292" s="2">
        <f t="shared" si="120"/>
        <v>0</v>
      </c>
      <c r="H2292" s="2">
        <f t="shared" si="121"/>
        <v>0</v>
      </c>
    </row>
    <row r="2293" spans="2:8">
      <c r="B2293" t="s">
        <v>51</v>
      </c>
      <c r="C2293" t="s">
        <v>737</v>
      </c>
      <c r="D2293" s="10" t="str">
        <f t="shared" si="122"/>
        <v>07-13</v>
      </c>
      <c r="E2293" s="1">
        <f>_xlfn.IFNA(VLOOKUP(Aragon!B2293,'Kilter Holds'!$P$36:$AA$208,10,0),0)</f>
        <v>0</v>
      </c>
      <c r="G2293" s="2">
        <f t="shared" si="120"/>
        <v>0</v>
      </c>
      <c r="H2293" s="2">
        <f t="shared" si="121"/>
        <v>0</v>
      </c>
    </row>
    <row r="2294" spans="2:8">
      <c r="B2294" t="s">
        <v>51</v>
      </c>
      <c r="C2294" t="s">
        <v>737</v>
      </c>
      <c r="D2294" s="11" t="str">
        <f t="shared" si="122"/>
        <v>11-26</v>
      </c>
      <c r="E2294" s="1">
        <f>_xlfn.IFNA(VLOOKUP(Aragon!B2294,'Kilter Holds'!$P$36:$AA$208,11,0),0)</f>
        <v>0</v>
      </c>
      <c r="G2294" s="2">
        <f t="shared" si="120"/>
        <v>0</v>
      </c>
      <c r="H2294" s="2">
        <f t="shared" si="121"/>
        <v>0</v>
      </c>
    </row>
    <row r="2295" spans="2:8">
      <c r="B2295" t="s">
        <v>51</v>
      </c>
      <c r="C2295" t="s">
        <v>737</v>
      </c>
      <c r="D2295" s="13" t="str">
        <f t="shared" si="122"/>
        <v>18-01</v>
      </c>
      <c r="E2295" s="1">
        <f>_xlfn.IFNA(VLOOKUP(Aragon!B2295,'Kilter Holds'!$P$36:$AA$208,12,0),0)</f>
        <v>0</v>
      </c>
      <c r="G2295" s="2">
        <f t="shared" si="120"/>
        <v>0</v>
      </c>
      <c r="H2295" s="2">
        <f t="shared" si="121"/>
        <v>0</v>
      </c>
    </row>
    <row r="2296" spans="2:8">
      <c r="B2296" t="s">
        <v>51</v>
      </c>
      <c r="C2296" t="s">
        <v>737</v>
      </c>
      <c r="D2296" s="12" t="str">
        <f t="shared" si="122"/>
        <v>Color Code</v>
      </c>
      <c r="E2296" s="1">
        <f>_xlfn.IFNA(VLOOKUP(Aragon!B2296,'Kilter Holds'!$P$36:$AA$208,13,0),0)</f>
        <v>0</v>
      </c>
      <c r="G2296" s="2">
        <f t="shared" si="120"/>
        <v>0</v>
      </c>
      <c r="H2296" s="2">
        <f t="shared" si="121"/>
        <v>0</v>
      </c>
    </row>
    <row r="2297" spans="2:8">
      <c r="B2297" t="s">
        <v>49</v>
      </c>
      <c r="C2297" t="s">
        <v>738</v>
      </c>
      <c r="D2297" s="5" t="str">
        <f t="shared" si="122"/>
        <v>11-12</v>
      </c>
      <c r="E2297" s="1">
        <f>_xlfn.IFNA(VLOOKUP(Aragon!B2297,'Kilter Holds'!$P$36:$AA$208,5,0),0)</f>
        <v>0</v>
      </c>
      <c r="G2297" s="2">
        <f t="shared" si="120"/>
        <v>0</v>
      </c>
      <c r="H2297" s="2">
        <f t="shared" si="121"/>
        <v>0</v>
      </c>
    </row>
    <row r="2298" spans="2:8">
      <c r="B2298" t="s">
        <v>49</v>
      </c>
      <c r="C2298" t="s">
        <v>738</v>
      </c>
      <c r="D2298" s="6" t="str">
        <f t="shared" si="122"/>
        <v>14-01</v>
      </c>
      <c r="E2298" s="1">
        <f>_xlfn.IFNA(VLOOKUP(Aragon!B2298,'Kilter Holds'!$P$36:$AA$208,6,0),0)</f>
        <v>0</v>
      </c>
      <c r="G2298" s="2">
        <f t="shared" si="120"/>
        <v>0</v>
      </c>
      <c r="H2298" s="2">
        <f t="shared" si="121"/>
        <v>0</v>
      </c>
    </row>
    <row r="2299" spans="2:8">
      <c r="B2299" t="s">
        <v>49</v>
      </c>
      <c r="C2299" t="s">
        <v>738</v>
      </c>
      <c r="D2299" s="7" t="str">
        <f t="shared" si="122"/>
        <v>15-12</v>
      </c>
      <c r="E2299" s="1">
        <f>_xlfn.IFNA(VLOOKUP(Aragon!B2299,'Kilter Holds'!$P$36:$AA$208,7,0),0)</f>
        <v>0</v>
      </c>
      <c r="G2299" s="2">
        <f t="shared" si="120"/>
        <v>0</v>
      </c>
      <c r="H2299" s="2">
        <f t="shared" si="121"/>
        <v>0</v>
      </c>
    </row>
    <row r="2300" spans="2:8">
      <c r="B2300" t="s">
        <v>49</v>
      </c>
      <c r="C2300" t="s">
        <v>738</v>
      </c>
      <c r="D2300" s="8" t="str">
        <f t="shared" si="122"/>
        <v>16-16</v>
      </c>
      <c r="E2300" s="1">
        <f>_xlfn.IFNA(VLOOKUP(Aragon!B2300,'Kilter Holds'!$P$36:$AA$208,8,0),0)</f>
        <v>0</v>
      </c>
      <c r="G2300" s="2">
        <f t="shared" si="120"/>
        <v>0</v>
      </c>
      <c r="H2300" s="2">
        <f t="shared" si="121"/>
        <v>0</v>
      </c>
    </row>
    <row r="2301" spans="2:8">
      <c r="B2301" t="s">
        <v>49</v>
      </c>
      <c r="C2301" t="s">
        <v>738</v>
      </c>
      <c r="D2301" s="9" t="str">
        <f t="shared" si="122"/>
        <v>13-01</v>
      </c>
      <c r="E2301" s="1">
        <f>_xlfn.IFNA(VLOOKUP(Aragon!B2301,'Kilter Holds'!$P$36:$AA$208,9,0),0)</f>
        <v>0</v>
      </c>
      <c r="G2301" s="2">
        <f t="shared" si="120"/>
        <v>0</v>
      </c>
      <c r="H2301" s="2">
        <f t="shared" si="121"/>
        <v>0</v>
      </c>
    </row>
    <row r="2302" spans="2:8">
      <c r="B2302" t="s">
        <v>49</v>
      </c>
      <c r="C2302" t="s">
        <v>738</v>
      </c>
      <c r="D2302" s="10" t="str">
        <f t="shared" si="122"/>
        <v>07-13</v>
      </c>
      <c r="E2302" s="1">
        <f>_xlfn.IFNA(VLOOKUP(Aragon!B2302,'Kilter Holds'!$P$36:$AA$208,10,0),0)</f>
        <v>0</v>
      </c>
      <c r="G2302" s="2">
        <f t="shared" si="120"/>
        <v>0</v>
      </c>
      <c r="H2302" s="2">
        <f t="shared" si="121"/>
        <v>0</v>
      </c>
    </row>
    <row r="2303" spans="2:8">
      <c r="B2303" t="s">
        <v>49</v>
      </c>
      <c r="C2303" t="s">
        <v>738</v>
      </c>
      <c r="D2303" s="11" t="str">
        <f t="shared" si="122"/>
        <v>11-26</v>
      </c>
      <c r="E2303" s="1">
        <f>_xlfn.IFNA(VLOOKUP(Aragon!B2303,'Kilter Holds'!$P$36:$AA$208,11,0),0)</f>
        <v>0</v>
      </c>
      <c r="G2303" s="2">
        <f t="shared" si="120"/>
        <v>0</v>
      </c>
      <c r="H2303" s="2">
        <f t="shared" si="121"/>
        <v>0</v>
      </c>
    </row>
    <row r="2304" spans="2:8">
      <c r="B2304" t="s">
        <v>49</v>
      </c>
      <c r="C2304" t="s">
        <v>738</v>
      </c>
      <c r="D2304" s="13" t="str">
        <f t="shared" si="122"/>
        <v>18-01</v>
      </c>
      <c r="E2304" s="1">
        <f>_xlfn.IFNA(VLOOKUP(Aragon!B2304,'Kilter Holds'!$P$36:$AA$208,12,0),0)</f>
        <v>0</v>
      </c>
      <c r="G2304" s="2">
        <f t="shared" si="120"/>
        <v>0</v>
      </c>
      <c r="H2304" s="2">
        <f t="shared" si="121"/>
        <v>0</v>
      </c>
    </row>
    <row r="2305" spans="2:8">
      <c r="B2305" t="s">
        <v>49</v>
      </c>
      <c r="C2305" t="s">
        <v>738</v>
      </c>
      <c r="D2305" s="12" t="str">
        <f t="shared" si="122"/>
        <v>Color Code</v>
      </c>
      <c r="E2305" s="1">
        <f>_xlfn.IFNA(VLOOKUP(Aragon!B2305,'Kilter Holds'!$P$36:$AA$208,13,0),0)</f>
        <v>0</v>
      </c>
      <c r="G2305" s="2">
        <f t="shared" si="120"/>
        <v>0</v>
      </c>
      <c r="H2305" s="2">
        <f t="shared" si="121"/>
        <v>0</v>
      </c>
    </row>
    <row r="2306" spans="2:8">
      <c r="B2306" t="s">
        <v>50</v>
      </c>
      <c r="C2306" t="s">
        <v>739</v>
      </c>
      <c r="D2306" s="5" t="str">
        <f t="shared" si="122"/>
        <v>11-12</v>
      </c>
      <c r="E2306" s="1">
        <f>_xlfn.IFNA(VLOOKUP(Aragon!B2306,'Kilter Holds'!$P$36:$AA$208,5,0),0)</f>
        <v>0</v>
      </c>
      <c r="G2306" s="2">
        <f t="shared" si="120"/>
        <v>0</v>
      </c>
      <c r="H2306" s="2">
        <f t="shared" si="121"/>
        <v>0</v>
      </c>
    </row>
    <row r="2307" spans="2:8">
      <c r="B2307" t="s">
        <v>50</v>
      </c>
      <c r="C2307" t="s">
        <v>739</v>
      </c>
      <c r="D2307" s="6" t="str">
        <f t="shared" si="122"/>
        <v>14-01</v>
      </c>
      <c r="E2307" s="1">
        <f>_xlfn.IFNA(VLOOKUP(Aragon!B2307,'Kilter Holds'!$P$36:$AA$208,6,0),0)</f>
        <v>0</v>
      </c>
      <c r="G2307" s="2">
        <f t="shared" si="120"/>
        <v>0</v>
      </c>
      <c r="H2307" s="2">
        <f t="shared" si="121"/>
        <v>0</v>
      </c>
    </row>
    <row r="2308" spans="2:8">
      <c r="B2308" t="s">
        <v>50</v>
      </c>
      <c r="C2308" t="s">
        <v>739</v>
      </c>
      <c r="D2308" s="7" t="str">
        <f t="shared" si="122"/>
        <v>15-12</v>
      </c>
      <c r="E2308" s="1">
        <f>_xlfn.IFNA(VLOOKUP(Aragon!B2308,'Kilter Holds'!$P$36:$AA$208,7,0),0)</f>
        <v>0</v>
      </c>
      <c r="G2308" s="2">
        <f t="shared" si="120"/>
        <v>0</v>
      </c>
      <c r="H2308" s="2">
        <f t="shared" si="121"/>
        <v>0</v>
      </c>
    </row>
    <row r="2309" spans="2:8">
      <c r="B2309" t="s">
        <v>50</v>
      </c>
      <c r="C2309" t="s">
        <v>739</v>
      </c>
      <c r="D2309" s="8" t="str">
        <f t="shared" si="122"/>
        <v>16-16</v>
      </c>
      <c r="E2309" s="1">
        <f>_xlfn.IFNA(VLOOKUP(Aragon!B2309,'Kilter Holds'!$P$36:$AA$208,8,0),0)</f>
        <v>0</v>
      </c>
      <c r="G2309" s="2">
        <f t="shared" si="120"/>
        <v>0</v>
      </c>
      <c r="H2309" s="2">
        <f t="shared" si="121"/>
        <v>0</v>
      </c>
    </row>
    <row r="2310" spans="2:8">
      <c r="B2310" t="s">
        <v>50</v>
      </c>
      <c r="C2310" t="s">
        <v>739</v>
      </c>
      <c r="D2310" s="9" t="str">
        <f t="shared" si="122"/>
        <v>13-01</v>
      </c>
      <c r="E2310" s="1">
        <f>_xlfn.IFNA(VLOOKUP(Aragon!B2310,'Kilter Holds'!$P$36:$AA$208,9,0),0)</f>
        <v>0</v>
      </c>
      <c r="G2310" s="2">
        <f t="shared" si="120"/>
        <v>0</v>
      </c>
      <c r="H2310" s="2">
        <f t="shared" si="121"/>
        <v>0</v>
      </c>
    </row>
    <row r="2311" spans="2:8">
      <c r="B2311" t="s">
        <v>50</v>
      </c>
      <c r="C2311" t="s">
        <v>739</v>
      </c>
      <c r="D2311" s="10" t="str">
        <f t="shared" si="122"/>
        <v>07-13</v>
      </c>
      <c r="E2311" s="1">
        <f>_xlfn.IFNA(VLOOKUP(Aragon!B2311,'Kilter Holds'!$P$36:$AA$208,10,0),0)</f>
        <v>0</v>
      </c>
      <c r="G2311" s="2">
        <f t="shared" si="120"/>
        <v>0</v>
      </c>
      <c r="H2311" s="2">
        <f t="shared" si="121"/>
        <v>0</v>
      </c>
    </row>
    <row r="2312" spans="2:8">
      <c r="B2312" t="s">
        <v>50</v>
      </c>
      <c r="C2312" t="s">
        <v>739</v>
      </c>
      <c r="D2312" s="11" t="str">
        <f t="shared" si="122"/>
        <v>11-26</v>
      </c>
      <c r="E2312" s="1">
        <f>_xlfn.IFNA(VLOOKUP(Aragon!B2312,'Kilter Holds'!$P$36:$AA$208,11,0),0)</f>
        <v>0</v>
      </c>
      <c r="G2312" s="2">
        <f t="shared" si="120"/>
        <v>0</v>
      </c>
      <c r="H2312" s="2">
        <f t="shared" si="121"/>
        <v>0</v>
      </c>
    </row>
    <row r="2313" spans="2:8">
      <c r="B2313" t="s">
        <v>50</v>
      </c>
      <c r="C2313" t="s">
        <v>739</v>
      </c>
      <c r="D2313" s="13" t="str">
        <f t="shared" si="122"/>
        <v>18-01</v>
      </c>
      <c r="E2313" s="1">
        <f>_xlfn.IFNA(VLOOKUP(Aragon!B2313,'Kilter Holds'!$P$36:$AA$208,12,0),0)</f>
        <v>0</v>
      </c>
      <c r="G2313" s="2">
        <f t="shared" si="120"/>
        <v>0</v>
      </c>
      <c r="H2313" s="2">
        <f t="shared" si="121"/>
        <v>0</v>
      </c>
    </row>
    <row r="2314" spans="2:8">
      <c r="B2314" t="s">
        <v>50</v>
      </c>
      <c r="C2314" t="s">
        <v>739</v>
      </c>
      <c r="D2314" s="12" t="str">
        <f t="shared" si="122"/>
        <v>Color Code</v>
      </c>
      <c r="E2314" s="1">
        <f>_xlfn.IFNA(VLOOKUP(Aragon!B2314,'Kilter Holds'!$P$36:$AA$208,13,0),0)</f>
        <v>0</v>
      </c>
      <c r="G2314" s="2">
        <f t="shared" si="120"/>
        <v>0</v>
      </c>
      <c r="H2314" s="2">
        <f t="shared" si="121"/>
        <v>0</v>
      </c>
    </row>
    <row r="2315" spans="2:8">
      <c r="B2315" t="s">
        <v>48</v>
      </c>
      <c r="C2315" t="s">
        <v>740</v>
      </c>
      <c r="D2315" s="5" t="str">
        <f t="shared" si="122"/>
        <v>11-12</v>
      </c>
      <c r="E2315" s="1">
        <f>_xlfn.IFNA(VLOOKUP(Aragon!B2315,'Kilter Holds'!$P$36:$AA$208,5,0),0)</f>
        <v>0</v>
      </c>
      <c r="G2315" s="2">
        <f t="shared" si="120"/>
        <v>0</v>
      </c>
      <c r="H2315" s="2">
        <f t="shared" si="121"/>
        <v>0</v>
      </c>
    </row>
    <row r="2316" spans="2:8">
      <c r="B2316" t="s">
        <v>48</v>
      </c>
      <c r="C2316" t="s">
        <v>740</v>
      </c>
      <c r="D2316" s="6" t="str">
        <f t="shared" si="122"/>
        <v>14-01</v>
      </c>
      <c r="E2316" s="1">
        <f>_xlfn.IFNA(VLOOKUP(Aragon!B2316,'Kilter Holds'!$P$36:$AA$208,6,0),0)</f>
        <v>0</v>
      </c>
      <c r="G2316" s="2">
        <f t="shared" si="120"/>
        <v>0</v>
      </c>
      <c r="H2316" s="2">
        <f t="shared" si="121"/>
        <v>0</v>
      </c>
    </row>
    <row r="2317" spans="2:8">
      <c r="B2317" t="s">
        <v>48</v>
      </c>
      <c r="C2317" t="s">
        <v>740</v>
      </c>
      <c r="D2317" s="7" t="str">
        <f t="shared" si="122"/>
        <v>15-12</v>
      </c>
      <c r="E2317" s="1">
        <f>_xlfn.IFNA(VLOOKUP(Aragon!B2317,'Kilter Holds'!$P$36:$AA$208,7,0),0)</f>
        <v>0</v>
      </c>
      <c r="G2317" s="2">
        <f t="shared" si="120"/>
        <v>0</v>
      </c>
      <c r="H2317" s="2">
        <f t="shared" si="121"/>
        <v>0</v>
      </c>
    </row>
    <row r="2318" spans="2:8">
      <c r="B2318" t="s">
        <v>48</v>
      </c>
      <c r="C2318" t="s">
        <v>740</v>
      </c>
      <c r="D2318" s="8" t="str">
        <f t="shared" si="122"/>
        <v>16-16</v>
      </c>
      <c r="E2318" s="1">
        <f>_xlfn.IFNA(VLOOKUP(Aragon!B2318,'Kilter Holds'!$P$36:$AA$208,8,0),0)</f>
        <v>0</v>
      </c>
      <c r="G2318" s="2">
        <f t="shared" si="120"/>
        <v>0</v>
      </c>
      <c r="H2318" s="2">
        <f t="shared" si="121"/>
        <v>0</v>
      </c>
    </row>
    <row r="2319" spans="2:8">
      <c r="B2319" t="s">
        <v>48</v>
      </c>
      <c r="C2319" t="s">
        <v>740</v>
      </c>
      <c r="D2319" s="9" t="str">
        <f t="shared" si="122"/>
        <v>13-01</v>
      </c>
      <c r="E2319" s="1">
        <f>_xlfn.IFNA(VLOOKUP(Aragon!B2319,'Kilter Holds'!$P$36:$AA$208,9,0),0)</f>
        <v>0</v>
      </c>
      <c r="G2319" s="2">
        <f t="shared" si="120"/>
        <v>0</v>
      </c>
      <c r="H2319" s="2">
        <f t="shared" si="121"/>
        <v>0</v>
      </c>
    </row>
    <row r="2320" spans="2:8">
      <c r="B2320" t="s">
        <v>48</v>
      </c>
      <c r="C2320" t="s">
        <v>740</v>
      </c>
      <c r="D2320" s="10" t="str">
        <f t="shared" si="122"/>
        <v>07-13</v>
      </c>
      <c r="E2320" s="1">
        <f>_xlfn.IFNA(VLOOKUP(Aragon!B2320,'Kilter Holds'!$P$36:$AA$208,10,0),0)</f>
        <v>0</v>
      </c>
      <c r="G2320" s="2">
        <f t="shared" si="120"/>
        <v>0</v>
      </c>
      <c r="H2320" s="2">
        <f t="shared" si="121"/>
        <v>0</v>
      </c>
    </row>
    <row r="2321" spans="2:8">
      <c r="B2321" t="s">
        <v>48</v>
      </c>
      <c r="C2321" t="s">
        <v>740</v>
      </c>
      <c r="D2321" s="11" t="str">
        <f t="shared" si="122"/>
        <v>11-26</v>
      </c>
      <c r="E2321" s="1">
        <f>_xlfn.IFNA(VLOOKUP(Aragon!B2321,'Kilter Holds'!$P$36:$AA$208,11,0),0)</f>
        <v>0</v>
      </c>
      <c r="G2321" s="2">
        <f t="shared" si="120"/>
        <v>0</v>
      </c>
      <c r="H2321" s="2">
        <f t="shared" si="121"/>
        <v>0</v>
      </c>
    </row>
    <row r="2322" spans="2:8">
      <c r="B2322" t="s">
        <v>48</v>
      </c>
      <c r="C2322" t="s">
        <v>740</v>
      </c>
      <c r="D2322" s="13" t="str">
        <f t="shared" si="122"/>
        <v>18-01</v>
      </c>
      <c r="E2322" s="1">
        <f>_xlfn.IFNA(VLOOKUP(Aragon!B2322,'Kilter Holds'!$P$36:$AA$208,12,0),0)</f>
        <v>0</v>
      </c>
      <c r="G2322" s="2">
        <f t="shared" si="120"/>
        <v>0</v>
      </c>
      <c r="H2322" s="2">
        <f t="shared" si="121"/>
        <v>0</v>
      </c>
    </row>
    <row r="2323" spans="2:8">
      <c r="B2323" t="s">
        <v>48</v>
      </c>
      <c r="C2323" t="s">
        <v>740</v>
      </c>
      <c r="D2323" s="12" t="str">
        <f t="shared" si="122"/>
        <v>Color Code</v>
      </c>
      <c r="E2323" s="1">
        <f>_xlfn.IFNA(VLOOKUP(Aragon!B2323,'Kilter Holds'!$P$36:$AA$208,13,0),0)</f>
        <v>0</v>
      </c>
      <c r="G2323" s="2">
        <f t="shared" ref="G2323:G2404" si="123">E2323*F2323</f>
        <v>0</v>
      </c>
      <c r="H2323" s="2">
        <f t="shared" si="121"/>
        <v>0</v>
      </c>
    </row>
    <row r="2324" spans="2:8">
      <c r="B2324" t="s">
        <v>46</v>
      </c>
      <c r="C2324" t="s">
        <v>741</v>
      </c>
      <c r="D2324" s="5" t="str">
        <f t="shared" si="122"/>
        <v>11-12</v>
      </c>
      <c r="E2324" s="1">
        <f>_xlfn.IFNA(VLOOKUP(Aragon!B2324,'Kilter Holds'!$P$36:$AA$208,5,0),0)</f>
        <v>0</v>
      </c>
      <c r="G2324" s="2">
        <f t="shared" si="123"/>
        <v>0</v>
      </c>
      <c r="H2324" s="2">
        <f t="shared" ref="H2324:H2387" si="124">IF($S$11="Y",G2324*0.05,0)</f>
        <v>0</v>
      </c>
    </row>
    <row r="2325" spans="2:8">
      <c r="B2325" t="s">
        <v>46</v>
      </c>
      <c r="C2325" t="s">
        <v>741</v>
      </c>
      <c r="D2325" s="6" t="str">
        <f t="shared" ref="D2325:D2388" si="125">D2316</f>
        <v>14-01</v>
      </c>
      <c r="E2325" s="1">
        <f>_xlfn.IFNA(VLOOKUP(Aragon!B2325,'Kilter Holds'!$P$36:$AA$208,6,0),0)</f>
        <v>0</v>
      </c>
      <c r="G2325" s="2">
        <f t="shared" si="123"/>
        <v>0</v>
      </c>
      <c r="H2325" s="2">
        <f t="shared" si="124"/>
        <v>0</v>
      </c>
    </row>
    <row r="2326" spans="2:8">
      <c r="B2326" t="s">
        <v>46</v>
      </c>
      <c r="C2326" t="s">
        <v>741</v>
      </c>
      <c r="D2326" s="7" t="str">
        <f t="shared" si="125"/>
        <v>15-12</v>
      </c>
      <c r="E2326" s="1">
        <f>_xlfn.IFNA(VLOOKUP(Aragon!B2326,'Kilter Holds'!$P$36:$AA$208,7,0),0)</f>
        <v>0</v>
      </c>
      <c r="G2326" s="2">
        <f t="shared" si="123"/>
        <v>0</v>
      </c>
      <c r="H2326" s="2">
        <f t="shared" si="124"/>
        <v>0</v>
      </c>
    </row>
    <row r="2327" spans="2:8">
      <c r="B2327" t="s">
        <v>46</v>
      </c>
      <c r="C2327" t="s">
        <v>741</v>
      </c>
      <c r="D2327" s="8" t="str">
        <f t="shared" si="125"/>
        <v>16-16</v>
      </c>
      <c r="E2327" s="1">
        <f>_xlfn.IFNA(VLOOKUP(Aragon!B2327,'Kilter Holds'!$P$36:$AA$208,8,0),0)</f>
        <v>0</v>
      </c>
      <c r="G2327" s="2">
        <f t="shared" si="123"/>
        <v>0</v>
      </c>
      <c r="H2327" s="2">
        <f t="shared" si="124"/>
        <v>0</v>
      </c>
    </row>
    <row r="2328" spans="2:8">
      <c r="B2328" t="s">
        <v>46</v>
      </c>
      <c r="C2328" t="s">
        <v>741</v>
      </c>
      <c r="D2328" s="9" t="str">
        <f t="shared" si="125"/>
        <v>13-01</v>
      </c>
      <c r="E2328" s="1">
        <f>_xlfn.IFNA(VLOOKUP(Aragon!B2328,'Kilter Holds'!$P$36:$AA$208,9,0),0)</f>
        <v>0</v>
      </c>
      <c r="G2328" s="2">
        <f t="shared" si="123"/>
        <v>0</v>
      </c>
      <c r="H2328" s="2">
        <f t="shared" si="124"/>
        <v>0</v>
      </c>
    </row>
    <row r="2329" spans="2:8">
      <c r="B2329" t="s">
        <v>46</v>
      </c>
      <c r="C2329" t="s">
        <v>741</v>
      </c>
      <c r="D2329" s="10" t="str">
        <f t="shared" si="125"/>
        <v>07-13</v>
      </c>
      <c r="E2329" s="1">
        <f>_xlfn.IFNA(VLOOKUP(Aragon!B2329,'Kilter Holds'!$P$36:$AA$208,10,0),0)</f>
        <v>0</v>
      </c>
      <c r="G2329" s="2">
        <f t="shared" si="123"/>
        <v>0</v>
      </c>
      <c r="H2329" s="2">
        <f t="shared" si="124"/>
        <v>0</v>
      </c>
    </row>
    <row r="2330" spans="2:8">
      <c r="B2330" t="s">
        <v>46</v>
      </c>
      <c r="C2330" t="s">
        <v>741</v>
      </c>
      <c r="D2330" s="11" t="str">
        <f t="shared" si="125"/>
        <v>11-26</v>
      </c>
      <c r="E2330" s="1">
        <f>_xlfn.IFNA(VLOOKUP(Aragon!B2330,'Kilter Holds'!$P$36:$AA$208,11,0),0)</f>
        <v>0</v>
      </c>
      <c r="G2330" s="2">
        <f t="shared" si="123"/>
        <v>0</v>
      </c>
      <c r="H2330" s="2">
        <f t="shared" si="124"/>
        <v>0</v>
      </c>
    </row>
    <row r="2331" spans="2:8">
      <c r="B2331" t="s">
        <v>46</v>
      </c>
      <c r="C2331" t="s">
        <v>741</v>
      </c>
      <c r="D2331" s="13" t="str">
        <f t="shared" si="125"/>
        <v>18-01</v>
      </c>
      <c r="E2331" s="1">
        <f>_xlfn.IFNA(VLOOKUP(Aragon!B2331,'Kilter Holds'!$P$36:$AA$208,12,0),0)</f>
        <v>0</v>
      </c>
      <c r="G2331" s="2">
        <f t="shared" si="123"/>
        <v>0</v>
      </c>
      <c r="H2331" s="2">
        <f t="shared" si="124"/>
        <v>0</v>
      </c>
    </row>
    <row r="2332" spans="2:8">
      <c r="B2332" t="s">
        <v>46</v>
      </c>
      <c r="C2332" t="s">
        <v>741</v>
      </c>
      <c r="D2332" s="12" t="str">
        <f t="shared" si="125"/>
        <v>Color Code</v>
      </c>
      <c r="E2332" s="1">
        <f>_xlfn.IFNA(VLOOKUP(Aragon!B2332,'Kilter Holds'!$P$36:$AA$208,13,0),0)</f>
        <v>0</v>
      </c>
      <c r="G2332" s="2">
        <f t="shared" si="123"/>
        <v>0</v>
      </c>
      <c r="H2332" s="2">
        <f t="shared" si="124"/>
        <v>0</v>
      </c>
    </row>
    <row r="2333" spans="2:8">
      <c r="B2333" t="s">
        <v>256</v>
      </c>
      <c r="C2333" t="s">
        <v>742</v>
      </c>
      <c r="D2333" s="5" t="str">
        <f t="shared" si="125"/>
        <v>11-12</v>
      </c>
      <c r="E2333" s="1">
        <f>_xlfn.IFNA(VLOOKUP(Aragon!B2333,'Kilter Holds'!$P$36:$AA$208,5,0),0)</f>
        <v>0</v>
      </c>
      <c r="G2333" s="2">
        <f t="shared" si="123"/>
        <v>0</v>
      </c>
      <c r="H2333" s="2">
        <f t="shared" si="124"/>
        <v>0</v>
      </c>
    </row>
    <row r="2334" spans="2:8">
      <c r="B2334" t="s">
        <v>256</v>
      </c>
      <c r="C2334" t="s">
        <v>742</v>
      </c>
      <c r="D2334" s="6" t="str">
        <f t="shared" si="125"/>
        <v>14-01</v>
      </c>
      <c r="E2334" s="1">
        <f>_xlfn.IFNA(VLOOKUP(Aragon!B2334,'Kilter Holds'!$P$36:$AA$208,6,0),0)</f>
        <v>0</v>
      </c>
      <c r="G2334" s="2">
        <f t="shared" si="123"/>
        <v>0</v>
      </c>
      <c r="H2334" s="2">
        <f t="shared" si="124"/>
        <v>0</v>
      </c>
    </row>
    <row r="2335" spans="2:8">
      <c r="B2335" t="s">
        <v>256</v>
      </c>
      <c r="C2335" t="s">
        <v>742</v>
      </c>
      <c r="D2335" s="7" t="str">
        <f t="shared" si="125"/>
        <v>15-12</v>
      </c>
      <c r="E2335" s="1">
        <f>_xlfn.IFNA(VLOOKUP(Aragon!B2335,'Kilter Holds'!$P$36:$AA$208,7,0),0)</f>
        <v>0</v>
      </c>
      <c r="G2335" s="2">
        <f t="shared" si="123"/>
        <v>0</v>
      </c>
      <c r="H2335" s="2">
        <f t="shared" si="124"/>
        <v>0</v>
      </c>
    </row>
    <row r="2336" spans="2:8">
      <c r="B2336" t="s">
        <v>256</v>
      </c>
      <c r="C2336" t="s">
        <v>742</v>
      </c>
      <c r="D2336" s="8" t="str">
        <f t="shared" si="125"/>
        <v>16-16</v>
      </c>
      <c r="E2336" s="1">
        <f>_xlfn.IFNA(VLOOKUP(Aragon!B2336,'Kilter Holds'!$P$36:$AA$208,8,0),0)</f>
        <v>0</v>
      </c>
      <c r="G2336" s="2">
        <f t="shared" si="123"/>
        <v>0</v>
      </c>
      <c r="H2336" s="2">
        <f t="shared" si="124"/>
        <v>0</v>
      </c>
    </row>
    <row r="2337" spans="2:8">
      <c r="B2337" t="s">
        <v>256</v>
      </c>
      <c r="C2337" t="s">
        <v>742</v>
      </c>
      <c r="D2337" s="9" t="str">
        <f t="shared" si="125"/>
        <v>13-01</v>
      </c>
      <c r="E2337" s="1">
        <f>_xlfn.IFNA(VLOOKUP(Aragon!B2337,'Kilter Holds'!$P$36:$AA$208,9,0),0)</f>
        <v>0</v>
      </c>
      <c r="G2337" s="2">
        <f t="shared" si="123"/>
        <v>0</v>
      </c>
      <c r="H2337" s="2">
        <f t="shared" si="124"/>
        <v>0</v>
      </c>
    </row>
    <row r="2338" spans="2:8">
      <c r="B2338" t="s">
        <v>256</v>
      </c>
      <c r="C2338" t="s">
        <v>742</v>
      </c>
      <c r="D2338" s="10" t="str">
        <f t="shared" si="125"/>
        <v>07-13</v>
      </c>
      <c r="E2338" s="1">
        <f>_xlfn.IFNA(VLOOKUP(Aragon!B2338,'Kilter Holds'!$P$36:$AA$208,10,0),0)</f>
        <v>0</v>
      </c>
      <c r="G2338" s="2">
        <f t="shared" si="123"/>
        <v>0</v>
      </c>
      <c r="H2338" s="2">
        <f t="shared" si="124"/>
        <v>0</v>
      </c>
    </row>
    <row r="2339" spans="2:8">
      <c r="B2339" t="s">
        <v>256</v>
      </c>
      <c r="C2339" t="s">
        <v>742</v>
      </c>
      <c r="D2339" s="11" t="str">
        <f t="shared" si="125"/>
        <v>11-26</v>
      </c>
      <c r="E2339" s="1">
        <f>_xlfn.IFNA(VLOOKUP(Aragon!B2339,'Kilter Holds'!$P$36:$AA$208,11,0),0)</f>
        <v>0</v>
      </c>
      <c r="G2339" s="2">
        <f t="shared" si="123"/>
        <v>0</v>
      </c>
      <c r="H2339" s="2">
        <f t="shared" si="124"/>
        <v>0</v>
      </c>
    </row>
    <row r="2340" spans="2:8">
      <c r="B2340" t="s">
        <v>256</v>
      </c>
      <c r="C2340" t="s">
        <v>742</v>
      </c>
      <c r="D2340" s="13" t="str">
        <f t="shared" si="125"/>
        <v>18-01</v>
      </c>
      <c r="E2340" s="1">
        <f>_xlfn.IFNA(VLOOKUP(Aragon!B2340,'Kilter Holds'!$P$36:$AA$208,12,0),0)</f>
        <v>0</v>
      </c>
      <c r="G2340" s="2">
        <f t="shared" si="123"/>
        <v>0</v>
      </c>
      <c r="H2340" s="2">
        <f t="shared" si="124"/>
        <v>0</v>
      </c>
    </row>
    <row r="2341" spans="2:8">
      <c r="B2341" t="s">
        <v>256</v>
      </c>
      <c r="C2341" t="s">
        <v>742</v>
      </c>
      <c r="D2341" s="12" t="str">
        <f t="shared" si="125"/>
        <v>Color Code</v>
      </c>
      <c r="E2341" s="1">
        <f>_xlfn.IFNA(VLOOKUP(Aragon!B2341,'Kilter Holds'!$P$36:$AA$208,13,0),0)</f>
        <v>0</v>
      </c>
      <c r="G2341" s="2">
        <f t="shared" si="123"/>
        <v>0</v>
      </c>
      <c r="H2341" s="2">
        <f t="shared" si="124"/>
        <v>0</v>
      </c>
    </row>
    <row r="2342" spans="2:8">
      <c r="B2342" t="s">
        <v>83</v>
      </c>
      <c r="C2342" t="s">
        <v>743</v>
      </c>
      <c r="D2342" s="5" t="str">
        <f t="shared" si="125"/>
        <v>11-12</v>
      </c>
      <c r="E2342" s="1">
        <f>_xlfn.IFNA(VLOOKUP(Aragon!B2342,'Kilter Holds'!$P$36:$AA$208,5,0),0)</f>
        <v>0</v>
      </c>
      <c r="G2342" s="2">
        <f t="shared" si="123"/>
        <v>0</v>
      </c>
      <c r="H2342" s="2">
        <f t="shared" si="124"/>
        <v>0</v>
      </c>
    </row>
    <row r="2343" spans="2:8">
      <c r="B2343" t="s">
        <v>83</v>
      </c>
      <c r="C2343" t="s">
        <v>743</v>
      </c>
      <c r="D2343" s="6" t="str">
        <f t="shared" si="125"/>
        <v>14-01</v>
      </c>
      <c r="E2343" s="1">
        <f>_xlfn.IFNA(VLOOKUP(Aragon!B2343,'Kilter Holds'!$P$36:$AA$208,6,0),0)</f>
        <v>0</v>
      </c>
      <c r="G2343" s="2">
        <f t="shared" si="123"/>
        <v>0</v>
      </c>
      <c r="H2343" s="2">
        <f t="shared" si="124"/>
        <v>0</v>
      </c>
    </row>
    <row r="2344" spans="2:8">
      <c r="B2344" t="s">
        <v>83</v>
      </c>
      <c r="C2344" t="s">
        <v>743</v>
      </c>
      <c r="D2344" s="7" t="str">
        <f t="shared" si="125"/>
        <v>15-12</v>
      </c>
      <c r="E2344" s="1">
        <f>_xlfn.IFNA(VLOOKUP(Aragon!B2344,'Kilter Holds'!$P$36:$AA$208,7,0),0)</f>
        <v>0</v>
      </c>
      <c r="G2344" s="2">
        <f t="shared" si="123"/>
        <v>0</v>
      </c>
      <c r="H2344" s="2">
        <f t="shared" si="124"/>
        <v>0</v>
      </c>
    </row>
    <row r="2345" spans="2:8">
      <c r="B2345" t="s">
        <v>83</v>
      </c>
      <c r="C2345" t="s">
        <v>743</v>
      </c>
      <c r="D2345" s="8" t="str">
        <f t="shared" si="125"/>
        <v>16-16</v>
      </c>
      <c r="E2345" s="1">
        <f>_xlfn.IFNA(VLOOKUP(Aragon!B2345,'Kilter Holds'!$P$36:$AA$208,8,0),0)</f>
        <v>0</v>
      </c>
      <c r="G2345" s="2">
        <f t="shared" si="123"/>
        <v>0</v>
      </c>
      <c r="H2345" s="2">
        <f t="shared" si="124"/>
        <v>0</v>
      </c>
    </row>
    <row r="2346" spans="2:8">
      <c r="B2346" t="s">
        <v>83</v>
      </c>
      <c r="C2346" t="s">
        <v>743</v>
      </c>
      <c r="D2346" s="9" t="str">
        <f t="shared" si="125"/>
        <v>13-01</v>
      </c>
      <c r="E2346" s="1">
        <f>_xlfn.IFNA(VLOOKUP(Aragon!B2346,'Kilter Holds'!$P$36:$AA$208,9,0),0)</f>
        <v>0</v>
      </c>
      <c r="G2346" s="2">
        <f t="shared" si="123"/>
        <v>0</v>
      </c>
      <c r="H2346" s="2">
        <f t="shared" si="124"/>
        <v>0</v>
      </c>
    </row>
    <row r="2347" spans="2:8">
      <c r="B2347" t="s">
        <v>83</v>
      </c>
      <c r="C2347" t="s">
        <v>743</v>
      </c>
      <c r="D2347" s="10" t="str">
        <f t="shared" si="125"/>
        <v>07-13</v>
      </c>
      <c r="E2347" s="1">
        <f>_xlfn.IFNA(VLOOKUP(Aragon!B2347,'Kilter Holds'!$P$36:$AA$208,10,0),0)</f>
        <v>0</v>
      </c>
      <c r="G2347" s="2">
        <f t="shared" si="123"/>
        <v>0</v>
      </c>
      <c r="H2347" s="2">
        <f t="shared" si="124"/>
        <v>0</v>
      </c>
    </row>
    <row r="2348" spans="2:8">
      <c r="B2348" t="s">
        <v>83</v>
      </c>
      <c r="C2348" t="s">
        <v>743</v>
      </c>
      <c r="D2348" s="11" t="str">
        <f t="shared" si="125"/>
        <v>11-26</v>
      </c>
      <c r="E2348" s="1">
        <f>_xlfn.IFNA(VLOOKUP(Aragon!B2348,'Kilter Holds'!$P$36:$AA$208,11,0),0)</f>
        <v>0</v>
      </c>
      <c r="G2348" s="2">
        <f t="shared" si="123"/>
        <v>0</v>
      </c>
      <c r="H2348" s="2">
        <f t="shared" si="124"/>
        <v>0</v>
      </c>
    </row>
    <row r="2349" spans="2:8">
      <c r="B2349" t="s">
        <v>83</v>
      </c>
      <c r="C2349" t="s">
        <v>743</v>
      </c>
      <c r="D2349" s="13" t="str">
        <f t="shared" si="125"/>
        <v>18-01</v>
      </c>
      <c r="E2349" s="1">
        <f>_xlfn.IFNA(VLOOKUP(Aragon!B2349,'Kilter Holds'!$P$36:$AA$208,12,0),0)</f>
        <v>0</v>
      </c>
      <c r="G2349" s="2">
        <f t="shared" si="123"/>
        <v>0</v>
      </c>
      <c r="H2349" s="2">
        <f t="shared" si="124"/>
        <v>0</v>
      </c>
    </row>
    <row r="2350" spans="2:8">
      <c r="B2350" t="s">
        <v>83</v>
      </c>
      <c r="C2350" t="s">
        <v>743</v>
      </c>
      <c r="D2350" s="12" t="str">
        <f t="shared" si="125"/>
        <v>Color Code</v>
      </c>
      <c r="E2350" s="1">
        <f>_xlfn.IFNA(VLOOKUP(Aragon!B2350,'Kilter Holds'!$P$36:$AA$208,13,0),0)</f>
        <v>0</v>
      </c>
      <c r="G2350" s="2">
        <f t="shared" si="123"/>
        <v>0</v>
      </c>
      <c r="H2350" s="2">
        <f t="shared" si="124"/>
        <v>0</v>
      </c>
    </row>
    <row r="2351" spans="2:8">
      <c r="B2351" t="s">
        <v>257</v>
      </c>
      <c r="C2351" t="s">
        <v>744</v>
      </c>
      <c r="D2351" s="5" t="str">
        <f t="shared" si="125"/>
        <v>11-12</v>
      </c>
      <c r="E2351" s="1">
        <f>_xlfn.IFNA(VLOOKUP(Aragon!B2351,'Kilter Holds'!$P$36:$AA$208,5,0),0)</f>
        <v>0</v>
      </c>
      <c r="G2351" s="2">
        <f t="shared" si="123"/>
        <v>0</v>
      </c>
      <c r="H2351" s="2">
        <f t="shared" si="124"/>
        <v>0</v>
      </c>
    </row>
    <row r="2352" spans="2:8">
      <c r="B2352" t="s">
        <v>257</v>
      </c>
      <c r="C2352" t="s">
        <v>744</v>
      </c>
      <c r="D2352" s="6" t="str">
        <f t="shared" si="125"/>
        <v>14-01</v>
      </c>
      <c r="E2352" s="1">
        <f>_xlfn.IFNA(VLOOKUP(Aragon!B2352,'Kilter Holds'!$P$36:$AA$208,6,0),0)</f>
        <v>0</v>
      </c>
      <c r="G2352" s="2">
        <f t="shared" si="123"/>
        <v>0</v>
      </c>
      <c r="H2352" s="2">
        <f t="shared" si="124"/>
        <v>0</v>
      </c>
    </row>
    <row r="2353" spans="2:8">
      <c r="B2353" t="s">
        <v>257</v>
      </c>
      <c r="C2353" t="s">
        <v>744</v>
      </c>
      <c r="D2353" s="7" t="str">
        <f t="shared" si="125"/>
        <v>15-12</v>
      </c>
      <c r="E2353" s="1">
        <f>_xlfn.IFNA(VLOOKUP(Aragon!B2353,'Kilter Holds'!$P$36:$AA$208,7,0),0)</f>
        <v>0</v>
      </c>
      <c r="G2353" s="2">
        <f t="shared" si="123"/>
        <v>0</v>
      </c>
      <c r="H2353" s="2">
        <f t="shared" si="124"/>
        <v>0</v>
      </c>
    </row>
    <row r="2354" spans="2:8">
      <c r="B2354" t="s">
        <v>257</v>
      </c>
      <c r="C2354" t="s">
        <v>744</v>
      </c>
      <c r="D2354" s="8" t="str">
        <f t="shared" si="125"/>
        <v>16-16</v>
      </c>
      <c r="E2354" s="1">
        <f>_xlfn.IFNA(VLOOKUP(Aragon!B2354,'Kilter Holds'!$P$36:$AA$208,8,0),0)</f>
        <v>0</v>
      </c>
      <c r="G2354" s="2">
        <f t="shared" si="123"/>
        <v>0</v>
      </c>
      <c r="H2354" s="2">
        <f t="shared" si="124"/>
        <v>0</v>
      </c>
    </row>
    <row r="2355" spans="2:8">
      <c r="B2355" t="s">
        <v>257</v>
      </c>
      <c r="C2355" t="s">
        <v>744</v>
      </c>
      <c r="D2355" s="9" t="str">
        <f t="shared" si="125"/>
        <v>13-01</v>
      </c>
      <c r="E2355" s="1">
        <f>_xlfn.IFNA(VLOOKUP(Aragon!B2355,'Kilter Holds'!$P$36:$AA$208,9,0),0)</f>
        <v>0</v>
      </c>
      <c r="G2355" s="2">
        <f t="shared" si="123"/>
        <v>0</v>
      </c>
      <c r="H2355" s="2">
        <f t="shared" si="124"/>
        <v>0</v>
      </c>
    </row>
    <row r="2356" spans="2:8">
      <c r="B2356" t="s">
        <v>257</v>
      </c>
      <c r="C2356" t="s">
        <v>744</v>
      </c>
      <c r="D2356" s="10" t="str">
        <f t="shared" si="125"/>
        <v>07-13</v>
      </c>
      <c r="E2356" s="1">
        <f>_xlfn.IFNA(VLOOKUP(Aragon!B2356,'Kilter Holds'!$P$36:$AA$208,10,0),0)</f>
        <v>0</v>
      </c>
      <c r="G2356" s="2">
        <f t="shared" si="123"/>
        <v>0</v>
      </c>
      <c r="H2356" s="2">
        <f t="shared" si="124"/>
        <v>0</v>
      </c>
    </row>
    <row r="2357" spans="2:8">
      <c r="B2357" t="s">
        <v>257</v>
      </c>
      <c r="C2357" t="s">
        <v>744</v>
      </c>
      <c r="D2357" s="11" t="str">
        <f t="shared" si="125"/>
        <v>11-26</v>
      </c>
      <c r="E2357" s="1">
        <f>_xlfn.IFNA(VLOOKUP(Aragon!B2357,'Kilter Holds'!$P$36:$AA$208,11,0),0)</f>
        <v>0</v>
      </c>
      <c r="G2357" s="2">
        <f t="shared" si="123"/>
        <v>0</v>
      </c>
      <c r="H2357" s="2">
        <f t="shared" si="124"/>
        <v>0</v>
      </c>
    </row>
    <row r="2358" spans="2:8">
      <c r="B2358" t="s">
        <v>257</v>
      </c>
      <c r="C2358" t="s">
        <v>744</v>
      </c>
      <c r="D2358" s="13" t="str">
        <f t="shared" si="125"/>
        <v>18-01</v>
      </c>
      <c r="E2358" s="1">
        <f>_xlfn.IFNA(VLOOKUP(Aragon!B2358,'Kilter Holds'!$P$36:$AA$208,12,0),0)</f>
        <v>0</v>
      </c>
      <c r="G2358" s="2">
        <f t="shared" si="123"/>
        <v>0</v>
      </c>
      <c r="H2358" s="2">
        <f t="shared" si="124"/>
        <v>0</v>
      </c>
    </row>
    <row r="2359" spans="2:8">
      <c r="B2359" t="s">
        <v>257</v>
      </c>
      <c r="C2359" t="s">
        <v>744</v>
      </c>
      <c r="D2359" s="12" t="str">
        <f t="shared" si="125"/>
        <v>Color Code</v>
      </c>
      <c r="E2359" s="1">
        <f>_xlfn.IFNA(VLOOKUP(Aragon!B2359,'Kilter Holds'!$P$36:$AA$208,13,0),0)</f>
        <v>0</v>
      </c>
      <c r="G2359" s="2">
        <f t="shared" si="123"/>
        <v>0</v>
      </c>
      <c r="H2359" s="2">
        <f t="shared" si="124"/>
        <v>0</v>
      </c>
    </row>
    <row r="2360" spans="2:8">
      <c r="B2360" t="s">
        <v>84</v>
      </c>
      <c r="C2360" t="s">
        <v>745</v>
      </c>
      <c r="D2360" s="5" t="str">
        <f t="shared" si="125"/>
        <v>11-12</v>
      </c>
      <c r="E2360" s="1">
        <f>_xlfn.IFNA(VLOOKUP(Aragon!B2360,'Kilter Holds'!$P$36:$AA$208,5,0),0)</f>
        <v>0</v>
      </c>
      <c r="G2360" s="2">
        <f t="shared" si="123"/>
        <v>0</v>
      </c>
      <c r="H2360" s="2">
        <f t="shared" si="124"/>
        <v>0</v>
      </c>
    </row>
    <row r="2361" spans="2:8">
      <c r="B2361" t="s">
        <v>84</v>
      </c>
      <c r="C2361" t="s">
        <v>745</v>
      </c>
      <c r="D2361" s="6" t="str">
        <f t="shared" si="125"/>
        <v>14-01</v>
      </c>
      <c r="E2361" s="1">
        <f>_xlfn.IFNA(VLOOKUP(Aragon!B2361,'Kilter Holds'!$P$36:$AA$208,6,0),0)</f>
        <v>0</v>
      </c>
      <c r="G2361" s="2">
        <f t="shared" si="123"/>
        <v>0</v>
      </c>
      <c r="H2361" s="2">
        <f t="shared" si="124"/>
        <v>0</v>
      </c>
    </row>
    <row r="2362" spans="2:8">
      <c r="B2362" t="s">
        <v>84</v>
      </c>
      <c r="C2362" t="s">
        <v>745</v>
      </c>
      <c r="D2362" s="7" t="str">
        <f t="shared" si="125"/>
        <v>15-12</v>
      </c>
      <c r="E2362" s="1">
        <f>_xlfn.IFNA(VLOOKUP(Aragon!B2362,'Kilter Holds'!$P$36:$AA$208,7,0),0)</f>
        <v>0</v>
      </c>
      <c r="G2362" s="2">
        <f t="shared" si="123"/>
        <v>0</v>
      </c>
      <c r="H2362" s="2">
        <f t="shared" si="124"/>
        <v>0</v>
      </c>
    </row>
    <row r="2363" spans="2:8">
      <c r="B2363" t="s">
        <v>84</v>
      </c>
      <c r="C2363" t="s">
        <v>745</v>
      </c>
      <c r="D2363" s="8" t="str">
        <f t="shared" si="125"/>
        <v>16-16</v>
      </c>
      <c r="E2363" s="1">
        <f>_xlfn.IFNA(VLOOKUP(Aragon!B2363,'Kilter Holds'!$P$36:$AA$208,8,0),0)</f>
        <v>0</v>
      </c>
      <c r="G2363" s="2">
        <f t="shared" si="123"/>
        <v>0</v>
      </c>
      <c r="H2363" s="2">
        <f t="shared" si="124"/>
        <v>0</v>
      </c>
    </row>
    <row r="2364" spans="2:8">
      <c r="B2364" t="s">
        <v>84</v>
      </c>
      <c r="C2364" t="s">
        <v>745</v>
      </c>
      <c r="D2364" s="9" t="str">
        <f t="shared" si="125"/>
        <v>13-01</v>
      </c>
      <c r="E2364" s="1">
        <f>_xlfn.IFNA(VLOOKUP(Aragon!B2364,'Kilter Holds'!$P$36:$AA$208,9,0),0)</f>
        <v>0</v>
      </c>
      <c r="G2364" s="2">
        <f t="shared" si="123"/>
        <v>0</v>
      </c>
      <c r="H2364" s="2">
        <f t="shared" si="124"/>
        <v>0</v>
      </c>
    </row>
    <row r="2365" spans="2:8">
      <c r="B2365" t="s">
        <v>84</v>
      </c>
      <c r="C2365" t="s">
        <v>745</v>
      </c>
      <c r="D2365" s="10" t="str">
        <f t="shared" si="125"/>
        <v>07-13</v>
      </c>
      <c r="E2365" s="1">
        <f>_xlfn.IFNA(VLOOKUP(Aragon!B2365,'Kilter Holds'!$P$36:$AA$208,10,0),0)</f>
        <v>0</v>
      </c>
      <c r="G2365" s="2">
        <f t="shared" si="123"/>
        <v>0</v>
      </c>
      <c r="H2365" s="2">
        <f t="shared" si="124"/>
        <v>0</v>
      </c>
    </row>
    <row r="2366" spans="2:8">
      <c r="B2366" t="s">
        <v>84</v>
      </c>
      <c r="C2366" t="s">
        <v>745</v>
      </c>
      <c r="D2366" s="11" t="str">
        <f t="shared" si="125"/>
        <v>11-26</v>
      </c>
      <c r="E2366" s="1">
        <f>_xlfn.IFNA(VLOOKUP(Aragon!B2366,'Kilter Holds'!$P$36:$AA$208,11,0),0)</f>
        <v>0</v>
      </c>
      <c r="G2366" s="2">
        <f t="shared" si="123"/>
        <v>0</v>
      </c>
      <c r="H2366" s="2">
        <f t="shared" si="124"/>
        <v>0</v>
      </c>
    </row>
    <row r="2367" spans="2:8">
      <c r="B2367" t="s">
        <v>84</v>
      </c>
      <c r="C2367" t="s">
        <v>745</v>
      </c>
      <c r="D2367" s="13" t="str">
        <f t="shared" si="125"/>
        <v>18-01</v>
      </c>
      <c r="E2367" s="1">
        <f>_xlfn.IFNA(VLOOKUP(Aragon!B2367,'Kilter Holds'!$P$36:$AA$208,12,0),0)</f>
        <v>0</v>
      </c>
      <c r="G2367" s="2">
        <f t="shared" si="123"/>
        <v>0</v>
      </c>
      <c r="H2367" s="2">
        <f t="shared" si="124"/>
        <v>0</v>
      </c>
    </row>
    <row r="2368" spans="2:8">
      <c r="B2368" t="s">
        <v>84</v>
      </c>
      <c r="C2368" t="s">
        <v>745</v>
      </c>
      <c r="D2368" s="12" t="str">
        <f t="shared" si="125"/>
        <v>Color Code</v>
      </c>
      <c r="E2368" s="1">
        <f>_xlfn.IFNA(VLOOKUP(Aragon!B2368,'Kilter Holds'!$P$36:$AA$208,13,0),0)</f>
        <v>0</v>
      </c>
      <c r="G2368" s="2">
        <f t="shared" si="123"/>
        <v>0</v>
      </c>
      <c r="H2368" s="2">
        <f t="shared" si="124"/>
        <v>0</v>
      </c>
    </row>
    <row r="2369" spans="2:8">
      <c r="B2369" t="s">
        <v>47</v>
      </c>
      <c r="C2369" t="s">
        <v>746</v>
      </c>
      <c r="D2369" s="5" t="str">
        <f t="shared" si="125"/>
        <v>11-12</v>
      </c>
      <c r="E2369" s="1">
        <f>_xlfn.IFNA(VLOOKUP(Aragon!B2369,'Kilter Holds'!$P$36:$AA$208,5,0),0)</f>
        <v>0</v>
      </c>
      <c r="G2369" s="2">
        <f t="shared" si="123"/>
        <v>0</v>
      </c>
      <c r="H2369" s="2">
        <f t="shared" si="124"/>
        <v>0</v>
      </c>
    </row>
    <row r="2370" spans="2:8">
      <c r="B2370" t="s">
        <v>47</v>
      </c>
      <c r="C2370" t="s">
        <v>746</v>
      </c>
      <c r="D2370" s="6" t="str">
        <f t="shared" si="125"/>
        <v>14-01</v>
      </c>
      <c r="E2370" s="1">
        <f>_xlfn.IFNA(VLOOKUP(Aragon!B2370,'Kilter Holds'!$P$36:$AA$208,6,0),0)</f>
        <v>0</v>
      </c>
      <c r="G2370" s="2">
        <f t="shared" si="123"/>
        <v>0</v>
      </c>
      <c r="H2370" s="2">
        <f t="shared" si="124"/>
        <v>0</v>
      </c>
    </row>
    <row r="2371" spans="2:8">
      <c r="B2371" t="s">
        <v>47</v>
      </c>
      <c r="C2371" t="s">
        <v>746</v>
      </c>
      <c r="D2371" s="7" t="str">
        <f t="shared" si="125"/>
        <v>15-12</v>
      </c>
      <c r="E2371" s="1">
        <f>_xlfn.IFNA(VLOOKUP(Aragon!B2371,'Kilter Holds'!$P$36:$AA$208,7,0),0)</f>
        <v>0</v>
      </c>
      <c r="G2371" s="2">
        <f t="shared" si="123"/>
        <v>0</v>
      </c>
      <c r="H2371" s="2">
        <f t="shared" si="124"/>
        <v>0</v>
      </c>
    </row>
    <row r="2372" spans="2:8">
      <c r="B2372" t="s">
        <v>47</v>
      </c>
      <c r="C2372" t="s">
        <v>746</v>
      </c>
      <c r="D2372" s="8" t="str">
        <f t="shared" si="125"/>
        <v>16-16</v>
      </c>
      <c r="E2372" s="1">
        <f>_xlfn.IFNA(VLOOKUP(Aragon!B2372,'Kilter Holds'!$P$36:$AA$208,8,0),0)</f>
        <v>0</v>
      </c>
      <c r="G2372" s="2">
        <f t="shared" si="123"/>
        <v>0</v>
      </c>
      <c r="H2372" s="2">
        <f t="shared" si="124"/>
        <v>0</v>
      </c>
    </row>
    <row r="2373" spans="2:8">
      <c r="B2373" t="s">
        <v>47</v>
      </c>
      <c r="C2373" t="s">
        <v>746</v>
      </c>
      <c r="D2373" s="9" t="str">
        <f t="shared" si="125"/>
        <v>13-01</v>
      </c>
      <c r="E2373" s="1">
        <f>_xlfn.IFNA(VLOOKUP(Aragon!B2373,'Kilter Holds'!$P$36:$AA$208,9,0),0)</f>
        <v>0</v>
      </c>
      <c r="G2373" s="2">
        <f t="shared" si="123"/>
        <v>0</v>
      </c>
      <c r="H2373" s="2">
        <f t="shared" si="124"/>
        <v>0</v>
      </c>
    </row>
    <row r="2374" spans="2:8">
      <c r="B2374" t="s">
        <v>47</v>
      </c>
      <c r="C2374" t="s">
        <v>746</v>
      </c>
      <c r="D2374" s="10" t="str">
        <f t="shared" si="125"/>
        <v>07-13</v>
      </c>
      <c r="E2374" s="1">
        <f>_xlfn.IFNA(VLOOKUP(Aragon!B2374,'Kilter Holds'!$P$36:$AA$208,10,0),0)</f>
        <v>0</v>
      </c>
      <c r="G2374" s="2">
        <f t="shared" si="123"/>
        <v>0</v>
      </c>
      <c r="H2374" s="2">
        <f t="shared" si="124"/>
        <v>0</v>
      </c>
    </row>
    <row r="2375" spans="2:8">
      <c r="B2375" t="s">
        <v>47</v>
      </c>
      <c r="C2375" t="s">
        <v>746</v>
      </c>
      <c r="D2375" s="11" t="str">
        <f t="shared" si="125"/>
        <v>11-26</v>
      </c>
      <c r="E2375" s="1">
        <f>_xlfn.IFNA(VLOOKUP(Aragon!B2375,'Kilter Holds'!$P$36:$AA$208,11,0),0)</f>
        <v>0</v>
      </c>
      <c r="G2375" s="2">
        <f t="shared" si="123"/>
        <v>0</v>
      </c>
      <c r="H2375" s="2">
        <f t="shared" si="124"/>
        <v>0</v>
      </c>
    </row>
    <row r="2376" spans="2:8">
      <c r="B2376" t="s">
        <v>47</v>
      </c>
      <c r="C2376" t="s">
        <v>746</v>
      </c>
      <c r="D2376" s="13" t="str">
        <f t="shared" si="125"/>
        <v>18-01</v>
      </c>
      <c r="E2376" s="1">
        <f>_xlfn.IFNA(VLOOKUP(Aragon!B2376,'Kilter Holds'!$P$36:$AA$208,12,0),0)</f>
        <v>0</v>
      </c>
      <c r="G2376" s="2">
        <f t="shared" si="123"/>
        <v>0</v>
      </c>
      <c r="H2376" s="2">
        <f t="shared" si="124"/>
        <v>0</v>
      </c>
    </row>
    <row r="2377" spans="2:8">
      <c r="B2377" t="s">
        <v>47</v>
      </c>
      <c r="C2377" t="s">
        <v>746</v>
      </c>
      <c r="D2377" s="12" t="str">
        <f t="shared" si="125"/>
        <v>Color Code</v>
      </c>
      <c r="E2377" s="1">
        <f>_xlfn.IFNA(VLOOKUP(Aragon!B2377,'Kilter Holds'!$P$36:$AA$208,13,0),0)</f>
        <v>0</v>
      </c>
      <c r="G2377" s="2">
        <f t="shared" si="123"/>
        <v>0</v>
      </c>
      <c r="H2377" s="2">
        <f t="shared" si="124"/>
        <v>0</v>
      </c>
    </row>
    <row r="2378" spans="2:8">
      <c r="B2378" t="s">
        <v>899</v>
      </c>
      <c r="C2378" t="s">
        <v>900</v>
      </c>
      <c r="D2378" s="5" t="str">
        <f t="shared" si="125"/>
        <v>11-12</v>
      </c>
      <c r="E2378" s="1">
        <f>_xlfn.IFNA(VLOOKUP(Aragon!B2378,'Kilter Holds'!$P$36:$AA$208,5,0),0)</f>
        <v>0</v>
      </c>
      <c r="G2378" s="2">
        <f t="shared" si="123"/>
        <v>0</v>
      </c>
      <c r="H2378" s="2">
        <f t="shared" si="124"/>
        <v>0</v>
      </c>
    </row>
    <row r="2379" spans="2:8">
      <c r="B2379" t="s">
        <v>899</v>
      </c>
      <c r="C2379" t="s">
        <v>900</v>
      </c>
      <c r="D2379" s="6" t="str">
        <f t="shared" si="125"/>
        <v>14-01</v>
      </c>
      <c r="E2379" s="1">
        <f>_xlfn.IFNA(VLOOKUP(Aragon!B2379,'Kilter Holds'!$P$36:$AA$208,6,0),0)</f>
        <v>0</v>
      </c>
      <c r="G2379" s="2">
        <f t="shared" si="123"/>
        <v>0</v>
      </c>
      <c r="H2379" s="2">
        <f t="shared" si="124"/>
        <v>0</v>
      </c>
    </row>
    <row r="2380" spans="2:8">
      <c r="B2380" t="s">
        <v>899</v>
      </c>
      <c r="C2380" t="s">
        <v>900</v>
      </c>
      <c r="D2380" s="7" t="str">
        <f t="shared" si="125"/>
        <v>15-12</v>
      </c>
      <c r="E2380" s="1">
        <f>_xlfn.IFNA(VLOOKUP(Aragon!B2380,'Kilter Holds'!$P$36:$AA$208,7,0),0)</f>
        <v>0</v>
      </c>
      <c r="G2380" s="2">
        <f t="shared" si="123"/>
        <v>0</v>
      </c>
      <c r="H2380" s="2">
        <f t="shared" si="124"/>
        <v>0</v>
      </c>
    </row>
    <row r="2381" spans="2:8">
      <c r="B2381" t="s">
        <v>899</v>
      </c>
      <c r="C2381" t="s">
        <v>900</v>
      </c>
      <c r="D2381" s="8" t="str">
        <f t="shared" si="125"/>
        <v>16-16</v>
      </c>
      <c r="E2381" s="1">
        <f>_xlfn.IFNA(VLOOKUP(Aragon!B2381,'Kilter Holds'!$P$36:$AA$208,8,0),0)</f>
        <v>0</v>
      </c>
      <c r="G2381" s="2">
        <f t="shared" si="123"/>
        <v>0</v>
      </c>
      <c r="H2381" s="2">
        <f t="shared" si="124"/>
        <v>0</v>
      </c>
    </row>
    <row r="2382" spans="2:8">
      <c r="B2382" t="s">
        <v>899</v>
      </c>
      <c r="C2382" t="s">
        <v>900</v>
      </c>
      <c r="D2382" s="9" t="str">
        <f t="shared" si="125"/>
        <v>13-01</v>
      </c>
      <c r="E2382" s="1">
        <f>_xlfn.IFNA(VLOOKUP(Aragon!B2382,'Kilter Holds'!$P$36:$AA$208,9,0),0)</f>
        <v>0</v>
      </c>
      <c r="G2382" s="2">
        <f t="shared" si="123"/>
        <v>0</v>
      </c>
      <c r="H2382" s="2">
        <f t="shared" si="124"/>
        <v>0</v>
      </c>
    </row>
    <row r="2383" spans="2:8">
      <c r="B2383" t="s">
        <v>899</v>
      </c>
      <c r="C2383" t="s">
        <v>900</v>
      </c>
      <c r="D2383" s="10" t="str">
        <f t="shared" si="125"/>
        <v>07-13</v>
      </c>
      <c r="E2383" s="1">
        <f>_xlfn.IFNA(VLOOKUP(Aragon!B2383,'Kilter Holds'!$P$36:$AA$208,10,0),0)</f>
        <v>0</v>
      </c>
      <c r="G2383" s="2">
        <f t="shared" si="123"/>
        <v>0</v>
      </c>
      <c r="H2383" s="2">
        <f t="shared" si="124"/>
        <v>0</v>
      </c>
    </row>
    <row r="2384" spans="2:8">
      <c r="B2384" t="s">
        <v>899</v>
      </c>
      <c r="C2384" t="s">
        <v>900</v>
      </c>
      <c r="D2384" s="11" t="str">
        <f t="shared" si="125"/>
        <v>11-26</v>
      </c>
      <c r="E2384" s="1">
        <f>_xlfn.IFNA(VLOOKUP(Aragon!B2384,'Kilter Holds'!$P$36:$AA$208,11,0),0)</f>
        <v>0</v>
      </c>
      <c r="G2384" s="2">
        <f t="shared" si="123"/>
        <v>0</v>
      </c>
      <c r="H2384" s="2">
        <f t="shared" si="124"/>
        <v>0</v>
      </c>
    </row>
    <row r="2385" spans="2:8">
      <c r="B2385" t="s">
        <v>899</v>
      </c>
      <c r="C2385" t="s">
        <v>900</v>
      </c>
      <c r="D2385" s="13" t="str">
        <f t="shared" si="125"/>
        <v>18-01</v>
      </c>
      <c r="E2385" s="1">
        <f>_xlfn.IFNA(VLOOKUP(Aragon!B2385,'Kilter Holds'!$P$36:$AA$208,12,0),0)</f>
        <v>0</v>
      </c>
      <c r="G2385" s="2">
        <f t="shared" si="123"/>
        <v>0</v>
      </c>
      <c r="H2385" s="2">
        <f t="shared" si="124"/>
        <v>0</v>
      </c>
    </row>
    <row r="2386" spans="2:8">
      <c r="B2386" t="s">
        <v>899</v>
      </c>
      <c r="C2386" t="s">
        <v>900</v>
      </c>
      <c r="D2386" s="12" t="str">
        <f t="shared" si="125"/>
        <v>Color Code</v>
      </c>
      <c r="E2386" s="1">
        <f>_xlfn.IFNA(VLOOKUP(Aragon!B2386,'Kilter Holds'!$P$36:$AA$208,13,0),0)</f>
        <v>0</v>
      </c>
      <c r="G2386" s="2">
        <f t="shared" si="123"/>
        <v>0</v>
      </c>
      <c r="H2386" s="2">
        <f t="shared" si="124"/>
        <v>0</v>
      </c>
    </row>
    <row r="2387" spans="2:8">
      <c r="B2387" t="s">
        <v>864</v>
      </c>
      <c r="C2387" t="s">
        <v>884</v>
      </c>
      <c r="D2387" s="5" t="str">
        <f t="shared" si="125"/>
        <v>11-12</v>
      </c>
      <c r="E2387" s="1">
        <f>_xlfn.IFNA(VLOOKUP(Aragon!B2387,'Kilter Holds'!$P$36:$AA$208,5,0),0)</f>
        <v>0</v>
      </c>
      <c r="G2387" s="2">
        <f t="shared" si="123"/>
        <v>0</v>
      </c>
      <c r="H2387" s="2">
        <f t="shared" si="124"/>
        <v>0</v>
      </c>
    </row>
    <row r="2388" spans="2:8">
      <c r="B2388" t="s">
        <v>864</v>
      </c>
      <c r="C2388" t="s">
        <v>884</v>
      </c>
      <c r="D2388" s="6" t="str">
        <f t="shared" si="125"/>
        <v>14-01</v>
      </c>
      <c r="E2388" s="1">
        <f>_xlfn.IFNA(VLOOKUP(Aragon!B2388,'Kilter Holds'!$P$36:$AA$208,6,0),0)</f>
        <v>0</v>
      </c>
      <c r="G2388" s="2">
        <f t="shared" si="123"/>
        <v>0</v>
      </c>
      <c r="H2388" s="2">
        <f t="shared" ref="H2388:H2451" si="126">IF($S$11="Y",G2388*0.05,0)</f>
        <v>0</v>
      </c>
    </row>
    <row r="2389" spans="2:8">
      <c r="B2389" t="s">
        <v>864</v>
      </c>
      <c r="C2389" t="s">
        <v>884</v>
      </c>
      <c r="D2389" s="7" t="str">
        <f t="shared" ref="D2389:D2452" si="127">D2380</f>
        <v>15-12</v>
      </c>
      <c r="E2389" s="1">
        <f>_xlfn.IFNA(VLOOKUP(Aragon!B2389,'Kilter Holds'!$P$36:$AA$208,7,0),0)</f>
        <v>0</v>
      </c>
      <c r="G2389" s="2">
        <f t="shared" si="123"/>
        <v>0</v>
      </c>
      <c r="H2389" s="2">
        <f t="shared" si="126"/>
        <v>0</v>
      </c>
    </row>
    <row r="2390" spans="2:8">
      <c r="B2390" t="s">
        <v>864</v>
      </c>
      <c r="C2390" t="s">
        <v>884</v>
      </c>
      <c r="D2390" s="8" t="str">
        <f t="shared" si="127"/>
        <v>16-16</v>
      </c>
      <c r="E2390" s="1">
        <f>_xlfn.IFNA(VLOOKUP(Aragon!B2390,'Kilter Holds'!$P$36:$AA$208,8,0),0)</f>
        <v>0</v>
      </c>
      <c r="G2390" s="2">
        <f t="shared" si="123"/>
        <v>0</v>
      </c>
      <c r="H2390" s="2">
        <f t="shared" si="126"/>
        <v>0</v>
      </c>
    </row>
    <row r="2391" spans="2:8">
      <c r="B2391" t="s">
        <v>864</v>
      </c>
      <c r="C2391" t="s">
        <v>884</v>
      </c>
      <c r="D2391" s="9" t="str">
        <f t="shared" si="127"/>
        <v>13-01</v>
      </c>
      <c r="E2391" s="1">
        <f>_xlfn.IFNA(VLOOKUP(Aragon!B2391,'Kilter Holds'!$P$36:$AA$208,9,0),0)</f>
        <v>0</v>
      </c>
      <c r="G2391" s="2">
        <f t="shared" si="123"/>
        <v>0</v>
      </c>
      <c r="H2391" s="2">
        <f t="shared" si="126"/>
        <v>0</v>
      </c>
    </row>
    <row r="2392" spans="2:8">
      <c r="B2392" t="s">
        <v>864</v>
      </c>
      <c r="C2392" t="s">
        <v>884</v>
      </c>
      <c r="D2392" s="10" t="str">
        <f t="shared" si="127"/>
        <v>07-13</v>
      </c>
      <c r="E2392" s="1">
        <f>_xlfn.IFNA(VLOOKUP(Aragon!B2392,'Kilter Holds'!$P$36:$AA$208,10,0),0)</f>
        <v>0</v>
      </c>
      <c r="G2392" s="2">
        <f t="shared" si="123"/>
        <v>0</v>
      </c>
      <c r="H2392" s="2">
        <f t="shared" si="126"/>
        <v>0</v>
      </c>
    </row>
    <row r="2393" spans="2:8">
      <c r="B2393" t="s">
        <v>864</v>
      </c>
      <c r="C2393" t="s">
        <v>884</v>
      </c>
      <c r="D2393" s="11" t="str">
        <f t="shared" si="127"/>
        <v>11-26</v>
      </c>
      <c r="E2393" s="1">
        <f>_xlfn.IFNA(VLOOKUP(Aragon!B2393,'Kilter Holds'!$P$36:$AA$208,11,0),0)</f>
        <v>0</v>
      </c>
      <c r="G2393" s="2">
        <f t="shared" si="123"/>
        <v>0</v>
      </c>
      <c r="H2393" s="2">
        <f t="shared" si="126"/>
        <v>0</v>
      </c>
    </row>
    <row r="2394" spans="2:8">
      <c r="B2394" t="s">
        <v>864</v>
      </c>
      <c r="C2394" t="s">
        <v>884</v>
      </c>
      <c r="D2394" s="13" t="str">
        <f t="shared" si="127"/>
        <v>18-01</v>
      </c>
      <c r="E2394" s="1">
        <f>_xlfn.IFNA(VLOOKUP(Aragon!B2394,'Kilter Holds'!$P$36:$AA$208,12,0),0)</f>
        <v>0</v>
      </c>
      <c r="G2394" s="2">
        <f t="shared" si="123"/>
        <v>0</v>
      </c>
      <c r="H2394" s="2">
        <f t="shared" si="126"/>
        <v>0</v>
      </c>
    </row>
    <row r="2395" spans="2:8">
      <c r="B2395" t="s">
        <v>864</v>
      </c>
      <c r="C2395" t="s">
        <v>884</v>
      </c>
      <c r="D2395" s="12" t="str">
        <f t="shared" si="127"/>
        <v>Color Code</v>
      </c>
      <c r="E2395" s="1">
        <f>_xlfn.IFNA(VLOOKUP(Aragon!B2395,'Kilter Holds'!$P$36:$AA$208,13,0),0)</f>
        <v>0</v>
      </c>
      <c r="G2395" s="2">
        <f t="shared" si="123"/>
        <v>0</v>
      </c>
      <c r="H2395" s="2">
        <f t="shared" si="126"/>
        <v>0</v>
      </c>
    </row>
    <row r="2396" spans="2:8">
      <c r="B2396" t="s">
        <v>55</v>
      </c>
      <c r="C2396" t="s">
        <v>747</v>
      </c>
      <c r="D2396" s="5" t="str">
        <f t="shared" si="127"/>
        <v>11-12</v>
      </c>
      <c r="E2396" s="1">
        <f>_xlfn.IFNA(VLOOKUP(Aragon!B2396,'Kilter Holds'!$P$36:$AA$208,5,0),0)</f>
        <v>0</v>
      </c>
      <c r="G2396" s="2">
        <f t="shared" si="123"/>
        <v>0</v>
      </c>
      <c r="H2396" s="2">
        <f t="shared" si="126"/>
        <v>0</v>
      </c>
    </row>
    <row r="2397" spans="2:8">
      <c r="B2397" t="s">
        <v>55</v>
      </c>
      <c r="C2397" t="s">
        <v>747</v>
      </c>
      <c r="D2397" s="6" t="str">
        <f t="shared" si="127"/>
        <v>14-01</v>
      </c>
      <c r="E2397" s="1">
        <f>_xlfn.IFNA(VLOOKUP(Aragon!B2397,'Kilter Holds'!$P$36:$AA$208,6,0),0)</f>
        <v>0</v>
      </c>
      <c r="G2397" s="2">
        <f t="shared" si="123"/>
        <v>0</v>
      </c>
      <c r="H2397" s="2">
        <f t="shared" si="126"/>
        <v>0</v>
      </c>
    </row>
    <row r="2398" spans="2:8">
      <c r="B2398" t="s">
        <v>55</v>
      </c>
      <c r="C2398" t="s">
        <v>747</v>
      </c>
      <c r="D2398" s="7" t="str">
        <f t="shared" si="127"/>
        <v>15-12</v>
      </c>
      <c r="E2398" s="1">
        <f>_xlfn.IFNA(VLOOKUP(Aragon!B2398,'Kilter Holds'!$P$36:$AA$208,7,0),0)</f>
        <v>0</v>
      </c>
      <c r="G2398" s="2">
        <f t="shared" si="123"/>
        <v>0</v>
      </c>
      <c r="H2398" s="2">
        <f t="shared" si="126"/>
        <v>0</v>
      </c>
    </row>
    <row r="2399" spans="2:8">
      <c r="B2399" t="s">
        <v>55</v>
      </c>
      <c r="C2399" t="s">
        <v>747</v>
      </c>
      <c r="D2399" s="8" t="str">
        <f t="shared" si="127"/>
        <v>16-16</v>
      </c>
      <c r="E2399" s="1">
        <f>_xlfn.IFNA(VLOOKUP(Aragon!B2399,'Kilter Holds'!$P$36:$AA$208,8,0),0)</f>
        <v>0</v>
      </c>
      <c r="G2399" s="2">
        <f t="shared" si="123"/>
        <v>0</v>
      </c>
      <c r="H2399" s="2">
        <f t="shared" si="126"/>
        <v>0</v>
      </c>
    </row>
    <row r="2400" spans="2:8">
      <c r="B2400" t="s">
        <v>55</v>
      </c>
      <c r="C2400" t="s">
        <v>747</v>
      </c>
      <c r="D2400" s="9" t="str">
        <f t="shared" si="127"/>
        <v>13-01</v>
      </c>
      <c r="E2400" s="1">
        <f>_xlfn.IFNA(VLOOKUP(Aragon!B2400,'Kilter Holds'!$P$36:$AA$208,9,0),0)</f>
        <v>0</v>
      </c>
      <c r="G2400" s="2">
        <f t="shared" si="123"/>
        <v>0</v>
      </c>
      <c r="H2400" s="2">
        <f t="shared" si="126"/>
        <v>0</v>
      </c>
    </row>
    <row r="2401" spans="2:8">
      <c r="B2401" t="s">
        <v>55</v>
      </c>
      <c r="C2401" t="s">
        <v>747</v>
      </c>
      <c r="D2401" s="10" t="str">
        <f t="shared" si="127"/>
        <v>07-13</v>
      </c>
      <c r="E2401" s="1">
        <f>_xlfn.IFNA(VLOOKUP(Aragon!B2401,'Kilter Holds'!$P$36:$AA$208,10,0),0)</f>
        <v>0</v>
      </c>
      <c r="G2401" s="2">
        <f t="shared" si="123"/>
        <v>0</v>
      </c>
      <c r="H2401" s="2">
        <f t="shared" si="126"/>
        <v>0</v>
      </c>
    </row>
    <row r="2402" spans="2:8">
      <c r="B2402" t="s">
        <v>55</v>
      </c>
      <c r="C2402" t="s">
        <v>747</v>
      </c>
      <c r="D2402" s="11" t="str">
        <f t="shared" si="127"/>
        <v>11-26</v>
      </c>
      <c r="E2402" s="1">
        <f>_xlfn.IFNA(VLOOKUP(Aragon!B2402,'Kilter Holds'!$P$36:$AA$208,11,0),0)</f>
        <v>0</v>
      </c>
      <c r="G2402" s="2">
        <f t="shared" si="123"/>
        <v>0</v>
      </c>
      <c r="H2402" s="2">
        <f t="shared" si="126"/>
        <v>0</v>
      </c>
    </row>
    <row r="2403" spans="2:8">
      <c r="B2403" t="s">
        <v>55</v>
      </c>
      <c r="C2403" t="s">
        <v>747</v>
      </c>
      <c r="D2403" s="13" t="str">
        <f t="shared" si="127"/>
        <v>18-01</v>
      </c>
      <c r="E2403" s="1">
        <f>_xlfn.IFNA(VLOOKUP(Aragon!B2403,'Kilter Holds'!$P$36:$AA$208,12,0),0)</f>
        <v>0</v>
      </c>
      <c r="G2403" s="2">
        <f t="shared" si="123"/>
        <v>0</v>
      </c>
      <c r="H2403" s="2">
        <f t="shared" si="126"/>
        <v>0</v>
      </c>
    </row>
    <row r="2404" spans="2:8">
      <c r="B2404" t="s">
        <v>55</v>
      </c>
      <c r="C2404" t="s">
        <v>747</v>
      </c>
      <c r="D2404" s="12" t="str">
        <f t="shared" si="127"/>
        <v>Color Code</v>
      </c>
      <c r="E2404" s="1">
        <f>_xlfn.IFNA(VLOOKUP(Aragon!B2404,'Kilter Holds'!$P$36:$AA$208,13,0),0)</f>
        <v>0</v>
      </c>
      <c r="G2404" s="2">
        <f t="shared" si="123"/>
        <v>0</v>
      </c>
      <c r="H2404" s="2">
        <f t="shared" si="126"/>
        <v>0</v>
      </c>
    </row>
    <row r="2405" spans="2:8">
      <c r="B2405" t="s">
        <v>56</v>
      </c>
      <c r="C2405" t="s">
        <v>748</v>
      </c>
      <c r="D2405" s="5" t="str">
        <f t="shared" si="127"/>
        <v>11-12</v>
      </c>
      <c r="E2405" s="1">
        <f>_xlfn.IFNA(VLOOKUP(Aragon!B2405,'Kilter Holds'!$P$36:$AA$208,5,0),0)</f>
        <v>0</v>
      </c>
      <c r="G2405" s="2">
        <f t="shared" ref="G2405:G2468" si="128">E2405*F2405</f>
        <v>0</v>
      </c>
      <c r="H2405" s="2">
        <f t="shared" si="126"/>
        <v>0</v>
      </c>
    </row>
    <row r="2406" spans="2:8">
      <c r="B2406" t="s">
        <v>56</v>
      </c>
      <c r="C2406" t="s">
        <v>748</v>
      </c>
      <c r="D2406" s="6" t="str">
        <f t="shared" si="127"/>
        <v>14-01</v>
      </c>
      <c r="E2406" s="1">
        <f>_xlfn.IFNA(VLOOKUP(Aragon!B2406,'Kilter Holds'!$P$36:$AA$208,6,0),0)</f>
        <v>0</v>
      </c>
      <c r="G2406" s="2">
        <f t="shared" si="128"/>
        <v>0</v>
      </c>
      <c r="H2406" s="2">
        <f t="shared" si="126"/>
        <v>0</v>
      </c>
    </row>
    <row r="2407" spans="2:8">
      <c r="B2407" t="s">
        <v>56</v>
      </c>
      <c r="C2407" t="s">
        <v>748</v>
      </c>
      <c r="D2407" s="7" t="str">
        <f t="shared" si="127"/>
        <v>15-12</v>
      </c>
      <c r="E2407" s="1">
        <f>_xlfn.IFNA(VLOOKUP(Aragon!B2407,'Kilter Holds'!$P$36:$AA$208,7,0),0)</f>
        <v>0</v>
      </c>
      <c r="G2407" s="2">
        <f t="shared" si="128"/>
        <v>0</v>
      </c>
      <c r="H2407" s="2">
        <f t="shared" si="126"/>
        <v>0</v>
      </c>
    </row>
    <row r="2408" spans="2:8">
      <c r="B2408" t="s">
        <v>56</v>
      </c>
      <c r="C2408" t="s">
        <v>748</v>
      </c>
      <c r="D2408" s="8" t="str">
        <f t="shared" si="127"/>
        <v>16-16</v>
      </c>
      <c r="E2408" s="1">
        <f>_xlfn.IFNA(VLOOKUP(Aragon!B2408,'Kilter Holds'!$P$36:$AA$208,8,0),0)</f>
        <v>0</v>
      </c>
      <c r="G2408" s="2">
        <f t="shared" si="128"/>
        <v>0</v>
      </c>
      <c r="H2408" s="2">
        <f t="shared" si="126"/>
        <v>0</v>
      </c>
    </row>
    <row r="2409" spans="2:8">
      <c r="B2409" t="s">
        <v>56</v>
      </c>
      <c r="C2409" t="s">
        <v>748</v>
      </c>
      <c r="D2409" s="9" t="str">
        <f t="shared" si="127"/>
        <v>13-01</v>
      </c>
      <c r="E2409" s="1">
        <f>_xlfn.IFNA(VLOOKUP(Aragon!B2409,'Kilter Holds'!$P$36:$AA$208,9,0),0)</f>
        <v>0</v>
      </c>
      <c r="G2409" s="2">
        <f t="shared" si="128"/>
        <v>0</v>
      </c>
      <c r="H2409" s="2">
        <f t="shared" si="126"/>
        <v>0</v>
      </c>
    </row>
    <row r="2410" spans="2:8">
      <c r="B2410" t="s">
        <v>56</v>
      </c>
      <c r="C2410" t="s">
        <v>748</v>
      </c>
      <c r="D2410" s="10" t="str">
        <f t="shared" si="127"/>
        <v>07-13</v>
      </c>
      <c r="E2410" s="1">
        <f>_xlfn.IFNA(VLOOKUP(Aragon!B2410,'Kilter Holds'!$P$36:$AA$208,10,0),0)</f>
        <v>0</v>
      </c>
      <c r="G2410" s="2">
        <f t="shared" si="128"/>
        <v>0</v>
      </c>
      <c r="H2410" s="2">
        <f t="shared" si="126"/>
        <v>0</v>
      </c>
    </row>
    <row r="2411" spans="2:8">
      <c r="B2411" t="s">
        <v>56</v>
      </c>
      <c r="C2411" t="s">
        <v>748</v>
      </c>
      <c r="D2411" s="11" t="str">
        <f t="shared" si="127"/>
        <v>11-26</v>
      </c>
      <c r="E2411" s="1">
        <f>_xlfn.IFNA(VLOOKUP(Aragon!B2411,'Kilter Holds'!$P$36:$AA$208,11,0),0)</f>
        <v>0</v>
      </c>
      <c r="G2411" s="2">
        <f t="shared" si="128"/>
        <v>0</v>
      </c>
      <c r="H2411" s="2">
        <f t="shared" si="126"/>
        <v>0</v>
      </c>
    </row>
    <row r="2412" spans="2:8">
      <c r="B2412" t="s">
        <v>56</v>
      </c>
      <c r="C2412" t="s">
        <v>748</v>
      </c>
      <c r="D2412" s="13" t="str">
        <f t="shared" si="127"/>
        <v>18-01</v>
      </c>
      <c r="E2412" s="1">
        <f>_xlfn.IFNA(VLOOKUP(Aragon!B2412,'Kilter Holds'!$P$36:$AA$208,12,0),0)</f>
        <v>0</v>
      </c>
      <c r="G2412" s="2">
        <f t="shared" si="128"/>
        <v>0</v>
      </c>
      <c r="H2412" s="2">
        <f t="shared" si="126"/>
        <v>0</v>
      </c>
    </row>
    <row r="2413" spans="2:8">
      <c r="B2413" t="s">
        <v>56</v>
      </c>
      <c r="C2413" t="s">
        <v>748</v>
      </c>
      <c r="D2413" s="12" t="str">
        <f t="shared" si="127"/>
        <v>Color Code</v>
      </c>
      <c r="E2413" s="1">
        <f>_xlfn.IFNA(VLOOKUP(Aragon!B2413,'Kilter Holds'!$P$36:$AA$208,13,0),0)</f>
        <v>0</v>
      </c>
      <c r="G2413" s="2">
        <f t="shared" si="128"/>
        <v>0</v>
      </c>
      <c r="H2413" s="2">
        <f t="shared" si="126"/>
        <v>0</v>
      </c>
    </row>
    <row r="2414" spans="2:8">
      <c r="B2414" t="s">
        <v>80</v>
      </c>
      <c r="C2414" t="s">
        <v>749</v>
      </c>
      <c r="D2414" s="5" t="str">
        <f t="shared" si="127"/>
        <v>11-12</v>
      </c>
      <c r="E2414" s="1">
        <f>_xlfn.IFNA(VLOOKUP(Aragon!B2414,'Kilter Holds'!$P$36:$AA$208,5,0),0)</f>
        <v>0</v>
      </c>
      <c r="G2414" s="2">
        <f t="shared" si="128"/>
        <v>0</v>
      </c>
      <c r="H2414" s="2">
        <f t="shared" si="126"/>
        <v>0</v>
      </c>
    </row>
    <row r="2415" spans="2:8">
      <c r="B2415" t="s">
        <v>80</v>
      </c>
      <c r="C2415" t="s">
        <v>749</v>
      </c>
      <c r="D2415" s="6" t="str">
        <f t="shared" si="127"/>
        <v>14-01</v>
      </c>
      <c r="E2415" s="1">
        <f>_xlfn.IFNA(VLOOKUP(Aragon!B2415,'Kilter Holds'!$P$36:$AA$208,6,0),0)</f>
        <v>0</v>
      </c>
      <c r="G2415" s="2">
        <f t="shared" si="128"/>
        <v>0</v>
      </c>
      <c r="H2415" s="2">
        <f t="shared" si="126"/>
        <v>0</v>
      </c>
    </row>
    <row r="2416" spans="2:8">
      <c r="B2416" t="s">
        <v>80</v>
      </c>
      <c r="C2416" t="s">
        <v>749</v>
      </c>
      <c r="D2416" s="7" t="str">
        <f t="shared" si="127"/>
        <v>15-12</v>
      </c>
      <c r="E2416" s="1">
        <f>_xlfn.IFNA(VLOOKUP(Aragon!B2416,'Kilter Holds'!$P$36:$AA$208,7,0),0)</f>
        <v>0</v>
      </c>
      <c r="G2416" s="2">
        <f t="shared" si="128"/>
        <v>0</v>
      </c>
      <c r="H2416" s="2">
        <f t="shared" si="126"/>
        <v>0</v>
      </c>
    </row>
    <row r="2417" spans="2:8">
      <c r="B2417" t="s">
        <v>80</v>
      </c>
      <c r="C2417" t="s">
        <v>749</v>
      </c>
      <c r="D2417" s="8" t="str">
        <f t="shared" si="127"/>
        <v>16-16</v>
      </c>
      <c r="E2417" s="1">
        <f>_xlfn.IFNA(VLOOKUP(Aragon!B2417,'Kilter Holds'!$P$36:$AA$208,8,0),0)</f>
        <v>0</v>
      </c>
      <c r="G2417" s="2">
        <f t="shared" si="128"/>
        <v>0</v>
      </c>
      <c r="H2417" s="2">
        <f t="shared" si="126"/>
        <v>0</v>
      </c>
    </row>
    <row r="2418" spans="2:8">
      <c r="B2418" t="s">
        <v>80</v>
      </c>
      <c r="C2418" t="s">
        <v>749</v>
      </c>
      <c r="D2418" s="9" t="str">
        <f t="shared" si="127"/>
        <v>13-01</v>
      </c>
      <c r="E2418" s="1">
        <f>_xlfn.IFNA(VLOOKUP(Aragon!B2418,'Kilter Holds'!$P$36:$AA$208,9,0),0)</f>
        <v>0</v>
      </c>
      <c r="G2418" s="2">
        <f t="shared" si="128"/>
        <v>0</v>
      </c>
      <c r="H2418" s="2">
        <f t="shared" si="126"/>
        <v>0</v>
      </c>
    </row>
    <row r="2419" spans="2:8">
      <c r="B2419" t="s">
        <v>80</v>
      </c>
      <c r="C2419" t="s">
        <v>749</v>
      </c>
      <c r="D2419" s="10" t="str">
        <f t="shared" si="127"/>
        <v>07-13</v>
      </c>
      <c r="E2419" s="1">
        <f>_xlfn.IFNA(VLOOKUP(Aragon!B2419,'Kilter Holds'!$P$36:$AA$208,10,0),0)</f>
        <v>0</v>
      </c>
      <c r="G2419" s="2">
        <f t="shared" si="128"/>
        <v>0</v>
      </c>
      <c r="H2419" s="2">
        <f t="shared" si="126"/>
        <v>0</v>
      </c>
    </row>
    <row r="2420" spans="2:8">
      <c r="B2420" t="s">
        <v>80</v>
      </c>
      <c r="C2420" t="s">
        <v>749</v>
      </c>
      <c r="D2420" s="11" t="str">
        <f t="shared" si="127"/>
        <v>11-26</v>
      </c>
      <c r="E2420" s="1">
        <f>_xlfn.IFNA(VLOOKUP(Aragon!B2420,'Kilter Holds'!$P$36:$AA$208,11,0),0)</f>
        <v>0</v>
      </c>
      <c r="G2420" s="2">
        <f t="shared" si="128"/>
        <v>0</v>
      </c>
      <c r="H2420" s="2">
        <f t="shared" si="126"/>
        <v>0</v>
      </c>
    </row>
    <row r="2421" spans="2:8">
      <c r="B2421" t="s">
        <v>80</v>
      </c>
      <c r="C2421" t="s">
        <v>749</v>
      </c>
      <c r="D2421" s="13" t="str">
        <f t="shared" si="127"/>
        <v>18-01</v>
      </c>
      <c r="E2421" s="1">
        <f>_xlfn.IFNA(VLOOKUP(Aragon!B2421,'Kilter Holds'!$P$36:$AA$208,12,0),0)</f>
        <v>0</v>
      </c>
      <c r="G2421" s="2">
        <f t="shared" si="128"/>
        <v>0</v>
      </c>
      <c r="H2421" s="2">
        <f t="shared" si="126"/>
        <v>0</v>
      </c>
    </row>
    <row r="2422" spans="2:8">
      <c r="B2422" t="s">
        <v>80</v>
      </c>
      <c r="C2422" t="s">
        <v>749</v>
      </c>
      <c r="D2422" s="12" t="str">
        <f t="shared" si="127"/>
        <v>Color Code</v>
      </c>
      <c r="E2422" s="1">
        <f>_xlfn.IFNA(VLOOKUP(Aragon!B2422,'Kilter Holds'!$P$36:$AA$208,13,0),0)</f>
        <v>0</v>
      </c>
      <c r="G2422" s="2">
        <f t="shared" si="128"/>
        <v>0</v>
      </c>
      <c r="H2422" s="2">
        <f t="shared" si="126"/>
        <v>0</v>
      </c>
    </row>
    <row r="2423" spans="2:8">
      <c r="B2423" t="s">
        <v>487</v>
      </c>
      <c r="C2423" t="s">
        <v>750</v>
      </c>
      <c r="D2423" s="5" t="str">
        <f t="shared" si="127"/>
        <v>11-12</v>
      </c>
      <c r="E2423" s="1">
        <f>_xlfn.IFNA(VLOOKUP(Aragon!B2423,'Kilter Holds'!$P$36:$AA$208,5,0),0)</f>
        <v>0</v>
      </c>
      <c r="G2423" s="2">
        <f t="shared" si="128"/>
        <v>0</v>
      </c>
      <c r="H2423" s="2">
        <f t="shared" si="126"/>
        <v>0</v>
      </c>
    </row>
    <row r="2424" spans="2:8">
      <c r="B2424" t="s">
        <v>487</v>
      </c>
      <c r="C2424" t="s">
        <v>750</v>
      </c>
      <c r="D2424" s="6" t="str">
        <f t="shared" si="127"/>
        <v>14-01</v>
      </c>
      <c r="E2424" s="1">
        <f>_xlfn.IFNA(VLOOKUP(Aragon!B2424,'Kilter Holds'!$P$36:$AA$208,6,0),0)</f>
        <v>0</v>
      </c>
      <c r="G2424" s="2">
        <f t="shared" si="128"/>
        <v>0</v>
      </c>
      <c r="H2424" s="2">
        <f t="shared" si="126"/>
        <v>0</v>
      </c>
    </row>
    <row r="2425" spans="2:8">
      <c r="B2425" t="s">
        <v>487</v>
      </c>
      <c r="C2425" t="s">
        <v>750</v>
      </c>
      <c r="D2425" s="7" t="str">
        <f t="shared" si="127"/>
        <v>15-12</v>
      </c>
      <c r="E2425" s="1">
        <f>_xlfn.IFNA(VLOOKUP(Aragon!B2425,'Kilter Holds'!$P$36:$AA$208,7,0),0)</f>
        <v>0</v>
      </c>
      <c r="G2425" s="2">
        <f t="shared" si="128"/>
        <v>0</v>
      </c>
      <c r="H2425" s="2">
        <f t="shared" si="126"/>
        <v>0</v>
      </c>
    </row>
    <row r="2426" spans="2:8">
      <c r="B2426" t="s">
        <v>487</v>
      </c>
      <c r="C2426" t="s">
        <v>750</v>
      </c>
      <c r="D2426" s="8" t="str">
        <f t="shared" si="127"/>
        <v>16-16</v>
      </c>
      <c r="E2426" s="1">
        <f>_xlfn.IFNA(VLOOKUP(Aragon!B2426,'Kilter Holds'!$P$36:$AA$208,8,0),0)</f>
        <v>0</v>
      </c>
      <c r="G2426" s="2">
        <f t="shared" si="128"/>
        <v>0</v>
      </c>
      <c r="H2426" s="2">
        <f t="shared" si="126"/>
        <v>0</v>
      </c>
    </row>
    <row r="2427" spans="2:8">
      <c r="B2427" t="s">
        <v>487</v>
      </c>
      <c r="C2427" t="s">
        <v>750</v>
      </c>
      <c r="D2427" s="9" t="str">
        <f t="shared" si="127"/>
        <v>13-01</v>
      </c>
      <c r="E2427" s="1">
        <f>_xlfn.IFNA(VLOOKUP(Aragon!B2427,'Kilter Holds'!$P$36:$AA$208,9,0),0)</f>
        <v>0</v>
      </c>
      <c r="G2427" s="2">
        <f t="shared" si="128"/>
        <v>0</v>
      </c>
      <c r="H2427" s="2">
        <f t="shared" si="126"/>
        <v>0</v>
      </c>
    </row>
    <row r="2428" spans="2:8">
      <c r="B2428" t="s">
        <v>487</v>
      </c>
      <c r="C2428" t="s">
        <v>750</v>
      </c>
      <c r="D2428" s="10" t="str">
        <f t="shared" si="127"/>
        <v>07-13</v>
      </c>
      <c r="E2428" s="1">
        <f>_xlfn.IFNA(VLOOKUP(Aragon!B2428,'Kilter Holds'!$P$36:$AA$208,10,0),0)</f>
        <v>0</v>
      </c>
      <c r="G2428" s="2">
        <f t="shared" si="128"/>
        <v>0</v>
      </c>
      <c r="H2428" s="2">
        <f t="shared" si="126"/>
        <v>0</v>
      </c>
    </row>
    <row r="2429" spans="2:8">
      <c r="B2429" t="s">
        <v>487</v>
      </c>
      <c r="C2429" t="s">
        <v>750</v>
      </c>
      <c r="D2429" s="11" t="str">
        <f t="shared" si="127"/>
        <v>11-26</v>
      </c>
      <c r="E2429" s="1">
        <f>_xlfn.IFNA(VLOOKUP(Aragon!B2429,'Kilter Holds'!$P$36:$AA$208,11,0),0)</f>
        <v>0</v>
      </c>
      <c r="G2429" s="2">
        <f t="shared" si="128"/>
        <v>0</v>
      </c>
      <c r="H2429" s="2">
        <f t="shared" si="126"/>
        <v>0</v>
      </c>
    </row>
    <row r="2430" spans="2:8">
      <c r="B2430" t="s">
        <v>487</v>
      </c>
      <c r="C2430" t="s">
        <v>750</v>
      </c>
      <c r="D2430" s="13" t="str">
        <f t="shared" si="127"/>
        <v>18-01</v>
      </c>
      <c r="E2430" s="1">
        <f>_xlfn.IFNA(VLOOKUP(Aragon!B2430,'Kilter Holds'!$P$36:$AA$208,12,0),0)</f>
        <v>0</v>
      </c>
      <c r="G2430" s="2">
        <f t="shared" si="128"/>
        <v>0</v>
      </c>
      <c r="H2430" s="2">
        <f t="shared" si="126"/>
        <v>0</v>
      </c>
    </row>
    <row r="2431" spans="2:8">
      <c r="B2431" t="s">
        <v>487</v>
      </c>
      <c r="C2431" t="s">
        <v>750</v>
      </c>
      <c r="D2431" s="12" t="str">
        <f t="shared" si="127"/>
        <v>Color Code</v>
      </c>
      <c r="E2431" s="1">
        <f>_xlfn.IFNA(VLOOKUP(Aragon!B2431,'Kilter Holds'!$P$36:$AA$208,13,0),0)</f>
        <v>0</v>
      </c>
      <c r="G2431" s="2">
        <f t="shared" si="128"/>
        <v>0</v>
      </c>
      <c r="H2431" s="2">
        <f t="shared" si="126"/>
        <v>0</v>
      </c>
    </row>
    <row r="2432" spans="2:8">
      <c r="B2432" t="s">
        <v>81</v>
      </c>
      <c r="C2432" t="s">
        <v>751</v>
      </c>
      <c r="D2432" s="5" t="str">
        <f t="shared" si="127"/>
        <v>11-12</v>
      </c>
      <c r="E2432" s="1">
        <f>_xlfn.IFNA(VLOOKUP(Aragon!B2432,'Kilter Holds'!$P$36:$AA$208,5,0),0)</f>
        <v>0</v>
      </c>
      <c r="G2432" s="2">
        <f t="shared" si="128"/>
        <v>0</v>
      </c>
      <c r="H2432" s="2">
        <f t="shared" si="126"/>
        <v>0</v>
      </c>
    </row>
    <row r="2433" spans="2:8">
      <c r="B2433" t="s">
        <v>81</v>
      </c>
      <c r="C2433" t="s">
        <v>751</v>
      </c>
      <c r="D2433" s="6" t="str">
        <f t="shared" si="127"/>
        <v>14-01</v>
      </c>
      <c r="E2433" s="1">
        <f>_xlfn.IFNA(VLOOKUP(Aragon!B2433,'Kilter Holds'!$P$36:$AA$208,6,0),0)</f>
        <v>0</v>
      </c>
      <c r="G2433" s="2">
        <f t="shared" si="128"/>
        <v>0</v>
      </c>
      <c r="H2433" s="2">
        <f t="shared" si="126"/>
        <v>0</v>
      </c>
    </row>
    <row r="2434" spans="2:8">
      <c r="B2434" t="s">
        <v>81</v>
      </c>
      <c r="C2434" t="s">
        <v>751</v>
      </c>
      <c r="D2434" s="7" t="str">
        <f t="shared" si="127"/>
        <v>15-12</v>
      </c>
      <c r="E2434" s="1">
        <f>_xlfn.IFNA(VLOOKUP(Aragon!B2434,'Kilter Holds'!$P$36:$AA$208,7,0),0)</f>
        <v>0</v>
      </c>
      <c r="G2434" s="2">
        <f t="shared" si="128"/>
        <v>0</v>
      </c>
      <c r="H2434" s="2">
        <f t="shared" si="126"/>
        <v>0</v>
      </c>
    </row>
    <row r="2435" spans="2:8">
      <c r="B2435" t="s">
        <v>81</v>
      </c>
      <c r="C2435" t="s">
        <v>751</v>
      </c>
      <c r="D2435" s="8" t="str">
        <f t="shared" si="127"/>
        <v>16-16</v>
      </c>
      <c r="E2435" s="1">
        <f>_xlfn.IFNA(VLOOKUP(Aragon!B2435,'Kilter Holds'!$P$36:$AA$208,8,0),0)</f>
        <v>0</v>
      </c>
      <c r="G2435" s="2">
        <f t="shared" si="128"/>
        <v>0</v>
      </c>
      <c r="H2435" s="2">
        <f t="shared" si="126"/>
        <v>0</v>
      </c>
    </row>
    <row r="2436" spans="2:8">
      <c r="B2436" t="s">
        <v>81</v>
      </c>
      <c r="C2436" t="s">
        <v>751</v>
      </c>
      <c r="D2436" s="9" t="str">
        <f t="shared" si="127"/>
        <v>13-01</v>
      </c>
      <c r="E2436" s="1">
        <f>_xlfn.IFNA(VLOOKUP(Aragon!B2436,'Kilter Holds'!$P$36:$AA$208,9,0),0)</f>
        <v>0</v>
      </c>
      <c r="G2436" s="2">
        <f t="shared" si="128"/>
        <v>0</v>
      </c>
      <c r="H2436" s="2">
        <f t="shared" si="126"/>
        <v>0</v>
      </c>
    </row>
    <row r="2437" spans="2:8">
      <c r="B2437" t="s">
        <v>81</v>
      </c>
      <c r="C2437" t="s">
        <v>751</v>
      </c>
      <c r="D2437" s="10" t="str">
        <f t="shared" si="127"/>
        <v>07-13</v>
      </c>
      <c r="E2437" s="1">
        <f>_xlfn.IFNA(VLOOKUP(Aragon!B2437,'Kilter Holds'!$P$36:$AA$208,10,0),0)</f>
        <v>0</v>
      </c>
      <c r="G2437" s="2">
        <f t="shared" si="128"/>
        <v>0</v>
      </c>
      <c r="H2437" s="2">
        <f t="shared" si="126"/>
        <v>0</v>
      </c>
    </row>
    <row r="2438" spans="2:8">
      <c r="B2438" t="s">
        <v>81</v>
      </c>
      <c r="C2438" t="s">
        <v>751</v>
      </c>
      <c r="D2438" s="11" t="str">
        <f t="shared" si="127"/>
        <v>11-26</v>
      </c>
      <c r="E2438" s="1">
        <f>_xlfn.IFNA(VLOOKUP(Aragon!B2438,'Kilter Holds'!$P$36:$AA$208,11,0),0)</f>
        <v>0</v>
      </c>
      <c r="G2438" s="2">
        <f t="shared" si="128"/>
        <v>0</v>
      </c>
      <c r="H2438" s="2">
        <f t="shared" si="126"/>
        <v>0</v>
      </c>
    </row>
    <row r="2439" spans="2:8">
      <c r="B2439" t="s">
        <v>81</v>
      </c>
      <c r="C2439" t="s">
        <v>751</v>
      </c>
      <c r="D2439" s="13" t="str">
        <f t="shared" si="127"/>
        <v>18-01</v>
      </c>
      <c r="E2439" s="1">
        <f>_xlfn.IFNA(VLOOKUP(Aragon!B2439,'Kilter Holds'!$P$36:$AA$208,12,0),0)</f>
        <v>0</v>
      </c>
      <c r="G2439" s="2">
        <f t="shared" si="128"/>
        <v>0</v>
      </c>
      <c r="H2439" s="2">
        <f t="shared" si="126"/>
        <v>0</v>
      </c>
    </row>
    <row r="2440" spans="2:8">
      <c r="B2440" t="s">
        <v>81</v>
      </c>
      <c r="C2440" t="s">
        <v>751</v>
      </c>
      <c r="D2440" s="12" t="str">
        <f t="shared" si="127"/>
        <v>Color Code</v>
      </c>
      <c r="E2440" s="1">
        <f>_xlfn.IFNA(VLOOKUP(Aragon!B2440,'Kilter Holds'!$P$36:$AA$208,13,0),0)</f>
        <v>0</v>
      </c>
      <c r="G2440" s="2">
        <f t="shared" si="128"/>
        <v>0</v>
      </c>
      <c r="H2440" s="2">
        <f t="shared" si="126"/>
        <v>0</v>
      </c>
    </row>
    <row r="2441" spans="2:8">
      <c r="B2441" t="s">
        <v>82</v>
      </c>
      <c r="C2441" t="s">
        <v>752</v>
      </c>
      <c r="D2441" s="5" t="str">
        <f t="shared" si="127"/>
        <v>11-12</v>
      </c>
      <c r="E2441" s="1">
        <f>_xlfn.IFNA(VLOOKUP(Aragon!B2441,'Kilter Holds'!$P$36:$AA$208,5,0),0)</f>
        <v>0</v>
      </c>
      <c r="G2441" s="2">
        <f t="shared" si="128"/>
        <v>0</v>
      </c>
      <c r="H2441" s="2">
        <f t="shared" si="126"/>
        <v>0</v>
      </c>
    </row>
    <row r="2442" spans="2:8">
      <c r="B2442" t="s">
        <v>82</v>
      </c>
      <c r="C2442" t="s">
        <v>752</v>
      </c>
      <c r="D2442" s="6" t="str">
        <f t="shared" si="127"/>
        <v>14-01</v>
      </c>
      <c r="E2442" s="1">
        <f>_xlfn.IFNA(VLOOKUP(Aragon!B2442,'Kilter Holds'!$P$36:$AA$208,6,0),0)</f>
        <v>0</v>
      </c>
      <c r="G2442" s="2">
        <f t="shared" si="128"/>
        <v>0</v>
      </c>
      <c r="H2442" s="2">
        <f t="shared" si="126"/>
        <v>0</v>
      </c>
    </row>
    <row r="2443" spans="2:8">
      <c r="B2443" t="s">
        <v>82</v>
      </c>
      <c r="C2443" t="s">
        <v>752</v>
      </c>
      <c r="D2443" s="7" t="str">
        <f t="shared" si="127"/>
        <v>15-12</v>
      </c>
      <c r="E2443" s="1">
        <f>_xlfn.IFNA(VLOOKUP(Aragon!B2443,'Kilter Holds'!$P$36:$AA$208,7,0),0)</f>
        <v>0</v>
      </c>
      <c r="G2443" s="2">
        <f t="shared" si="128"/>
        <v>0</v>
      </c>
      <c r="H2443" s="2">
        <f t="shared" si="126"/>
        <v>0</v>
      </c>
    </row>
    <row r="2444" spans="2:8">
      <c r="B2444" t="s">
        <v>82</v>
      </c>
      <c r="C2444" t="s">
        <v>752</v>
      </c>
      <c r="D2444" s="8" t="str">
        <f t="shared" si="127"/>
        <v>16-16</v>
      </c>
      <c r="E2444" s="1">
        <f>_xlfn.IFNA(VLOOKUP(Aragon!B2444,'Kilter Holds'!$P$36:$AA$208,8,0),0)</f>
        <v>0</v>
      </c>
      <c r="G2444" s="2">
        <f t="shared" si="128"/>
        <v>0</v>
      </c>
      <c r="H2444" s="2">
        <f t="shared" si="126"/>
        <v>0</v>
      </c>
    </row>
    <row r="2445" spans="2:8">
      <c r="B2445" t="s">
        <v>82</v>
      </c>
      <c r="C2445" t="s">
        <v>752</v>
      </c>
      <c r="D2445" s="9" t="str">
        <f t="shared" si="127"/>
        <v>13-01</v>
      </c>
      <c r="E2445" s="1">
        <f>_xlfn.IFNA(VLOOKUP(Aragon!B2445,'Kilter Holds'!$P$36:$AA$208,9,0),0)</f>
        <v>0</v>
      </c>
      <c r="G2445" s="2">
        <f t="shared" si="128"/>
        <v>0</v>
      </c>
      <c r="H2445" s="2">
        <f t="shared" si="126"/>
        <v>0</v>
      </c>
    </row>
    <row r="2446" spans="2:8">
      <c r="B2446" t="s">
        <v>82</v>
      </c>
      <c r="C2446" t="s">
        <v>752</v>
      </c>
      <c r="D2446" s="10" t="str">
        <f t="shared" si="127"/>
        <v>07-13</v>
      </c>
      <c r="E2446" s="1">
        <f>_xlfn.IFNA(VLOOKUP(Aragon!B2446,'Kilter Holds'!$P$36:$AA$208,10,0),0)</f>
        <v>0</v>
      </c>
      <c r="G2446" s="2">
        <f t="shared" si="128"/>
        <v>0</v>
      </c>
      <c r="H2446" s="2">
        <f t="shared" si="126"/>
        <v>0</v>
      </c>
    </row>
    <row r="2447" spans="2:8">
      <c r="B2447" t="s">
        <v>82</v>
      </c>
      <c r="C2447" t="s">
        <v>752</v>
      </c>
      <c r="D2447" s="11" t="str">
        <f t="shared" si="127"/>
        <v>11-26</v>
      </c>
      <c r="E2447" s="1">
        <f>_xlfn.IFNA(VLOOKUP(Aragon!B2447,'Kilter Holds'!$P$36:$AA$208,11,0),0)</f>
        <v>0</v>
      </c>
      <c r="G2447" s="2">
        <f t="shared" si="128"/>
        <v>0</v>
      </c>
      <c r="H2447" s="2">
        <f t="shared" si="126"/>
        <v>0</v>
      </c>
    </row>
    <row r="2448" spans="2:8">
      <c r="B2448" t="s">
        <v>82</v>
      </c>
      <c r="C2448" t="s">
        <v>752</v>
      </c>
      <c r="D2448" s="13" t="str">
        <f t="shared" si="127"/>
        <v>18-01</v>
      </c>
      <c r="E2448" s="1">
        <f>_xlfn.IFNA(VLOOKUP(Aragon!B2448,'Kilter Holds'!$P$36:$AA$208,12,0),0)</f>
        <v>0</v>
      </c>
      <c r="G2448" s="2">
        <f t="shared" si="128"/>
        <v>0</v>
      </c>
      <c r="H2448" s="2">
        <f t="shared" si="126"/>
        <v>0</v>
      </c>
    </row>
    <row r="2449" spans="2:8">
      <c r="B2449" t="s">
        <v>82</v>
      </c>
      <c r="C2449" t="s">
        <v>752</v>
      </c>
      <c r="D2449" s="12" t="str">
        <f t="shared" si="127"/>
        <v>Color Code</v>
      </c>
      <c r="E2449" s="1">
        <f>_xlfn.IFNA(VLOOKUP(Aragon!B2449,'Kilter Holds'!$P$36:$AA$208,13,0),0)</f>
        <v>0</v>
      </c>
      <c r="G2449" s="2">
        <f t="shared" si="128"/>
        <v>0</v>
      </c>
      <c r="H2449" s="2">
        <f t="shared" si="126"/>
        <v>0</v>
      </c>
    </row>
    <row r="2450" spans="2:8">
      <c r="B2450" t="s">
        <v>85</v>
      </c>
      <c r="C2450" t="s">
        <v>753</v>
      </c>
      <c r="D2450" s="5" t="str">
        <f t="shared" si="127"/>
        <v>11-12</v>
      </c>
      <c r="E2450" s="1">
        <f>_xlfn.IFNA(VLOOKUP(Aragon!B2450,'Kilter Holds'!$P$36:$AA$208,5,0),0)</f>
        <v>0</v>
      </c>
      <c r="G2450" s="2">
        <f t="shared" si="128"/>
        <v>0</v>
      </c>
      <c r="H2450" s="2">
        <f t="shared" si="126"/>
        <v>0</v>
      </c>
    </row>
    <row r="2451" spans="2:8">
      <c r="B2451" t="s">
        <v>85</v>
      </c>
      <c r="C2451" t="s">
        <v>753</v>
      </c>
      <c r="D2451" s="6" t="str">
        <f t="shared" si="127"/>
        <v>14-01</v>
      </c>
      <c r="E2451" s="1">
        <f>_xlfn.IFNA(VLOOKUP(Aragon!B2451,'Kilter Holds'!$P$36:$AA$208,6,0),0)</f>
        <v>0</v>
      </c>
      <c r="G2451" s="2">
        <f t="shared" si="128"/>
        <v>0</v>
      </c>
      <c r="H2451" s="2">
        <f t="shared" si="126"/>
        <v>0</v>
      </c>
    </row>
    <row r="2452" spans="2:8">
      <c r="B2452" t="s">
        <v>85</v>
      </c>
      <c r="C2452" t="s">
        <v>753</v>
      </c>
      <c r="D2452" s="7" t="str">
        <f t="shared" si="127"/>
        <v>15-12</v>
      </c>
      <c r="E2452" s="1">
        <f>_xlfn.IFNA(VLOOKUP(Aragon!B2452,'Kilter Holds'!$P$36:$AA$208,7,0),0)</f>
        <v>0</v>
      </c>
      <c r="G2452" s="2">
        <f t="shared" si="128"/>
        <v>0</v>
      </c>
      <c r="H2452" s="2">
        <f t="shared" ref="H2452:H2551" si="129">IF($S$11="Y",G2452*0.05,0)</f>
        <v>0</v>
      </c>
    </row>
    <row r="2453" spans="2:8">
      <c r="B2453" t="s">
        <v>85</v>
      </c>
      <c r="C2453" t="s">
        <v>753</v>
      </c>
      <c r="D2453" s="8" t="str">
        <f t="shared" ref="D2453:D2552" si="130">D2444</f>
        <v>16-16</v>
      </c>
      <c r="E2453" s="1">
        <f>_xlfn.IFNA(VLOOKUP(Aragon!B2453,'Kilter Holds'!$P$36:$AA$208,8,0),0)</f>
        <v>0</v>
      </c>
      <c r="G2453" s="2">
        <f t="shared" si="128"/>
        <v>0</v>
      </c>
      <c r="H2453" s="2">
        <f t="shared" si="129"/>
        <v>0</v>
      </c>
    </row>
    <row r="2454" spans="2:8">
      <c r="B2454" t="s">
        <v>85</v>
      </c>
      <c r="C2454" t="s">
        <v>753</v>
      </c>
      <c r="D2454" s="9" t="str">
        <f t="shared" si="130"/>
        <v>13-01</v>
      </c>
      <c r="E2454" s="1">
        <f>_xlfn.IFNA(VLOOKUP(Aragon!B2454,'Kilter Holds'!$P$36:$AA$208,9,0),0)</f>
        <v>0</v>
      </c>
      <c r="G2454" s="2">
        <f t="shared" si="128"/>
        <v>0</v>
      </c>
      <c r="H2454" s="2">
        <f t="shared" si="129"/>
        <v>0</v>
      </c>
    </row>
    <row r="2455" spans="2:8">
      <c r="B2455" t="s">
        <v>85</v>
      </c>
      <c r="C2455" t="s">
        <v>753</v>
      </c>
      <c r="D2455" s="10" t="str">
        <f t="shared" si="130"/>
        <v>07-13</v>
      </c>
      <c r="E2455" s="1">
        <f>_xlfn.IFNA(VLOOKUP(Aragon!B2455,'Kilter Holds'!$P$36:$AA$208,10,0),0)</f>
        <v>0</v>
      </c>
      <c r="G2455" s="2">
        <f t="shared" si="128"/>
        <v>0</v>
      </c>
      <c r="H2455" s="2">
        <f t="shared" si="129"/>
        <v>0</v>
      </c>
    </row>
    <row r="2456" spans="2:8">
      <c r="B2456" t="s">
        <v>85</v>
      </c>
      <c r="C2456" t="s">
        <v>753</v>
      </c>
      <c r="D2456" s="11" t="str">
        <f t="shared" si="130"/>
        <v>11-26</v>
      </c>
      <c r="E2456" s="1">
        <f>_xlfn.IFNA(VLOOKUP(Aragon!B2456,'Kilter Holds'!$P$36:$AA$208,11,0),0)</f>
        <v>0</v>
      </c>
      <c r="G2456" s="2">
        <f t="shared" si="128"/>
        <v>0</v>
      </c>
      <c r="H2456" s="2">
        <f t="shared" si="129"/>
        <v>0</v>
      </c>
    </row>
    <row r="2457" spans="2:8">
      <c r="B2457" t="s">
        <v>85</v>
      </c>
      <c r="C2457" t="s">
        <v>753</v>
      </c>
      <c r="D2457" s="13" t="str">
        <f t="shared" si="130"/>
        <v>18-01</v>
      </c>
      <c r="E2457" s="1">
        <f>_xlfn.IFNA(VLOOKUP(Aragon!B2457,'Kilter Holds'!$P$36:$AA$208,12,0),0)</f>
        <v>0</v>
      </c>
      <c r="G2457" s="2">
        <f t="shared" si="128"/>
        <v>0</v>
      </c>
      <c r="H2457" s="2">
        <f t="shared" si="129"/>
        <v>0</v>
      </c>
    </row>
    <row r="2458" spans="2:8">
      <c r="B2458" t="s">
        <v>85</v>
      </c>
      <c r="C2458" t="s">
        <v>753</v>
      </c>
      <c r="D2458" s="12" t="str">
        <f t="shared" si="130"/>
        <v>Color Code</v>
      </c>
      <c r="E2458" s="1">
        <f>_xlfn.IFNA(VLOOKUP(Aragon!B2458,'Kilter Holds'!$P$36:$AA$208,13,0),0)</f>
        <v>0</v>
      </c>
      <c r="G2458" s="2">
        <f t="shared" si="128"/>
        <v>0</v>
      </c>
      <c r="H2458" s="2">
        <f t="shared" si="129"/>
        <v>0</v>
      </c>
    </row>
    <row r="2459" spans="2:8">
      <c r="B2459" t="s">
        <v>75</v>
      </c>
      <c r="C2459" t="s">
        <v>754</v>
      </c>
      <c r="D2459" s="5" t="str">
        <f t="shared" si="130"/>
        <v>11-12</v>
      </c>
      <c r="E2459" s="1">
        <f>_xlfn.IFNA(VLOOKUP(Aragon!B2459,'Kilter Holds'!$P$36:$AA$208,5,0),0)</f>
        <v>0</v>
      </c>
      <c r="G2459" s="2">
        <f t="shared" si="128"/>
        <v>0</v>
      </c>
      <c r="H2459" s="2">
        <f t="shared" si="129"/>
        <v>0</v>
      </c>
    </row>
    <row r="2460" spans="2:8">
      <c r="B2460" t="s">
        <v>75</v>
      </c>
      <c r="C2460" t="s">
        <v>754</v>
      </c>
      <c r="D2460" s="6" t="str">
        <f t="shared" si="130"/>
        <v>14-01</v>
      </c>
      <c r="E2460" s="1">
        <f>_xlfn.IFNA(VLOOKUP(Aragon!B2460,'Kilter Holds'!$P$36:$AA$208,6,0),0)</f>
        <v>0</v>
      </c>
      <c r="G2460" s="2">
        <f t="shared" si="128"/>
        <v>0</v>
      </c>
      <c r="H2460" s="2">
        <f t="shared" si="129"/>
        <v>0</v>
      </c>
    </row>
    <row r="2461" spans="2:8">
      <c r="B2461" t="s">
        <v>75</v>
      </c>
      <c r="C2461" t="s">
        <v>754</v>
      </c>
      <c r="D2461" s="7" t="str">
        <f t="shared" si="130"/>
        <v>15-12</v>
      </c>
      <c r="E2461" s="1">
        <f>_xlfn.IFNA(VLOOKUP(Aragon!B2461,'Kilter Holds'!$P$36:$AA$208,7,0),0)</f>
        <v>0</v>
      </c>
      <c r="G2461" s="2">
        <f t="shared" si="128"/>
        <v>0</v>
      </c>
      <c r="H2461" s="2">
        <f t="shared" si="129"/>
        <v>0</v>
      </c>
    </row>
    <row r="2462" spans="2:8">
      <c r="B2462" t="s">
        <v>75</v>
      </c>
      <c r="C2462" t="s">
        <v>754</v>
      </c>
      <c r="D2462" s="8" t="str">
        <f t="shared" si="130"/>
        <v>16-16</v>
      </c>
      <c r="E2462" s="1">
        <f>_xlfn.IFNA(VLOOKUP(Aragon!B2462,'Kilter Holds'!$P$36:$AA$208,8,0),0)</f>
        <v>0</v>
      </c>
      <c r="G2462" s="2">
        <f t="shared" si="128"/>
        <v>0</v>
      </c>
      <c r="H2462" s="2">
        <f t="shared" si="129"/>
        <v>0</v>
      </c>
    </row>
    <row r="2463" spans="2:8">
      <c r="B2463" t="s">
        <v>75</v>
      </c>
      <c r="C2463" t="s">
        <v>754</v>
      </c>
      <c r="D2463" s="9" t="str">
        <f t="shared" si="130"/>
        <v>13-01</v>
      </c>
      <c r="E2463" s="1">
        <f>_xlfn.IFNA(VLOOKUP(Aragon!B2463,'Kilter Holds'!$P$36:$AA$208,9,0),0)</f>
        <v>0</v>
      </c>
      <c r="G2463" s="2">
        <f t="shared" si="128"/>
        <v>0</v>
      </c>
      <c r="H2463" s="2">
        <f t="shared" si="129"/>
        <v>0</v>
      </c>
    </row>
    <row r="2464" spans="2:8">
      <c r="B2464" t="s">
        <v>75</v>
      </c>
      <c r="C2464" t="s">
        <v>754</v>
      </c>
      <c r="D2464" s="10" t="str">
        <f t="shared" si="130"/>
        <v>07-13</v>
      </c>
      <c r="E2464" s="1">
        <f>_xlfn.IFNA(VLOOKUP(Aragon!B2464,'Kilter Holds'!$P$36:$AA$208,10,0),0)</f>
        <v>0</v>
      </c>
      <c r="G2464" s="2">
        <f t="shared" si="128"/>
        <v>0</v>
      </c>
      <c r="H2464" s="2">
        <f t="shared" si="129"/>
        <v>0</v>
      </c>
    </row>
    <row r="2465" spans="2:8">
      <c r="B2465" t="s">
        <v>75</v>
      </c>
      <c r="C2465" t="s">
        <v>754</v>
      </c>
      <c r="D2465" s="11" t="str">
        <f t="shared" si="130"/>
        <v>11-26</v>
      </c>
      <c r="E2465" s="1">
        <f>_xlfn.IFNA(VLOOKUP(Aragon!B2465,'Kilter Holds'!$P$36:$AA$208,11,0),0)</f>
        <v>0</v>
      </c>
      <c r="G2465" s="2">
        <f t="shared" si="128"/>
        <v>0</v>
      </c>
      <c r="H2465" s="2">
        <f t="shared" si="129"/>
        <v>0</v>
      </c>
    </row>
    <row r="2466" spans="2:8">
      <c r="B2466" t="s">
        <v>75</v>
      </c>
      <c r="C2466" t="s">
        <v>754</v>
      </c>
      <c r="D2466" s="13" t="str">
        <f t="shared" si="130"/>
        <v>18-01</v>
      </c>
      <c r="E2466" s="1">
        <f>_xlfn.IFNA(VLOOKUP(Aragon!B2466,'Kilter Holds'!$P$36:$AA$208,12,0),0)</f>
        <v>0</v>
      </c>
      <c r="G2466" s="2">
        <f t="shared" si="128"/>
        <v>0</v>
      </c>
      <c r="H2466" s="2">
        <f t="shared" si="129"/>
        <v>0</v>
      </c>
    </row>
    <row r="2467" spans="2:8">
      <c r="B2467" t="s">
        <v>75</v>
      </c>
      <c r="C2467" t="s">
        <v>754</v>
      </c>
      <c r="D2467" s="12" t="str">
        <f t="shared" si="130"/>
        <v>Color Code</v>
      </c>
      <c r="E2467" s="1">
        <f>_xlfn.IFNA(VLOOKUP(Aragon!B2467,'Kilter Holds'!$P$36:$AA$208,13,0),0)</f>
        <v>0</v>
      </c>
      <c r="G2467" s="2">
        <f t="shared" si="128"/>
        <v>0</v>
      </c>
      <c r="H2467" s="2">
        <f t="shared" si="129"/>
        <v>0</v>
      </c>
    </row>
    <row r="2468" spans="2:8">
      <c r="B2468" t="s">
        <v>69</v>
      </c>
      <c r="C2468" t="s">
        <v>755</v>
      </c>
      <c r="D2468" s="5" t="str">
        <f t="shared" si="130"/>
        <v>11-12</v>
      </c>
      <c r="E2468" s="1">
        <f>_xlfn.IFNA(VLOOKUP(Aragon!B2468,'Kilter Holds'!$P$36:$AA$208,5,0),0)</f>
        <v>0</v>
      </c>
      <c r="G2468" s="2">
        <f t="shared" si="128"/>
        <v>0</v>
      </c>
      <c r="H2468" s="2">
        <f t="shared" si="129"/>
        <v>0</v>
      </c>
    </row>
    <row r="2469" spans="2:8">
      <c r="B2469" t="s">
        <v>69</v>
      </c>
      <c r="C2469" t="s">
        <v>755</v>
      </c>
      <c r="D2469" s="6" t="str">
        <f t="shared" si="130"/>
        <v>14-01</v>
      </c>
      <c r="E2469" s="1">
        <f>_xlfn.IFNA(VLOOKUP(Aragon!B2469,'Kilter Holds'!$P$36:$AA$208,6,0),0)</f>
        <v>0</v>
      </c>
      <c r="G2469" s="2">
        <f t="shared" ref="G2469:G2586" si="131">E2469*F2469</f>
        <v>0</v>
      </c>
      <c r="H2469" s="2">
        <f t="shared" si="129"/>
        <v>0</v>
      </c>
    </row>
    <row r="2470" spans="2:8">
      <c r="B2470" t="s">
        <v>69</v>
      </c>
      <c r="C2470" t="s">
        <v>755</v>
      </c>
      <c r="D2470" s="7" t="str">
        <f t="shared" si="130"/>
        <v>15-12</v>
      </c>
      <c r="E2470" s="1">
        <f>_xlfn.IFNA(VLOOKUP(Aragon!B2470,'Kilter Holds'!$P$36:$AA$208,7,0),0)</f>
        <v>0</v>
      </c>
      <c r="G2470" s="2">
        <f t="shared" si="131"/>
        <v>0</v>
      </c>
      <c r="H2470" s="2">
        <f t="shared" si="129"/>
        <v>0</v>
      </c>
    </row>
    <row r="2471" spans="2:8">
      <c r="B2471" t="s">
        <v>69</v>
      </c>
      <c r="C2471" t="s">
        <v>755</v>
      </c>
      <c r="D2471" s="8" t="str">
        <f t="shared" si="130"/>
        <v>16-16</v>
      </c>
      <c r="E2471" s="1">
        <f>_xlfn.IFNA(VLOOKUP(Aragon!B2471,'Kilter Holds'!$P$36:$AA$208,8,0),0)</f>
        <v>0</v>
      </c>
      <c r="G2471" s="2">
        <f t="shared" si="131"/>
        <v>0</v>
      </c>
      <c r="H2471" s="2">
        <f t="shared" si="129"/>
        <v>0</v>
      </c>
    </row>
    <row r="2472" spans="2:8">
      <c r="B2472" t="s">
        <v>69</v>
      </c>
      <c r="C2472" t="s">
        <v>755</v>
      </c>
      <c r="D2472" s="9" t="str">
        <f t="shared" si="130"/>
        <v>13-01</v>
      </c>
      <c r="E2472" s="1">
        <f>_xlfn.IFNA(VLOOKUP(Aragon!B2472,'Kilter Holds'!$P$36:$AA$208,9,0),0)</f>
        <v>0</v>
      </c>
      <c r="G2472" s="2">
        <f t="shared" si="131"/>
        <v>0</v>
      </c>
      <c r="H2472" s="2">
        <f t="shared" si="129"/>
        <v>0</v>
      </c>
    </row>
    <row r="2473" spans="2:8">
      <c r="B2473" t="s">
        <v>69</v>
      </c>
      <c r="C2473" t="s">
        <v>755</v>
      </c>
      <c r="D2473" s="10" t="str">
        <f t="shared" si="130"/>
        <v>07-13</v>
      </c>
      <c r="E2473" s="1">
        <f>_xlfn.IFNA(VLOOKUP(Aragon!B2473,'Kilter Holds'!$P$36:$AA$208,10,0),0)</f>
        <v>0</v>
      </c>
      <c r="G2473" s="2">
        <f t="shared" si="131"/>
        <v>0</v>
      </c>
      <c r="H2473" s="2">
        <f t="shared" si="129"/>
        <v>0</v>
      </c>
    </row>
    <row r="2474" spans="2:8">
      <c r="B2474" t="s">
        <v>69</v>
      </c>
      <c r="C2474" t="s">
        <v>755</v>
      </c>
      <c r="D2474" s="11" t="str">
        <f t="shared" si="130"/>
        <v>11-26</v>
      </c>
      <c r="E2474" s="1">
        <f>_xlfn.IFNA(VLOOKUP(Aragon!B2474,'Kilter Holds'!$P$36:$AA$208,11,0),0)</f>
        <v>0</v>
      </c>
      <c r="G2474" s="2">
        <f t="shared" si="131"/>
        <v>0</v>
      </c>
      <c r="H2474" s="2">
        <f t="shared" si="129"/>
        <v>0</v>
      </c>
    </row>
    <row r="2475" spans="2:8">
      <c r="B2475" t="s">
        <v>69</v>
      </c>
      <c r="C2475" t="s">
        <v>755</v>
      </c>
      <c r="D2475" s="13" t="str">
        <f t="shared" si="130"/>
        <v>18-01</v>
      </c>
      <c r="E2475" s="1">
        <f>_xlfn.IFNA(VLOOKUP(Aragon!B2475,'Kilter Holds'!$P$36:$AA$208,12,0),0)</f>
        <v>0</v>
      </c>
      <c r="G2475" s="2">
        <f t="shared" si="131"/>
        <v>0</v>
      </c>
      <c r="H2475" s="2">
        <f t="shared" si="129"/>
        <v>0</v>
      </c>
    </row>
    <row r="2476" spans="2:8">
      <c r="B2476" t="s">
        <v>69</v>
      </c>
      <c r="C2476" t="s">
        <v>755</v>
      </c>
      <c r="D2476" s="12" t="str">
        <f t="shared" si="130"/>
        <v>Color Code</v>
      </c>
      <c r="E2476" s="1">
        <f>_xlfn.IFNA(VLOOKUP(Aragon!B2476,'Kilter Holds'!$P$36:$AA$208,13,0),0)</f>
        <v>0</v>
      </c>
      <c r="G2476" s="2">
        <f t="shared" si="131"/>
        <v>0</v>
      </c>
      <c r="H2476" s="2">
        <f t="shared" si="129"/>
        <v>0</v>
      </c>
    </row>
    <row r="2477" spans="2:8">
      <c r="B2477" t="s">
        <v>70</v>
      </c>
      <c r="C2477" t="s">
        <v>756</v>
      </c>
      <c r="D2477" s="5" t="str">
        <f t="shared" si="130"/>
        <v>11-12</v>
      </c>
      <c r="E2477" s="1">
        <f>_xlfn.IFNA(VLOOKUP(Aragon!B2477,'Kilter Holds'!$P$36:$AA$208,5,0),0)</f>
        <v>0</v>
      </c>
      <c r="G2477" s="2">
        <f t="shared" si="131"/>
        <v>0</v>
      </c>
      <c r="H2477" s="2">
        <f t="shared" si="129"/>
        <v>0</v>
      </c>
    </row>
    <row r="2478" spans="2:8">
      <c r="B2478" t="s">
        <v>70</v>
      </c>
      <c r="C2478" t="s">
        <v>756</v>
      </c>
      <c r="D2478" s="6" t="str">
        <f t="shared" si="130"/>
        <v>14-01</v>
      </c>
      <c r="E2478" s="1">
        <f>_xlfn.IFNA(VLOOKUP(Aragon!B2478,'Kilter Holds'!$P$36:$AA$208,6,0),0)</f>
        <v>0</v>
      </c>
      <c r="G2478" s="2">
        <f t="shared" si="131"/>
        <v>0</v>
      </c>
      <c r="H2478" s="2">
        <f t="shared" si="129"/>
        <v>0</v>
      </c>
    </row>
    <row r="2479" spans="2:8">
      <c r="B2479" t="s">
        <v>70</v>
      </c>
      <c r="C2479" t="s">
        <v>756</v>
      </c>
      <c r="D2479" s="7" t="str">
        <f t="shared" si="130"/>
        <v>15-12</v>
      </c>
      <c r="E2479" s="1">
        <f>_xlfn.IFNA(VLOOKUP(Aragon!B2479,'Kilter Holds'!$P$36:$AA$208,7,0),0)</f>
        <v>0</v>
      </c>
      <c r="G2479" s="2">
        <f t="shared" si="131"/>
        <v>0</v>
      </c>
      <c r="H2479" s="2">
        <f t="shared" si="129"/>
        <v>0</v>
      </c>
    </row>
    <row r="2480" spans="2:8">
      <c r="B2480" t="s">
        <v>70</v>
      </c>
      <c r="C2480" t="s">
        <v>756</v>
      </c>
      <c r="D2480" s="8" t="str">
        <f t="shared" si="130"/>
        <v>16-16</v>
      </c>
      <c r="E2480" s="1">
        <f>_xlfn.IFNA(VLOOKUP(Aragon!B2480,'Kilter Holds'!$P$36:$AA$208,8,0),0)</f>
        <v>0</v>
      </c>
      <c r="G2480" s="2">
        <f t="shared" si="131"/>
        <v>0</v>
      </c>
      <c r="H2480" s="2">
        <f t="shared" si="129"/>
        <v>0</v>
      </c>
    </row>
    <row r="2481" spans="2:8">
      <c r="B2481" t="s">
        <v>70</v>
      </c>
      <c r="C2481" t="s">
        <v>756</v>
      </c>
      <c r="D2481" s="9" t="str">
        <f t="shared" si="130"/>
        <v>13-01</v>
      </c>
      <c r="E2481" s="1">
        <f>_xlfn.IFNA(VLOOKUP(Aragon!B2481,'Kilter Holds'!$P$36:$AA$208,9,0),0)</f>
        <v>0</v>
      </c>
      <c r="G2481" s="2">
        <f t="shared" si="131"/>
        <v>0</v>
      </c>
      <c r="H2481" s="2">
        <f t="shared" si="129"/>
        <v>0</v>
      </c>
    </row>
    <row r="2482" spans="2:8">
      <c r="B2482" t="s">
        <v>70</v>
      </c>
      <c r="C2482" t="s">
        <v>756</v>
      </c>
      <c r="D2482" s="10" t="str">
        <f t="shared" si="130"/>
        <v>07-13</v>
      </c>
      <c r="E2482" s="1">
        <f>_xlfn.IFNA(VLOOKUP(Aragon!B2482,'Kilter Holds'!$P$36:$AA$208,10,0),0)</f>
        <v>0</v>
      </c>
      <c r="G2482" s="2">
        <f t="shared" si="131"/>
        <v>0</v>
      </c>
      <c r="H2482" s="2">
        <f t="shared" si="129"/>
        <v>0</v>
      </c>
    </row>
    <row r="2483" spans="2:8">
      <c r="B2483" t="s">
        <v>70</v>
      </c>
      <c r="C2483" t="s">
        <v>756</v>
      </c>
      <c r="D2483" s="11" t="str">
        <f t="shared" si="130"/>
        <v>11-26</v>
      </c>
      <c r="E2483" s="1">
        <f>_xlfn.IFNA(VLOOKUP(Aragon!B2483,'Kilter Holds'!$P$36:$AA$208,11,0),0)</f>
        <v>0</v>
      </c>
      <c r="G2483" s="2">
        <f t="shared" si="131"/>
        <v>0</v>
      </c>
      <c r="H2483" s="2">
        <f t="shared" si="129"/>
        <v>0</v>
      </c>
    </row>
    <row r="2484" spans="2:8">
      <c r="B2484" t="s">
        <v>70</v>
      </c>
      <c r="C2484" t="s">
        <v>756</v>
      </c>
      <c r="D2484" s="13" t="str">
        <f t="shared" si="130"/>
        <v>18-01</v>
      </c>
      <c r="E2484" s="1">
        <f>_xlfn.IFNA(VLOOKUP(Aragon!B2484,'Kilter Holds'!$P$36:$AA$208,12,0),0)</f>
        <v>0</v>
      </c>
      <c r="G2484" s="2">
        <f t="shared" si="131"/>
        <v>0</v>
      </c>
      <c r="H2484" s="2">
        <f t="shared" si="129"/>
        <v>0</v>
      </c>
    </row>
    <row r="2485" spans="2:8">
      <c r="B2485" t="s">
        <v>70</v>
      </c>
      <c r="C2485" t="s">
        <v>756</v>
      </c>
      <c r="D2485" s="12" t="str">
        <f t="shared" si="130"/>
        <v>Color Code</v>
      </c>
      <c r="E2485" s="1">
        <f>_xlfn.IFNA(VLOOKUP(Aragon!B2485,'Kilter Holds'!$P$36:$AA$208,13,0),0)</f>
        <v>0</v>
      </c>
      <c r="G2485" s="2">
        <f t="shared" si="131"/>
        <v>0</v>
      </c>
      <c r="H2485" s="2">
        <f t="shared" si="129"/>
        <v>0</v>
      </c>
    </row>
    <row r="2486" spans="2:8">
      <c r="B2486" t="s">
        <v>76</v>
      </c>
      <c r="C2486" t="s">
        <v>757</v>
      </c>
      <c r="D2486" s="5" t="str">
        <f t="shared" si="130"/>
        <v>11-12</v>
      </c>
      <c r="E2486" s="1">
        <f>_xlfn.IFNA(VLOOKUP(Aragon!B2486,'Kilter Holds'!$P$36:$AA$208,5,0),0)</f>
        <v>0</v>
      </c>
      <c r="G2486" s="2">
        <f t="shared" si="131"/>
        <v>0</v>
      </c>
      <c r="H2486" s="2">
        <f t="shared" si="129"/>
        <v>0</v>
      </c>
    </row>
    <row r="2487" spans="2:8">
      <c r="B2487" t="s">
        <v>76</v>
      </c>
      <c r="C2487" t="s">
        <v>757</v>
      </c>
      <c r="D2487" s="6" t="str">
        <f t="shared" si="130"/>
        <v>14-01</v>
      </c>
      <c r="E2487" s="1">
        <f>_xlfn.IFNA(VLOOKUP(Aragon!B2487,'Kilter Holds'!$P$36:$AA$208,6,0),0)</f>
        <v>0</v>
      </c>
      <c r="G2487" s="2">
        <f t="shared" si="131"/>
        <v>0</v>
      </c>
      <c r="H2487" s="2">
        <f t="shared" si="129"/>
        <v>0</v>
      </c>
    </row>
    <row r="2488" spans="2:8">
      <c r="B2488" t="s">
        <v>76</v>
      </c>
      <c r="C2488" t="s">
        <v>757</v>
      </c>
      <c r="D2488" s="7" t="str">
        <f t="shared" si="130"/>
        <v>15-12</v>
      </c>
      <c r="E2488" s="1">
        <f>_xlfn.IFNA(VLOOKUP(Aragon!B2488,'Kilter Holds'!$P$36:$AA$208,7,0),0)</f>
        <v>0</v>
      </c>
      <c r="G2488" s="2">
        <f t="shared" si="131"/>
        <v>0</v>
      </c>
      <c r="H2488" s="2">
        <f t="shared" si="129"/>
        <v>0</v>
      </c>
    </row>
    <row r="2489" spans="2:8">
      <c r="B2489" t="s">
        <v>76</v>
      </c>
      <c r="C2489" t="s">
        <v>757</v>
      </c>
      <c r="D2489" s="8" t="str">
        <f t="shared" si="130"/>
        <v>16-16</v>
      </c>
      <c r="E2489" s="1">
        <f>_xlfn.IFNA(VLOOKUP(Aragon!B2489,'Kilter Holds'!$P$36:$AA$208,8,0),0)</f>
        <v>0</v>
      </c>
      <c r="G2489" s="2">
        <f t="shared" si="131"/>
        <v>0</v>
      </c>
      <c r="H2489" s="2">
        <f t="shared" si="129"/>
        <v>0</v>
      </c>
    </row>
    <row r="2490" spans="2:8">
      <c r="B2490" t="s">
        <v>76</v>
      </c>
      <c r="C2490" t="s">
        <v>757</v>
      </c>
      <c r="D2490" s="9" t="str">
        <f t="shared" si="130"/>
        <v>13-01</v>
      </c>
      <c r="E2490" s="1">
        <f>_xlfn.IFNA(VLOOKUP(Aragon!B2490,'Kilter Holds'!$P$36:$AA$208,9,0),0)</f>
        <v>0</v>
      </c>
      <c r="G2490" s="2">
        <f t="shared" si="131"/>
        <v>0</v>
      </c>
      <c r="H2490" s="2">
        <f t="shared" si="129"/>
        <v>0</v>
      </c>
    </row>
    <row r="2491" spans="2:8">
      <c r="B2491" t="s">
        <v>76</v>
      </c>
      <c r="C2491" t="s">
        <v>757</v>
      </c>
      <c r="D2491" s="10" t="str">
        <f t="shared" si="130"/>
        <v>07-13</v>
      </c>
      <c r="E2491" s="1">
        <f>_xlfn.IFNA(VLOOKUP(Aragon!B2491,'Kilter Holds'!$P$36:$AA$208,10,0),0)</f>
        <v>0</v>
      </c>
      <c r="G2491" s="2">
        <f t="shared" si="131"/>
        <v>0</v>
      </c>
      <c r="H2491" s="2">
        <f t="shared" si="129"/>
        <v>0</v>
      </c>
    </row>
    <row r="2492" spans="2:8">
      <c r="B2492" t="s">
        <v>76</v>
      </c>
      <c r="C2492" t="s">
        <v>757</v>
      </c>
      <c r="D2492" s="11" t="str">
        <f t="shared" si="130"/>
        <v>11-26</v>
      </c>
      <c r="E2492" s="1">
        <f>_xlfn.IFNA(VLOOKUP(Aragon!B2492,'Kilter Holds'!$P$36:$AA$208,11,0),0)</f>
        <v>0</v>
      </c>
      <c r="G2492" s="2">
        <f t="shared" si="131"/>
        <v>0</v>
      </c>
      <c r="H2492" s="2">
        <f t="shared" si="129"/>
        <v>0</v>
      </c>
    </row>
    <row r="2493" spans="2:8">
      <c r="B2493" t="s">
        <v>76</v>
      </c>
      <c r="C2493" t="s">
        <v>757</v>
      </c>
      <c r="D2493" s="13" t="str">
        <f t="shared" si="130"/>
        <v>18-01</v>
      </c>
      <c r="E2493" s="1">
        <f>_xlfn.IFNA(VLOOKUP(Aragon!B2493,'Kilter Holds'!$P$36:$AA$208,12,0),0)</f>
        <v>0</v>
      </c>
      <c r="G2493" s="2">
        <f t="shared" si="131"/>
        <v>0</v>
      </c>
      <c r="H2493" s="2">
        <f t="shared" si="129"/>
        <v>0</v>
      </c>
    </row>
    <row r="2494" spans="2:8">
      <c r="B2494" t="s">
        <v>76</v>
      </c>
      <c r="C2494" t="s">
        <v>757</v>
      </c>
      <c r="D2494" s="12" t="str">
        <f t="shared" si="130"/>
        <v>Color Code</v>
      </c>
      <c r="E2494" s="1">
        <f>_xlfn.IFNA(VLOOKUP(Aragon!B2494,'Kilter Holds'!$P$36:$AA$208,13,0),0)</f>
        <v>0</v>
      </c>
      <c r="G2494" s="2">
        <f t="shared" si="131"/>
        <v>0</v>
      </c>
      <c r="H2494" s="2">
        <f t="shared" si="129"/>
        <v>0</v>
      </c>
    </row>
    <row r="2495" spans="2:8">
      <c r="B2495" t="s">
        <v>949</v>
      </c>
      <c r="C2495" t="s">
        <v>950</v>
      </c>
      <c r="D2495" s="5" t="str">
        <f t="shared" si="130"/>
        <v>11-12</v>
      </c>
      <c r="E2495" s="1">
        <f>_xlfn.IFNA(VLOOKUP(Aragon!B2495,'Kilter Holds'!$P$36:$AA$208,5,0),0)</f>
        <v>0</v>
      </c>
      <c r="G2495" s="2">
        <f t="shared" si="131"/>
        <v>0</v>
      </c>
      <c r="H2495" s="2">
        <f t="shared" si="129"/>
        <v>0</v>
      </c>
    </row>
    <row r="2496" spans="2:8">
      <c r="B2496" t="s">
        <v>949</v>
      </c>
      <c r="C2496" t="s">
        <v>950</v>
      </c>
      <c r="D2496" s="6" t="str">
        <f t="shared" si="130"/>
        <v>14-01</v>
      </c>
      <c r="E2496" s="1">
        <f>_xlfn.IFNA(VLOOKUP(Aragon!B2496,'Kilter Holds'!$P$36:$AA$208,6,0),0)</f>
        <v>0</v>
      </c>
      <c r="G2496" s="2">
        <f t="shared" si="131"/>
        <v>0</v>
      </c>
      <c r="H2496" s="2">
        <f t="shared" si="129"/>
        <v>0</v>
      </c>
    </row>
    <row r="2497" spans="2:8">
      <c r="B2497" t="s">
        <v>949</v>
      </c>
      <c r="C2497" t="s">
        <v>950</v>
      </c>
      <c r="D2497" s="7" t="str">
        <f t="shared" si="130"/>
        <v>15-12</v>
      </c>
      <c r="E2497" s="1">
        <f>_xlfn.IFNA(VLOOKUP(Aragon!B2497,'Kilter Holds'!$P$36:$AA$208,7,0),0)</f>
        <v>0</v>
      </c>
      <c r="G2497" s="2">
        <f t="shared" si="131"/>
        <v>0</v>
      </c>
      <c r="H2497" s="2">
        <f t="shared" si="129"/>
        <v>0</v>
      </c>
    </row>
    <row r="2498" spans="2:8">
      <c r="B2498" t="s">
        <v>949</v>
      </c>
      <c r="C2498" t="s">
        <v>950</v>
      </c>
      <c r="D2498" s="8" t="str">
        <f t="shared" si="130"/>
        <v>16-16</v>
      </c>
      <c r="E2498" s="1">
        <f>_xlfn.IFNA(VLOOKUP(Aragon!B2498,'Kilter Holds'!$P$36:$AA$208,8,0),0)</f>
        <v>0</v>
      </c>
      <c r="G2498" s="2">
        <f t="shared" si="131"/>
        <v>0</v>
      </c>
      <c r="H2498" s="2">
        <f t="shared" si="129"/>
        <v>0</v>
      </c>
    </row>
    <row r="2499" spans="2:8">
      <c r="B2499" t="s">
        <v>949</v>
      </c>
      <c r="C2499" t="s">
        <v>950</v>
      </c>
      <c r="D2499" s="9" t="str">
        <f t="shared" si="130"/>
        <v>13-01</v>
      </c>
      <c r="E2499" s="1">
        <f>_xlfn.IFNA(VLOOKUP(Aragon!B2499,'Kilter Holds'!$P$36:$AA$208,9,0),0)</f>
        <v>0</v>
      </c>
      <c r="G2499" s="2">
        <f t="shared" si="131"/>
        <v>0</v>
      </c>
      <c r="H2499" s="2">
        <f t="shared" si="129"/>
        <v>0</v>
      </c>
    </row>
    <row r="2500" spans="2:8">
      <c r="B2500" t="s">
        <v>949</v>
      </c>
      <c r="C2500" t="s">
        <v>950</v>
      </c>
      <c r="D2500" s="10" t="str">
        <f t="shared" si="130"/>
        <v>07-13</v>
      </c>
      <c r="E2500" s="1">
        <f>_xlfn.IFNA(VLOOKUP(Aragon!B2500,'Kilter Holds'!$P$36:$AA$208,10,0),0)</f>
        <v>0</v>
      </c>
      <c r="G2500" s="2">
        <f t="shared" si="131"/>
        <v>0</v>
      </c>
      <c r="H2500" s="2">
        <f t="shared" si="129"/>
        <v>0</v>
      </c>
    </row>
    <row r="2501" spans="2:8">
      <c r="B2501" t="s">
        <v>949</v>
      </c>
      <c r="C2501" t="s">
        <v>950</v>
      </c>
      <c r="D2501" s="11" t="str">
        <f t="shared" si="130"/>
        <v>11-26</v>
      </c>
      <c r="E2501" s="1">
        <f>_xlfn.IFNA(VLOOKUP(Aragon!B2501,'Kilter Holds'!$P$36:$AA$208,11,0),0)</f>
        <v>0</v>
      </c>
      <c r="G2501" s="2">
        <f t="shared" si="131"/>
        <v>0</v>
      </c>
      <c r="H2501" s="2">
        <f t="shared" si="129"/>
        <v>0</v>
      </c>
    </row>
    <row r="2502" spans="2:8">
      <c r="B2502" t="s">
        <v>949</v>
      </c>
      <c r="C2502" t="s">
        <v>950</v>
      </c>
      <c r="D2502" s="13" t="str">
        <f t="shared" si="130"/>
        <v>18-01</v>
      </c>
      <c r="E2502" s="1">
        <f>_xlfn.IFNA(VLOOKUP(Aragon!B2502,'Kilter Holds'!$P$36:$AA$208,12,0),0)</f>
        <v>0</v>
      </c>
      <c r="G2502" s="2">
        <f t="shared" si="131"/>
        <v>0</v>
      </c>
      <c r="H2502" s="2">
        <f t="shared" si="129"/>
        <v>0</v>
      </c>
    </row>
    <row r="2503" spans="2:8">
      <c r="B2503" t="s">
        <v>949</v>
      </c>
      <c r="C2503" t="s">
        <v>950</v>
      </c>
      <c r="D2503" s="12" t="str">
        <f t="shared" si="130"/>
        <v>Color Code</v>
      </c>
      <c r="E2503" s="1">
        <f>_xlfn.IFNA(VLOOKUP(Aragon!B2503,'Kilter Holds'!$P$36:$AA$208,13,0),0)</f>
        <v>0</v>
      </c>
      <c r="G2503" s="2">
        <f t="shared" si="131"/>
        <v>0</v>
      </c>
      <c r="H2503" s="2">
        <f t="shared" si="129"/>
        <v>0</v>
      </c>
    </row>
    <row r="2504" spans="2:8">
      <c r="B2504" t="s">
        <v>971</v>
      </c>
      <c r="C2504" t="s">
        <v>974</v>
      </c>
      <c r="D2504" s="5" t="str">
        <f t="shared" si="130"/>
        <v>11-12</v>
      </c>
      <c r="E2504" s="1">
        <f>_xlfn.IFNA(VLOOKUP(Aragon!B2504,'Kilter Holds'!$P$36:$AA$208,5,0),0)</f>
        <v>0</v>
      </c>
      <c r="G2504" s="2">
        <f t="shared" si="131"/>
        <v>0</v>
      </c>
      <c r="H2504" s="2">
        <f t="shared" ref="H2504:H2539" si="132">IF($S$11="Y",G2504*0.05,0)</f>
        <v>0</v>
      </c>
    </row>
    <row r="2505" spans="2:8">
      <c r="B2505" t="s">
        <v>971</v>
      </c>
      <c r="C2505" t="s">
        <v>974</v>
      </c>
      <c r="D2505" s="6" t="str">
        <f t="shared" si="130"/>
        <v>14-01</v>
      </c>
      <c r="E2505" s="1">
        <f>_xlfn.IFNA(VLOOKUP(Aragon!B2505,'Kilter Holds'!$P$36:$AA$208,6,0),0)</f>
        <v>0</v>
      </c>
      <c r="G2505" s="2">
        <f t="shared" si="131"/>
        <v>0</v>
      </c>
      <c r="H2505" s="2">
        <f t="shared" si="132"/>
        <v>0</v>
      </c>
    </row>
    <row r="2506" spans="2:8">
      <c r="B2506" t="s">
        <v>971</v>
      </c>
      <c r="C2506" t="s">
        <v>974</v>
      </c>
      <c r="D2506" s="7" t="str">
        <f t="shared" si="130"/>
        <v>15-12</v>
      </c>
      <c r="E2506" s="1">
        <f>_xlfn.IFNA(VLOOKUP(Aragon!B2506,'Kilter Holds'!$P$36:$AA$208,7,0),0)</f>
        <v>0</v>
      </c>
      <c r="G2506" s="2">
        <f t="shared" si="131"/>
        <v>0</v>
      </c>
      <c r="H2506" s="2">
        <f t="shared" si="132"/>
        <v>0</v>
      </c>
    </row>
    <row r="2507" spans="2:8">
      <c r="B2507" t="s">
        <v>971</v>
      </c>
      <c r="C2507" t="s">
        <v>974</v>
      </c>
      <c r="D2507" s="8" t="str">
        <f t="shared" si="130"/>
        <v>16-16</v>
      </c>
      <c r="E2507" s="1">
        <f>_xlfn.IFNA(VLOOKUP(Aragon!B2507,'Kilter Holds'!$P$36:$AA$208,8,0),0)</f>
        <v>0</v>
      </c>
      <c r="G2507" s="2">
        <f t="shared" si="131"/>
        <v>0</v>
      </c>
      <c r="H2507" s="2">
        <f t="shared" si="132"/>
        <v>0</v>
      </c>
    </row>
    <row r="2508" spans="2:8">
      <c r="B2508" t="s">
        <v>971</v>
      </c>
      <c r="C2508" t="s">
        <v>974</v>
      </c>
      <c r="D2508" s="9" t="str">
        <f t="shared" si="130"/>
        <v>13-01</v>
      </c>
      <c r="E2508" s="1">
        <f>_xlfn.IFNA(VLOOKUP(Aragon!B2508,'Kilter Holds'!$P$36:$AA$208,9,0),0)</f>
        <v>0</v>
      </c>
      <c r="G2508" s="2">
        <f t="shared" si="131"/>
        <v>0</v>
      </c>
      <c r="H2508" s="2">
        <f t="shared" si="132"/>
        <v>0</v>
      </c>
    </row>
    <row r="2509" spans="2:8">
      <c r="B2509" t="s">
        <v>971</v>
      </c>
      <c r="C2509" t="s">
        <v>974</v>
      </c>
      <c r="D2509" s="10" t="str">
        <f t="shared" si="130"/>
        <v>07-13</v>
      </c>
      <c r="E2509" s="1">
        <f>_xlfn.IFNA(VLOOKUP(Aragon!B2509,'Kilter Holds'!$P$36:$AA$208,10,0),0)</f>
        <v>0</v>
      </c>
      <c r="G2509" s="2">
        <f t="shared" si="131"/>
        <v>0</v>
      </c>
      <c r="H2509" s="2">
        <f t="shared" si="132"/>
        <v>0</v>
      </c>
    </row>
    <row r="2510" spans="2:8">
      <c r="B2510" t="s">
        <v>971</v>
      </c>
      <c r="C2510" t="s">
        <v>974</v>
      </c>
      <c r="D2510" s="11" t="str">
        <f t="shared" si="130"/>
        <v>11-26</v>
      </c>
      <c r="E2510" s="1">
        <f>_xlfn.IFNA(VLOOKUP(Aragon!B2510,'Kilter Holds'!$P$36:$AA$208,11,0),0)</f>
        <v>0</v>
      </c>
      <c r="G2510" s="2">
        <f t="shared" si="131"/>
        <v>0</v>
      </c>
      <c r="H2510" s="2">
        <f t="shared" si="132"/>
        <v>0</v>
      </c>
    </row>
    <row r="2511" spans="2:8">
      <c r="B2511" t="s">
        <v>971</v>
      </c>
      <c r="C2511" t="s">
        <v>974</v>
      </c>
      <c r="D2511" s="13" t="str">
        <f t="shared" si="130"/>
        <v>18-01</v>
      </c>
      <c r="E2511" s="1">
        <f>_xlfn.IFNA(VLOOKUP(Aragon!B2511,'Kilter Holds'!$P$36:$AA$208,12,0),0)</f>
        <v>0</v>
      </c>
      <c r="G2511" s="2">
        <f t="shared" si="131"/>
        <v>0</v>
      </c>
      <c r="H2511" s="2">
        <f t="shared" si="132"/>
        <v>0</v>
      </c>
    </row>
    <row r="2512" spans="2:8">
      <c r="B2512" t="s">
        <v>971</v>
      </c>
      <c r="C2512" t="s">
        <v>974</v>
      </c>
      <c r="D2512" s="12" t="str">
        <f t="shared" si="130"/>
        <v>Color Code</v>
      </c>
      <c r="E2512" s="1">
        <f>_xlfn.IFNA(VLOOKUP(Aragon!B2512,'Kilter Holds'!$P$36:$AA$208,13,0),0)</f>
        <v>0</v>
      </c>
      <c r="G2512" s="2">
        <f t="shared" si="131"/>
        <v>0</v>
      </c>
      <c r="H2512" s="2">
        <f t="shared" si="132"/>
        <v>0</v>
      </c>
    </row>
    <row r="2513" spans="2:8">
      <c r="B2513" t="s">
        <v>972</v>
      </c>
      <c r="C2513" t="s">
        <v>975</v>
      </c>
      <c r="D2513" s="5" t="str">
        <f t="shared" si="130"/>
        <v>11-12</v>
      </c>
      <c r="E2513" s="1">
        <f>_xlfn.IFNA(VLOOKUP(Aragon!B2513,'Kilter Holds'!$P$36:$AA$208,5,0),0)</f>
        <v>0</v>
      </c>
      <c r="G2513" s="2">
        <f t="shared" si="131"/>
        <v>0</v>
      </c>
      <c r="H2513" s="2">
        <f t="shared" si="132"/>
        <v>0</v>
      </c>
    </row>
    <row r="2514" spans="2:8">
      <c r="B2514" t="s">
        <v>972</v>
      </c>
      <c r="C2514" t="s">
        <v>975</v>
      </c>
      <c r="D2514" s="6" t="str">
        <f t="shared" si="130"/>
        <v>14-01</v>
      </c>
      <c r="E2514" s="1">
        <f>_xlfn.IFNA(VLOOKUP(Aragon!B2514,'Kilter Holds'!$P$36:$AA$208,6,0),0)</f>
        <v>0</v>
      </c>
      <c r="G2514" s="2">
        <f t="shared" si="131"/>
        <v>0</v>
      </c>
      <c r="H2514" s="2">
        <f t="shared" si="132"/>
        <v>0</v>
      </c>
    </row>
    <row r="2515" spans="2:8">
      <c r="B2515" t="s">
        <v>972</v>
      </c>
      <c r="C2515" t="s">
        <v>975</v>
      </c>
      <c r="D2515" s="7" t="str">
        <f t="shared" si="130"/>
        <v>15-12</v>
      </c>
      <c r="E2515" s="1">
        <f>_xlfn.IFNA(VLOOKUP(Aragon!B2515,'Kilter Holds'!$P$36:$AA$208,7,0),0)</f>
        <v>0</v>
      </c>
      <c r="G2515" s="2">
        <f t="shared" si="131"/>
        <v>0</v>
      </c>
      <c r="H2515" s="2">
        <f t="shared" si="132"/>
        <v>0</v>
      </c>
    </row>
    <row r="2516" spans="2:8">
      <c r="B2516" t="s">
        <v>972</v>
      </c>
      <c r="C2516" t="s">
        <v>975</v>
      </c>
      <c r="D2516" s="8" t="str">
        <f t="shared" si="130"/>
        <v>16-16</v>
      </c>
      <c r="E2516" s="1">
        <f>_xlfn.IFNA(VLOOKUP(Aragon!B2516,'Kilter Holds'!$P$36:$AA$208,8,0),0)</f>
        <v>0</v>
      </c>
      <c r="G2516" s="2">
        <f t="shared" si="131"/>
        <v>0</v>
      </c>
      <c r="H2516" s="2">
        <f t="shared" si="132"/>
        <v>0</v>
      </c>
    </row>
    <row r="2517" spans="2:8">
      <c r="B2517" t="s">
        <v>972</v>
      </c>
      <c r="C2517" t="s">
        <v>975</v>
      </c>
      <c r="D2517" s="9" t="str">
        <f t="shared" si="130"/>
        <v>13-01</v>
      </c>
      <c r="E2517" s="1">
        <f>_xlfn.IFNA(VLOOKUP(Aragon!B2517,'Kilter Holds'!$P$36:$AA$208,9,0),0)</f>
        <v>0</v>
      </c>
      <c r="G2517" s="2">
        <f t="shared" si="131"/>
        <v>0</v>
      </c>
      <c r="H2517" s="2">
        <f t="shared" si="132"/>
        <v>0</v>
      </c>
    </row>
    <row r="2518" spans="2:8">
      <c r="B2518" t="s">
        <v>972</v>
      </c>
      <c r="C2518" t="s">
        <v>975</v>
      </c>
      <c r="D2518" s="10" t="str">
        <f t="shared" si="130"/>
        <v>07-13</v>
      </c>
      <c r="E2518" s="1">
        <f>_xlfn.IFNA(VLOOKUP(Aragon!B2518,'Kilter Holds'!$P$36:$AA$208,10,0),0)</f>
        <v>0</v>
      </c>
      <c r="G2518" s="2">
        <f t="shared" si="131"/>
        <v>0</v>
      </c>
      <c r="H2518" s="2">
        <f t="shared" si="132"/>
        <v>0</v>
      </c>
    </row>
    <row r="2519" spans="2:8">
      <c r="B2519" t="s">
        <v>972</v>
      </c>
      <c r="C2519" t="s">
        <v>975</v>
      </c>
      <c r="D2519" s="11" t="str">
        <f t="shared" si="130"/>
        <v>11-26</v>
      </c>
      <c r="E2519" s="1">
        <f>_xlfn.IFNA(VLOOKUP(Aragon!B2519,'Kilter Holds'!$P$36:$AA$208,11,0),0)</f>
        <v>0</v>
      </c>
      <c r="G2519" s="2">
        <f t="shared" si="131"/>
        <v>0</v>
      </c>
      <c r="H2519" s="2">
        <f t="shared" si="132"/>
        <v>0</v>
      </c>
    </row>
    <row r="2520" spans="2:8">
      <c r="B2520" t="s">
        <v>972</v>
      </c>
      <c r="C2520" t="s">
        <v>975</v>
      </c>
      <c r="D2520" s="13" t="str">
        <f t="shared" si="130"/>
        <v>18-01</v>
      </c>
      <c r="E2520" s="1">
        <f>_xlfn.IFNA(VLOOKUP(Aragon!B2520,'Kilter Holds'!$P$36:$AA$208,12,0),0)</f>
        <v>0</v>
      </c>
      <c r="G2520" s="2">
        <f t="shared" si="131"/>
        <v>0</v>
      </c>
      <c r="H2520" s="2">
        <f t="shared" si="132"/>
        <v>0</v>
      </c>
    </row>
    <row r="2521" spans="2:8">
      <c r="B2521" t="s">
        <v>972</v>
      </c>
      <c r="C2521" t="s">
        <v>975</v>
      </c>
      <c r="D2521" s="12" t="str">
        <f t="shared" si="130"/>
        <v>Color Code</v>
      </c>
      <c r="E2521" s="1">
        <f>_xlfn.IFNA(VLOOKUP(Aragon!B2521,'Kilter Holds'!$P$36:$AA$208,13,0),0)</f>
        <v>0</v>
      </c>
      <c r="G2521" s="2">
        <f t="shared" si="131"/>
        <v>0</v>
      </c>
      <c r="H2521" s="2">
        <f t="shared" si="132"/>
        <v>0</v>
      </c>
    </row>
    <row r="2522" spans="2:8">
      <c r="B2522" t="s">
        <v>1062</v>
      </c>
      <c r="C2522" t="s">
        <v>1073</v>
      </c>
      <c r="D2522" s="5" t="str">
        <f t="shared" si="130"/>
        <v>11-12</v>
      </c>
      <c r="E2522" s="1">
        <f>_xlfn.IFNA(VLOOKUP(Aragon!B2522,'Kilter Holds'!$P$36:$AA$208,5,0),0)</f>
        <v>0</v>
      </c>
      <c r="G2522" s="2">
        <f t="shared" ref="G2522:G2530" si="133">E2522*F2522</f>
        <v>0</v>
      </c>
      <c r="H2522" s="2">
        <f t="shared" ref="H2522:H2530" si="134">IF($S$11="Y",G2522*0.05,0)</f>
        <v>0</v>
      </c>
    </row>
    <row r="2523" spans="2:8">
      <c r="B2523" t="s">
        <v>1062</v>
      </c>
      <c r="C2523" t="s">
        <v>1073</v>
      </c>
      <c r="D2523" s="6" t="str">
        <f t="shared" si="130"/>
        <v>14-01</v>
      </c>
      <c r="E2523" s="1">
        <f>_xlfn.IFNA(VLOOKUP(Aragon!B2523,'Kilter Holds'!$P$36:$AA$208,6,0),0)</f>
        <v>0</v>
      </c>
      <c r="G2523" s="2">
        <f t="shared" si="133"/>
        <v>0</v>
      </c>
      <c r="H2523" s="2">
        <f t="shared" si="134"/>
        <v>0</v>
      </c>
    </row>
    <row r="2524" spans="2:8">
      <c r="B2524" t="s">
        <v>1062</v>
      </c>
      <c r="C2524" t="s">
        <v>1073</v>
      </c>
      <c r="D2524" s="7" t="str">
        <f t="shared" si="130"/>
        <v>15-12</v>
      </c>
      <c r="E2524" s="1">
        <f>_xlfn.IFNA(VLOOKUP(Aragon!B2524,'Kilter Holds'!$P$36:$AA$208,7,0),0)</f>
        <v>0</v>
      </c>
      <c r="G2524" s="2">
        <f t="shared" si="133"/>
        <v>0</v>
      </c>
      <c r="H2524" s="2">
        <f t="shared" si="134"/>
        <v>0</v>
      </c>
    </row>
    <row r="2525" spans="2:8">
      <c r="B2525" t="s">
        <v>1062</v>
      </c>
      <c r="C2525" t="s">
        <v>1073</v>
      </c>
      <c r="D2525" s="8" t="str">
        <f t="shared" si="130"/>
        <v>16-16</v>
      </c>
      <c r="E2525" s="1">
        <f>_xlfn.IFNA(VLOOKUP(Aragon!B2525,'Kilter Holds'!$P$36:$AA$208,8,0),0)</f>
        <v>0</v>
      </c>
      <c r="G2525" s="2">
        <f t="shared" si="133"/>
        <v>0</v>
      </c>
      <c r="H2525" s="2">
        <f t="shared" si="134"/>
        <v>0</v>
      </c>
    </row>
    <row r="2526" spans="2:8">
      <c r="B2526" t="s">
        <v>1062</v>
      </c>
      <c r="C2526" t="s">
        <v>1073</v>
      </c>
      <c r="D2526" s="9" t="str">
        <f t="shared" si="130"/>
        <v>13-01</v>
      </c>
      <c r="E2526" s="1">
        <f>_xlfn.IFNA(VLOOKUP(Aragon!B2526,'Kilter Holds'!$P$36:$AA$208,9,0),0)</f>
        <v>0</v>
      </c>
      <c r="G2526" s="2">
        <f t="shared" si="133"/>
        <v>0</v>
      </c>
      <c r="H2526" s="2">
        <f t="shared" si="134"/>
        <v>0</v>
      </c>
    </row>
    <row r="2527" spans="2:8">
      <c r="B2527" t="s">
        <v>1062</v>
      </c>
      <c r="C2527" t="s">
        <v>1073</v>
      </c>
      <c r="D2527" s="10" t="str">
        <f t="shared" si="130"/>
        <v>07-13</v>
      </c>
      <c r="E2527" s="1">
        <f>_xlfn.IFNA(VLOOKUP(Aragon!B2527,'Kilter Holds'!$P$36:$AA$208,10,0),0)</f>
        <v>0</v>
      </c>
      <c r="G2527" s="2">
        <f t="shared" si="133"/>
        <v>0</v>
      </c>
      <c r="H2527" s="2">
        <f t="shared" si="134"/>
        <v>0</v>
      </c>
    </row>
    <row r="2528" spans="2:8">
      <c r="B2528" t="s">
        <v>1062</v>
      </c>
      <c r="C2528" t="s">
        <v>1073</v>
      </c>
      <c r="D2528" s="11" t="str">
        <f t="shared" si="130"/>
        <v>11-26</v>
      </c>
      <c r="E2528" s="1">
        <f>_xlfn.IFNA(VLOOKUP(Aragon!B2528,'Kilter Holds'!$P$36:$AA$208,11,0),0)</f>
        <v>0</v>
      </c>
      <c r="G2528" s="2">
        <f t="shared" si="133"/>
        <v>0</v>
      </c>
      <c r="H2528" s="2">
        <f t="shared" si="134"/>
        <v>0</v>
      </c>
    </row>
    <row r="2529" spans="2:8">
      <c r="B2529" t="s">
        <v>1062</v>
      </c>
      <c r="C2529" t="s">
        <v>1073</v>
      </c>
      <c r="D2529" s="13" t="str">
        <f t="shared" si="130"/>
        <v>18-01</v>
      </c>
      <c r="E2529" s="1">
        <f>_xlfn.IFNA(VLOOKUP(Aragon!B2529,'Kilter Holds'!$P$36:$AA$208,12,0),0)</f>
        <v>0</v>
      </c>
      <c r="G2529" s="2">
        <f t="shared" si="133"/>
        <v>0</v>
      </c>
      <c r="H2529" s="2">
        <f t="shared" si="134"/>
        <v>0</v>
      </c>
    </row>
    <row r="2530" spans="2:8">
      <c r="B2530" t="s">
        <v>1062</v>
      </c>
      <c r="C2530" t="s">
        <v>1073</v>
      </c>
      <c r="D2530" s="12" t="str">
        <f t="shared" si="130"/>
        <v>Color Code</v>
      </c>
      <c r="E2530" s="1">
        <f>_xlfn.IFNA(VLOOKUP(Aragon!B2530,'Kilter Holds'!$P$36:$AA$208,13,0),0)</f>
        <v>0</v>
      </c>
      <c r="G2530" s="2">
        <f t="shared" si="133"/>
        <v>0</v>
      </c>
      <c r="H2530" s="2">
        <f t="shared" si="134"/>
        <v>0</v>
      </c>
    </row>
    <row r="2531" spans="2:8">
      <c r="B2531" t="s">
        <v>973</v>
      </c>
      <c r="C2531" t="s">
        <v>976</v>
      </c>
      <c r="D2531" s="5" t="str">
        <f t="shared" ref="D2531:D2539" si="135">D2513</f>
        <v>11-12</v>
      </c>
      <c r="E2531" s="1">
        <f>_xlfn.IFNA(VLOOKUP(Aragon!B2531,'Kilter Holds'!$P$36:$AA$208,5,0),0)</f>
        <v>0</v>
      </c>
      <c r="G2531" s="2">
        <f t="shared" si="131"/>
        <v>0</v>
      </c>
      <c r="H2531" s="2">
        <f t="shared" si="132"/>
        <v>0</v>
      </c>
    </row>
    <row r="2532" spans="2:8">
      <c r="B2532" t="s">
        <v>973</v>
      </c>
      <c r="C2532" t="s">
        <v>976</v>
      </c>
      <c r="D2532" s="6" t="str">
        <f t="shared" si="135"/>
        <v>14-01</v>
      </c>
      <c r="E2532" s="1">
        <f>_xlfn.IFNA(VLOOKUP(Aragon!B2532,'Kilter Holds'!$P$36:$AA$208,6,0),0)</f>
        <v>0</v>
      </c>
      <c r="G2532" s="2">
        <f t="shared" si="131"/>
        <v>0</v>
      </c>
      <c r="H2532" s="2">
        <f t="shared" si="132"/>
        <v>0</v>
      </c>
    </row>
    <row r="2533" spans="2:8">
      <c r="B2533" t="s">
        <v>973</v>
      </c>
      <c r="C2533" t="s">
        <v>976</v>
      </c>
      <c r="D2533" s="7" t="str">
        <f t="shared" si="135"/>
        <v>15-12</v>
      </c>
      <c r="E2533" s="1">
        <f>_xlfn.IFNA(VLOOKUP(Aragon!B2533,'Kilter Holds'!$P$36:$AA$208,7,0),0)</f>
        <v>0</v>
      </c>
      <c r="G2533" s="2">
        <f t="shared" si="131"/>
        <v>0</v>
      </c>
      <c r="H2533" s="2">
        <f t="shared" si="132"/>
        <v>0</v>
      </c>
    </row>
    <row r="2534" spans="2:8">
      <c r="B2534" t="s">
        <v>973</v>
      </c>
      <c r="C2534" t="s">
        <v>976</v>
      </c>
      <c r="D2534" s="8" t="str">
        <f t="shared" si="135"/>
        <v>16-16</v>
      </c>
      <c r="E2534" s="1">
        <f>_xlfn.IFNA(VLOOKUP(Aragon!B2534,'Kilter Holds'!$P$36:$AA$208,8,0),0)</f>
        <v>0</v>
      </c>
      <c r="G2534" s="2">
        <f t="shared" si="131"/>
        <v>0</v>
      </c>
      <c r="H2534" s="2">
        <f t="shared" si="132"/>
        <v>0</v>
      </c>
    </row>
    <row r="2535" spans="2:8">
      <c r="B2535" t="s">
        <v>973</v>
      </c>
      <c r="C2535" t="s">
        <v>976</v>
      </c>
      <c r="D2535" s="9" t="str">
        <f t="shared" si="135"/>
        <v>13-01</v>
      </c>
      <c r="E2535" s="1">
        <f>_xlfn.IFNA(VLOOKUP(Aragon!B2535,'Kilter Holds'!$P$36:$AA$208,9,0),0)</f>
        <v>0</v>
      </c>
      <c r="G2535" s="2">
        <f t="shared" si="131"/>
        <v>0</v>
      </c>
      <c r="H2535" s="2">
        <f t="shared" si="132"/>
        <v>0</v>
      </c>
    </row>
    <row r="2536" spans="2:8">
      <c r="B2536" t="s">
        <v>973</v>
      </c>
      <c r="C2536" t="s">
        <v>976</v>
      </c>
      <c r="D2536" s="10" t="str">
        <f t="shared" si="135"/>
        <v>07-13</v>
      </c>
      <c r="E2536" s="1">
        <f>_xlfn.IFNA(VLOOKUP(Aragon!B2536,'Kilter Holds'!$P$36:$AA$208,10,0),0)</f>
        <v>0</v>
      </c>
      <c r="G2536" s="2">
        <f t="shared" si="131"/>
        <v>0</v>
      </c>
      <c r="H2536" s="2">
        <f t="shared" si="132"/>
        <v>0</v>
      </c>
    </row>
    <row r="2537" spans="2:8">
      <c r="B2537" t="s">
        <v>973</v>
      </c>
      <c r="C2537" t="s">
        <v>976</v>
      </c>
      <c r="D2537" s="11" t="str">
        <f t="shared" si="135"/>
        <v>11-26</v>
      </c>
      <c r="E2537" s="1">
        <f>_xlfn.IFNA(VLOOKUP(Aragon!B2537,'Kilter Holds'!$P$36:$AA$208,11,0),0)</f>
        <v>0</v>
      </c>
      <c r="G2537" s="2">
        <f t="shared" si="131"/>
        <v>0</v>
      </c>
      <c r="H2537" s="2">
        <f t="shared" si="132"/>
        <v>0</v>
      </c>
    </row>
    <row r="2538" spans="2:8">
      <c r="B2538" t="s">
        <v>973</v>
      </c>
      <c r="C2538" t="s">
        <v>976</v>
      </c>
      <c r="D2538" s="13" t="str">
        <f t="shared" si="135"/>
        <v>18-01</v>
      </c>
      <c r="E2538" s="1">
        <f>_xlfn.IFNA(VLOOKUP(Aragon!B2538,'Kilter Holds'!$P$36:$AA$208,12,0),0)</f>
        <v>0</v>
      </c>
      <c r="G2538" s="2">
        <f t="shared" si="131"/>
        <v>0</v>
      </c>
      <c r="H2538" s="2">
        <f t="shared" si="132"/>
        <v>0</v>
      </c>
    </row>
    <row r="2539" spans="2:8">
      <c r="B2539" t="s">
        <v>973</v>
      </c>
      <c r="C2539" t="s">
        <v>976</v>
      </c>
      <c r="D2539" s="12" t="str">
        <f t="shared" si="135"/>
        <v>Color Code</v>
      </c>
      <c r="E2539" s="1">
        <f>_xlfn.IFNA(VLOOKUP(Aragon!B2539,'Kilter Holds'!$P$36:$AA$208,13,0),0)</f>
        <v>0</v>
      </c>
      <c r="G2539" s="2">
        <f t="shared" si="131"/>
        <v>0</v>
      </c>
      <c r="H2539" s="2">
        <f t="shared" si="132"/>
        <v>0</v>
      </c>
    </row>
    <row r="2540" spans="2:8">
      <c r="B2540" t="s">
        <v>91</v>
      </c>
      <c r="C2540" t="s">
        <v>758</v>
      </c>
      <c r="D2540" s="5" t="str">
        <f t="shared" ref="D2540:D2548" si="136">D2495</f>
        <v>11-12</v>
      </c>
      <c r="E2540" s="1">
        <f>_xlfn.IFNA(VLOOKUP(Aragon!B2540,'Kilter Holds'!$P$36:$AA$208,5,0),0)</f>
        <v>0</v>
      </c>
      <c r="G2540" s="2">
        <f t="shared" si="131"/>
        <v>0</v>
      </c>
      <c r="H2540" s="2">
        <f t="shared" si="129"/>
        <v>0</v>
      </c>
    </row>
    <row r="2541" spans="2:8">
      <c r="B2541" t="s">
        <v>91</v>
      </c>
      <c r="C2541" t="s">
        <v>758</v>
      </c>
      <c r="D2541" s="6" t="str">
        <f t="shared" si="136"/>
        <v>14-01</v>
      </c>
      <c r="E2541" s="1">
        <f>_xlfn.IFNA(VLOOKUP(Aragon!B2541,'Kilter Holds'!$P$36:$AA$208,6,0),0)</f>
        <v>0</v>
      </c>
      <c r="G2541" s="2">
        <f t="shared" si="131"/>
        <v>0</v>
      </c>
      <c r="H2541" s="2">
        <f t="shared" si="129"/>
        <v>0</v>
      </c>
    </row>
    <row r="2542" spans="2:8">
      <c r="B2542" t="s">
        <v>91</v>
      </c>
      <c r="C2542" t="s">
        <v>758</v>
      </c>
      <c r="D2542" s="7" t="str">
        <f t="shared" si="136"/>
        <v>15-12</v>
      </c>
      <c r="E2542" s="1">
        <f>_xlfn.IFNA(VLOOKUP(Aragon!B2542,'Kilter Holds'!$P$36:$AA$208,7,0),0)</f>
        <v>0</v>
      </c>
      <c r="G2542" s="2">
        <f t="shared" si="131"/>
        <v>0</v>
      </c>
      <c r="H2542" s="2">
        <f t="shared" si="129"/>
        <v>0</v>
      </c>
    </row>
    <row r="2543" spans="2:8">
      <c r="B2543" t="s">
        <v>91</v>
      </c>
      <c r="C2543" t="s">
        <v>758</v>
      </c>
      <c r="D2543" s="8" t="str">
        <f t="shared" si="136"/>
        <v>16-16</v>
      </c>
      <c r="E2543" s="1">
        <f>_xlfn.IFNA(VLOOKUP(Aragon!B2543,'Kilter Holds'!$P$36:$AA$208,8,0),0)</f>
        <v>0</v>
      </c>
      <c r="G2543" s="2">
        <f t="shared" si="131"/>
        <v>0</v>
      </c>
      <c r="H2543" s="2">
        <f t="shared" si="129"/>
        <v>0</v>
      </c>
    </row>
    <row r="2544" spans="2:8">
      <c r="B2544" t="s">
        <v>91</v>
      </c>
      <c r="C2544" t="s">
        <v>758</v>
      </c>
      <c r="D2544" s="9" t="str">
        <f t="shared" si="136"/>
        <v>13-01</v>
      </c>
      <c r="E2544" s="1">
        <f>_xlfn.IFNA(VLOOKUP(Aragon!B2544,'Kilter Holds'!$P$36:$AA$208,9,0),0)</f>
        <v>0</v>
      </c>
      <c r="G2544" s="2">
        <f t="shared" si="131"/>
        <v>0</v>
      </c>
      <c r="H2544" s="2">
        <f t="shared" si="129"/>
        <v>0</v>
      </c>
    </row>
    <row r="2545" spans="2:8">
      <c r="B2545" t="s">
        <v>91</v>
      </c>
      <c r="C2545" t="s">
        <v>758</v>
      </c>
      <c r="D2545" s="10" t="str">
        <f t="shared" si="136"/>
        <v>07-13</v>
      </c>
      <c r="E2545" s="1">
        <f>_xlfn.IFNA(VLOOKUP(Aragon!B2545,'Kilter Holds'!$P$36:$AA$208,10,0),0)</f>
        <v>0</v>
      </c>
      <c r="G2545" s="2">
        <f t="shared" si="131"/>
        <v>0</v>
      </c>
      <c r="H2545" s="2">
        <f t="shared" si="129"/>
        <v>0</v>
      </c>
    </row>
    <row r="2546" spans="2:8">
      <c r="B2546" t="s">
        <v>91</v>
      </c>
      <c r="C2546" t="s">
        <v>758</v>
      </c>
      <c r="D2546" s="11" t="str">
        <f t="shared" si="136"/>
        <v>11-26</v>
      </c>
      <c r="E2546" s="1">
        <f>_xlfn.IFNA(VLOOKUP(Aragon!B2546,'Kilter Holds'!$P$36:$AA$208,11,0),0)</f>
        <v>0</v>
      </c>
      <c r="G2546" s="2">
        <f t="shared" si="131"/>
        <v>0</v>
      </c>
      <c r="H2546" s="2">
        <f t="shared" si="129"/>
        <v>0</v>
      </c>
    </row>
    <row r="2547" spans="2:8">
      <c r="B2547" t="s">
        <v>91</v>
      </c>
      <c r="C2547" t="s">
        <v>758</v>
      </c>
      <c r="D2547" s="13" t="str">
        <f t="shared" si="136"/>
        <v>18-01</v>
      </c>
      <c r="E2547" s="1">
        <f>_xlfn.IFNA(VLOOKUP(Aragon!B2547,'Kilter Holds'!$P$36:$AA$208,12,0),0)</f>
        <v>0</v>
      </c>
      <c r="G2547" s="2">
        <f t="shared" si="131"/>
        <v>0</v>
      </c>
      <c r="H2547" s="2">
        <f t="shared" si="129"/>
        <v>0</v>
      </c>
    </row>
    <row r="2548" spans="2:8">
      <c r="B2548" t="s">
        <v>91</v>
      </c>
      <c r="C2548" t="s">
        <v>758</v>
      </c>
      <c r="D2548" s="12" t="str">
        <f t="shared" si="136"/>
        <v>Color Code</v>
      </c>
      <c r="E2548" s="1">
        <f>_xlfn.IFNA(VLOOKUP(Aragon!B2548,'Kilter Holds'!$P$36:$AA$208,13,0),0)</f>
        <v>0</v>
      </c>
      <c r="G2548" s="2">
        <f t="shared" si="131"/>
        <v>0</v>
      </c>
      <c r="H2548" s="2">
        <f t="shared" si="129"/>
        <v>0</v>
      </c>
    </row>
    <row r="2549" spans="2:8">
      <c r="B2549" t="s">
        <v>92</v>
      </c>
      <c r="C2549" t="s">
        <v>759</v>
      </c>
      <c r="D2549" s="5" t="str">
        <f t="shared" si="130"/>
        <v>11-12</v>
      </c>
      <c r="E2549" s="1">
        <f>_xlfn.IFNA(VLOOKUP(Aragon!B2549,'Kilter Holds'!$P$36:$AA$208,5,0),0)</f>
        <v>0</v>
      </c>
      <c r="G2549" s="2">
        <f t="shared" si="131"/>
        <v>0</v>
      </c>
      <c r="H2549" s="2">
        <f t="shared" si="129"/>
        <v>0</v>
      </c>
    </row>
    <row r="2550" spans="2:8">
      <c r="B2550" t="s">
        <v>92</v>
      </c>
      <c r="C2550" t="s">
        <v>759</v>
      </c>
      <c r="D2550" s="6" t="str">
        <f t="shared" si="130"/>
        <v>14-01</v>
      </c>
      <c r="E2550" s="1">
        <f>_xlfn.IFNA(VLOOKUP(Aragon!B2550,'Kilter Holds'!$P$36:$AA$208,6,0),0)</f>
        <v>0</v>
      </c>
      <c r="G2550" s="2">
        <f t="shared" si="131"/>
        <v>0</v>
      </c>
      <c r="H2550" s="2">
        <f t="shared" si="129"/>
        <v>0</v>
      </c>
    </row>
    <row r="2551" spans="2:8">
      <c r="B2551" t="s">
        <v>92</v>
      </c>
      <c r="C2551" t="s">
        <v>759</v>
      </c>
      <c r="D2551" s="7" t="str">
        <f t="shared" si="130"/>
        <v>15-12</v>
      </c>
      <c r="E2551" s="1">
        <f>_xlfn.IFNA(VLOOKUP(Aragon!B2551,'Kilter Holds'!$P$36:$AA$208,7,0),0)</f>
        <v>0</v>
      </c>
      <c r="G2551" s="2">
        <f t="shared" si="131"/>
        <v>0</v>
      </c>
      <c r="H2551" s="2">
        <f t="shared" si="129"/>
        <v>0</v>
      </c>
    </row>
    <row r="2552" spans="2:8">
      <c r="B2552" t="s">
        <v>92</v>
      </c>
      <c r="C2552" t="s">
        <v>759</v>
      </c>
      <c r="D2552" s="8" t="str">
        <f t="shared" si="130"/>
        <v>16-16</v>
      </c>
      <c r="E2552" s="1">
        <f>_xlfn.IFNA(VLOOKUP(Aragon!B2552,'Kilter Holds'!$P$36:$AA$208,8,0),0)</f>
        <v>0</v>
      </c>
      <c r="G2552" s="2">
        <f t="shared" si="131"/>
        <v>0</v>
      </c>
      <c r="H2552" s="2">
        <f t="shared" ref="H2552:H2624" si="137">IF($S$11="Y",G2552*0.05,0)</f>
        <v>0</v>
      </c>
    </row>
    <row r="2553" spans="2:8">
      <c r="B2553" t="s">
        <v>92</v>
      </c>
      <c r="C2553" t="s">
        <v>759</v>
      </c>
      <c r="D2553" s="9" t="str">
        <f t="shared" ref="D2553:D2625" si="138">D2544</f>
        <v>13-01</v>
      </c>
      <c r="E2553" s="1">
        <f>_xlfn.IFNA(VLOOKUP(Aragon!B2553,'Kilter Holds'!$P$36:$AA$208,9,0),0)</f>
        <v>0</v>
      </c>
      <c r="G2553" s="2">
        <f t="shared" si="131"/>
        <v>0</v>
      </c>
      <c r="H2553" s="2">
        <f t="shared" si="137"/>
        <v>0</v>
      </c>
    </row>
    <row r="2554" spans="2:8">
      <c r="B2554" t="s">
        <v>92</v>
      </c>
      <c r="C2554" t="s">
        <v>759</v>
      </c>
      <c r="D2554" s="10" t="str">
        <f t="shared" si="138"/>
        <v>07-13</v>
      </c>
      <c r="E2554" s="1">
        <f>_xlfn.IFNA(VLOOKUP(Aragon!B2554,'Kilter Holds'!$P$36:$AA$208,10,0),0)</f>
        <v>0</v>
      </c>
      <c r="G2554" s="2">
        <f t="shared" si="131"/>
        <v>0</v>
      </c>
      <c r="H2554" s="2">
        <f t="shared" si="137"/>
        <v>0</v>
      </c>
    </row>
    <row r="2555" spans="2:8">
      <c r="B2555" t="s">
        <v>92</v>
      </c>
      <c r="C2555" t="s">
        <v>759</v>
      </c>
      <c r="D2555" s="11" t="str">
        <f t="shared" si="138"/>
        <v>11-26</v>
      </c>
      <c r="E2555" s="1">
        <f>_xlfn.IFNA(VLOOKUP(Aragon!B2555,'Kilter Holds'!$P$36:$AA$208,11,0),0)</f>
        <v>0</v>
      </c>
      <c r="G2555" s="2">
        <f t="shared" si="131"/>
        <v>0</v>
      </c>
      <c r="H2555" s="2">
        <f t="shared" si="137"/>
        <v>0</v>
      </c>
    </row>
    <row r="2556" spans="2:8">
      <c r="B2556" t="s">
        <v>92</v>
      </c>
      <c r="C2556" t="s">
        <v>759</v>
      </c>
      <c r="D2556" s="13" t="str">
        <f t="shared" si="138"/>
        <v>18-01</v>
      </c>
      <c r="E2556" s="1">
        <f>_xlfn.IFNA(VLOOKUP(Aragon!B2556,'Kilter Holds'!$P$36:$AA$208,12,0),0)</f>
        <v>0</v>
      </c>
      <c r="G2556" s="2">
        <f t="shared" si="131"/>
        <v>0</v>
      </c>
      <c r="H2556" s="2">
        <f t="shared" si="137"/>
        <v>0</v>
      </c>
    </row>
    <row r="2557" spans="2:8">
      <c r="B2557" t="s">
        <v>92</v>
      </c>
      <c r="C2557" t="s">
        <v>759</v>
      </c>
      <c r="D2557" s="12" t="str">
        <f t="shared" si="138"/>
        <v>Color Code</v>
      </c>
      <c r="E2557" s="1">
        <f>_xlfn.IFNA(VLOOKUP(Aragon!B2557,'Kilter Holds'!$P$36:$AA$208,13,0),0)</f>
        <v>0</v>
      </c>
      <c r="G2557" s="2">
        <f t="shared" si="131"/>
        <v>0</v>
      </c>
      <c r="H2557" s="2">
        <f t="shared" si="137"/>
        <v>0</v>
      </c>
    </row>
    <row r="2558" spans="2:8">
      <c r="B2558" t="s">
        <v>93</v>
      </c>
      <c r="C2558" t="s">
        <v>760</v>
      </c>
      <c r="D2558" s="5" t="str">
        <f t="shared" si="138"/>
        <v>11-12</v>
      </c>
      <c r="E2558" s="1">
        <f>_xlfn.IFNA(VLOOKUP(Aragon!B2558,'Kilter Holds'!$P$36:$AA$208,5,0),0)</f>
        <v>0</v>
      </c>
      <c r="G2558" s="2">
        <f t="shared" si="131"/>
        <v>0</v>
      </c>
      <c r="H2558" s="2">
        <f t="shared" si="137"/>
        <v>0</v>
      </c>
    </row>
    <row r="2559" spans="2:8">
      <c r="B2559" t="s">
        <v>93</v>
      </c>
      <c r="C2559" t="s">
        <v>760</v>
      </c>
      <c r="D2559" s="6" t="str">
        <f t="shared" si="138"/>
        <v>14-01</v>
      </c>
      <c r="E2559" s="1">
        <f>_xlfn.IFNA(VLOOKUP(Aragon!B2559,'Kilter Holds'!$P$36:$AA$208,6,0),0)</f>
        <v>0</v>
      </c>
      <c r="G2559" s="2">
        <f t="shared" si="131"/>
        <v>0</v>
      </c>
      <c r="H2559" s="2">
        <f t="shared" si="137"/>
        <v>0</v>
      </c>
    </row>
    <row r="2560" spans="2:8">
      <c r="B2560" t="s">
        <v>93</v>
      </c>
      <c r="C2560" t="s">
        <v>760</v>
      </c>
      <c r="D2560" s="7" t="str">
        <f t="shared" si="138"/>
        <v>15-12</v>
      </c>
      <c r="E2560" s="1">
        <f>_xlfn.IFNA(VLOOKUP(Aragon!B2560,'Kilter Holds'!$P$36:$AA$208,7,0),0)</f>
        <v>0</v>
      </c>
      <c r="G2560" s="2">
        <f t="shared" si="131"/>
        <v>0</v>
      </c>
      <c r="H2560" s="2">
        <f t="shared" si="137"/>
        <v>0</v>
      </c>
    </row>
    <row r="2561" spans="2:8">
      <c r="B2561" t="s">
        <v>93</v>
      </c>
      <c r="C2561" t="s">
        <v>760</v>
      </c>
      <c r="D2561" s="8" t="str">
        <f t="shared" si="138"/>
        <v>16-16</v>
      </c>
      <c r="E2561" s="1">
        <f>_xlfn.IFNA(VLOOKUP(Aragon!B2561,'Kilter Holds'!$P$36:$AA$208,8,0),0)</f>
        <v>0</v>
      </c>
      <c r="G2561" s="2">
        <f t="shared" si="131"/>
        <v>0</v>
      </c>
      <c r="H2561" s="2">
        <f t="shared" si="137"/>
        <v>0</v>
      </c>
    </row>
    <row r="2562" spans="2:8">
      <c r="B2562" t="s">
        <v>93</v>
      </c>
      <c r="C2562" t="s">
        <v>760</v>
      </c>
      <c r="D2562" s="9" t="str">
        <f t="shared" si="138"/>
        <v>13-01</v>
      </c>
      <c r="E2562" s="1">
        <f>_xlfn.IFNA(VLOOKUP(Aragon!B2562,'Kilter Holds'!$P$36:$AA$208,9,0),0)</f>
        <v>0</v>
      </c>
      <c r="G2562" s="2">
        <f t="shared" si="131"/>
        <v>0</v>
      </c>
      <c r="H2562" s="2">
        <f t="shared" si="137"/>
        <v>0</v>
      </c>
    </row>
    <row r="2563" spans="2:8">
      <c r="B2563" t="s">
        <v>93</v>
      </c>
      <c r="C2563" t="s">
        <v>760</v>
      </c>
      <c r="D2563" s="10" t="str">
        <f t="shared" si="138"/>
        <v>07-13</v>
      </c>
      <c r="E2563" s="1">
        <f>_xlfn.IFNA(VLOOKUP(Aragon!B2563,'Kilter Holds'!$P$36:$AA$208,10,0),0)</f>
        <v>0</v>
      </c>
      <c r="G2563" s="2">
        <f t="shared" si="131"/>
        <v>0</v>
      </c>
      <c r="H2563" s="2">
        <f t="shared" si="137"/>
        <v>0</v>
      </c>
    </row>
    <row r="2564" spans="2:8">
      <c r="B2564" t="s">
        <v>93</v>
      </c>
      <c r="C2564" t="s">
        <v>760</v>
      </c>
      <c r="D2564" s="11" t="str">
        <f t="shared" si="138"/>
        <v>11-26</v>
      </c>
      <c r="E2564" s="1">
        <f>_xlfn.IFNA(VLOOKUP(Aragon!B2564,'Kilter Holds'!$P$36:$AA$208,11,0),0)</f>
        <v>0</v>
      </c>
      <c r="G2564" s="2">
        <f t="shared" si="131"/>
        <v>0</v>
      </c>
      <c r="H2564" s="2">
        <f t="shared" si="137"/>
        <v>0</v>
      </c>
    </row>
    <row r="2565" spans="2:8">
      <c r="B2565" t="s">
        <v>93</v>
      </c>
      <c r="C2565" t="s">
        <v>760</v>
      </c>
      <c r="D2565" s="13" t="str">
        <f t="shared" si="138"/>
        <v>18-01</v>
      </c>
      <c r="E2565" s="1">
        <f>_xlfn.IFNA(VLOOKUP(Aragon!B2565,'Kilter Holds'!$P$36:$AA$208,12,0),0)</f>
        <v>0</v>
      </c>
      <c r="G2565" s="2">
        <f t="shared" si="131"/>
        <v>0</v>
      </c>
      <c r="H2565" s="2">
        <f t="shared" si="137"/>
        <v>0</v>
      </c>
    </row>
    <row r="2566" spans="2:8">
      <c r="B2566" t="s">
        <v>93</v>
      </c>
      <c r="C2566" t="s">
        <v>760</v>
      </c>
      <c r="D2566" s="12" t="str">
        <f t="shared" si="138"/>
        <v>Color Code</v>
      </c>
      <c r="E2566" s="1">
        <f>_xlfn.IFNA(VLOOKUP(Aragon!B2566,'Kilter Holds'!$P$36:$AA$208,13,0),0)</f>
        <v>0</v>
      </c>
      <c r="G2566" s="2">
        <f t="shared" si="131"/>
        <v>0</v>
      </c>
      <c r="H2566" s="2">
        <f t="shared" si="137"/>
        <v>0</v>
      </c>
    </row>
    <row r="2567" spans="2:8">
      <c r="B2567" t="s">
        <v>94</v>
      </c>
      <c r="C2567" t="s">
        <v>761</v>
      </c>
      <c r="D2567" s="5" t="str">
        <f t="shared" si="138"/>
        <v>11-12</v>
      </c>
      <c r="E2567" s="1">
        <f>_xlfn.IFNA(VLOOKUP(Aragon!B2567,'Kilter Holds'!$P$36:$AA$208,5,0),0)</f>
        <v>0</v>
      </c>
      <c r="G2567" s="2">
        <f t="shared" si="131"/>
        <v>0</v>
      </c>
      <c r="H2567" s="2">
        <f t="shared" si="137"/>
        <v>0</v>
      </c>
    </row>
    <row r="2568" spans="2:8">
      <c r="B2568" t="s">
        <v>94</v>
      </c>
      <c r="C2568" t="s">
        <v>761</v>
      </c>
      <c r="D2568" s="6" t="str">
        <f t="shared" si="138"/>
        <v>14-01</v>
      </c>
      <c r="E2568" s="1">
        <f>_xlfn.IFNA(VLOOKUP(Aragon!B2568,'Kilter Holds'!$P$36:$AA$208,6,0),0)</f>
        <v>0</v>
      </c>
      <c r="G2568" s="2">
        <f t="shared" si="131"/>
        <v>0</v>
      </c>
      <c r="H2568" s="2">
        <f t="shared" si="137"/>
        <v>0</v>
      </c>
    </row>
    <row r="2569" spans="2:8">
      <c r="B2569" t="s">
        <v>94</v>
      </c>
      <c r="C2569" t="s">
        <v>761</v>
      </c>
      <c r="D2569" s="7" t="str">
        <f t="shared" si="138"/>
        <v>15-12</v>
      </c>
      <c r="E2569" s="1">
        <f>_xlfn.IFNA(VLOOKUP(Aragon!B2569,'Kilter Holds'!$P$36:$AA$208,7,0),0)</f>
        <v>0</v>
      </c>
      <c r="G2569" s="2">
        <f t="shared" si="131"/>
        <v>0</v>
      </c>
      <c r="H2569" s="2">
        <f t="shared" si="137"/>
        <v>0</v>
      </c>
    </row>
    <row r="2570" spans="2:8">
      <c r="B2570" t="s">
        <v>94</v>
      </c>
      <c r="C2570" t="s">
        <v>761</v>
      </c>
      <c r="D2570" s="8" t="str">
        <f t="shared" si="138"/>
        <v>16-16</v>
      </c>
      <c r="E2570" s="1">
        <f>_xlfn.IFNA(VLOOKUP(Aragon!B2570,'Kilter Holds'!$P$36:$AA$208,8,0),0)</f>
        <v>0</v>
      </c>
      <c r="G2570" s="2">
        <f t="shared" si="131"/>
        <v>0</v>
      </c>
      <c r="H2570" s="2">
        <f t="shared" si="137"/>
        <v>0</v>
      </c>
    </row>
    <row r="2571" spans="2:8">
      <c r="B2571" t="s">
        <v>94</v>
      </c>
      <c r="C2571" t="s">
        <v>761</v>
      </c>
      <c r="D2571" s="9" t="str">
        <f t="shared" si="138"/>
        <v>13-01</v>
      </c>
      <c r="E2571" s="1">
        <f>_xlfn.IFNA(VLOOKUP(Aragon!B2571,'Kilter Holds'!$P$36:$AA$208,9,0),0)</f>
        <v>0</v>
      </c>
      <c r="G2571" s="2">
        <f t="shared" si="131"/>
        <v>0</v>
      </c>
      <c r="H2571" s="2">
        <f t="shared" si="137"/>
        <v>0</v>
      </c>
    </row>
    <row r="2572" spans="2:8">
      <c r="B2572" t="s">
        <v>94</v>
      </c>
      <c r="C2572" t="s">
        <v>761</v>
      </c>
      <c r="D2572" s="10" t="str">
        <f t="shared" si="138"/>
        <v>07-13</v>
      </c>
      <c r="E2572" s="1">
        <f>_xlfn.IFNA(VLOOKUP(Aragon!B2572,'Kilter Holds'!$P$36:$AA$208,10,0),0)</f>
        <v>0</v>
      </c>
      <c r="G2572" s="2">
        <f t="shared" si="131"/>
        <v>0</v>
      </c>
      <c r="H2572" s="2">
        <f t="shared" si="137"/>
        <v>0</v>
      </c>
    </row>
    <row r="2573" spans="2:8">
      <c r="B2573" t="s">
        <v>94</v>
      </c>
      <c r="C2573" t="s">
        <v>761</v>
      </c>
      <c r="D2573" s="11" t="str">
        <f t="shared" si="138"/>
        <v>11-26</v>
      </c>
      <c r="E2573" s="1">
        <f>_xlfn.IFNA(VLOOKUP(Aragon!B2573,'Kilter Holds'!$P$36:$AA$208,11,0),0)</f>
        <v>0</v>
      </c>
      <c r="G2573" s="2">
        <f t="shared" si="131"/>
        <v>0</v>
      </c>
      <c r="H2573" s="2">
        <f t="shared" si="137"/>
        <v>0</v>
      </c>
    </row>
    <row r="2574" spans="2:8">
      <c r="B2574" t="s">
        <v>94</v>
      </c>
      <c r="C2574" t="s">
        <v>761</v>
      </c>
      <c r="D2574" s="13" t="str">
        <f t="shared" si="138"/>
        <v>18-01</v>
      </c>
      <c r="E2574" s="1">
        <f>_xlfn.IFNA(VLOOKUP(Aragon!B2574,'Kilter Holds'!$P$36:$AA$208,12,0),0)</f>
        <v>0</v>
      </c>
      <c r="G2574" s="2">
        <f t="shared" si="131"/>
        <v>0</v>
      </c>
      <c r="H2574" s="2">
        <f t="shared" si="137"/>
        <v>0</v>
      </c>
    </row>
    <row r="2575" spans="2:8">
      <c r="B2575" t="s">
        <v>94</v>
      </c>
      <c r="C2575" t="s">
        <v>761</v>
      </c>
      <c r="D2575" s="12" t="str">
        <f t="shared" si="138"/>
        <v>Color Code</v>
      </c>
      <c r="E2575" s="1">
        <f>_xlfn.IFNA(VLOOKUP(Aragon!B2575,'Kilter Holds'!$P$36:$AA$208,13,0),0)</f>
        <v>0</v>
      </c>
      <c r="G2575" s="2">
        <f t="shared" si="131"/>
        <v>0</v>
      </c>
      <c r="H2575" s="2">
        <f t="shared" si="137"/>
        <v>0</v>
      </c>
    </row>
    <row r="2576" spans="2:8">
      <c r="B2576" t="s">
        <v>1429</v>
      </c>
      <c r="C2576" t="s">
        <v>1430</v>
      </c>
      <c r="D2576" s="5" t="str">
        <f t="shared" si="138"/>
        <v>11-12</v>
      </c>
      <c r="E2576" s="1">
        <f>_xlfn.IFNA(VLOOKUP(Aragon!B2576,'Kilter Holds'!$P$36:$AA$208,5,0),0)</f>
        <v>0</v>
      </c>
      <c r="G2576" s="2">
        <f t="shared" ref="G2576:G2584" si="139">E2576*F2576</f>
        <v>0</v>
      </c>
      <c r="H2576" s="2">
        <f t="shared" ref="H2576:H2584" si="140">IF($S$11="Y",G2576*0.05,0)</f>
        <v>0</v>
      </c>
    </row>
    <row r="2577" spans="2:8">
      <c r="B2577" t="s">
        <v>1429</v>
      </c>
      <c r="C2577" t="s">
        <v>1430</v>
      </c>
      <c r="D2577" s="6" t="str">
        <f t="shared" si="138"/>
        <v>14-01</v>
      </c>
      <c r="E2577" s="1">
        <f>_xlfn.IFNA(VLOOKUP(Aragon!B2577,'Kilter Holds'!$P$36:$AA$208,6,0),0)</f>
        <v>0</v>
      </c>
      <c r="G2577" s="2">
        <f t="shared" si="139"/>
        <v>0</v>
      </c>
      <c r="H2577" s="2">
        <f t="shared" si="140"/>
        <v>0</v>
      </c>
    </row>
    <row r="2578" spans="2:8">
      <c r="B2578" t="s">
        <v>1429</v>
      </c>
      <c r="C2578" t="s">
        <v>1430</v>
      </c>
      <c r="D2578" s="7" t="str">
        <f t="shared" si="138"/>
        <v>15-12</v>
      </c>
      <c r="E2578" s="1">
        <f>_xlfn.IFNA(VLOOKUP(Aragon!B2578,'Kilter Holds'!$P$36:$AA$208,7,0),0)</f>
        <v>0</v>
      </c>
      <c r="G2578" s="2">
        <f t="shared" si="139"/>
        <v>0</v>
      </c>
      <c r="H2578" s="2">
        <f t="shared" si="140"/>
        <v>0</v>
      </c>
    </row>
    <row r="2579" spans="2:8">
      <c r="B2579" t="s">
        <v>1429</v>
      </c>
      <c r="C2579" t="s">
        <v>1430</v>
      </c>
      <c r="D2579" s="8" t="str">
        <f t="shared" si="138"/>
        <v>16-16</v>
      </c>
      <c r="E2579" s="1">
        <f>_xlfn.IFNA(VLOOKUP(Aragon!B2579,'Kilter Holds'!$P$36:$AA$208,8,0),0)</f>
        <v>0</v>
      </c>
      <c r="G2579" s="2">
        <f t="shared" si="139"/>
        <v>0</v>
      </c>
      <c r="H2579" s="2">
        <f t="shared" si="140"/>
        <v>0</v>
      </c>
    </row>
    <row r="2580" spans="2:8">
      <c r="B2580" t="s">
        <v>1429</v>
      </c>
      <c r="C2580" t="s">
        <v>1430</v>
      </c>
      <c r="D2580" s="9" t="str">
        <f t="shared" si="138"/>
        <v>13-01</v>
      </c>
      <c r="E2580" s="1">
        <f>_xlfn.IFNA(VLOOKUP(Aragon!B2580,'Kilter Holds'!$P$36:$AA$208,9,0),0)</f>
        <v>0</v>
      </c>
      <c r="G2580" s="2">
        <f t="shared" si="139"/>
        <v>0</v>
      </c>
      <c r="H2580" s="2">
        <f t="shared" si="140"/>
        <v>0</v>
      </c>
    </row>
    <row r="2581" spans="2:8">
      <c r="B2581" t="s">
        <v>1429</v>
      </c>
      <c r="C2581" t="s">
        <v>1430</v>
      </c>
      <c r="D2581" s="10" t="str">
        <f t="shared" si="138"/>
        <v>07-13</v>
      </c>
      <c r="E2581" s="1">
        <f>_xlfn.IFNA(VLOOKUP(Aragon!B2581,'Kilter Holds'!$P$36:$AA$208,10,0),0)</f>
        <v>0</v>
      </c>
      <c r="G2581" s="2">
        <f t="shared" si="139"/>
        <v>0</v>
      </c>
      <c r="H2581" s="2">
        <f t="shared" si="140"/>
        <v>0</v>
      </c>
    </row>
    <row r="2582" spans="2:8">
      <c r="B2582" t="s">
        <v>1429</v>
      </c>
      <c r="C2582" t="s">
        <v>1430</v>
      </c>
      <c r="D2582" s="11" t="str">
        <f t="shared" si="138"/>
        <v>11-26</v>
      </c>
      <c r="E2582" s="1">
        <f>_xlfn.IFNA(VLOOKUP(Aragon!B2582,'Kilter Holds'!$P$36:$AA$208,11,0),0)</f>
        <v>0</v>
      </c>
      <c r="G2582" s="2">
        <f t="shared" si="139"/>
        <v>0</v>
      </c>
      <c r="H2582" s="2">
        <f t="shared" si="140"/>
        <v>0</v>
      </c>
    </row>
    <row r="2583" spans="2:8">
      <c r="B2583" t="s">
        <v>1429</v>
      </c>
      <c r="C2583" t="s">
        <v>1430</v>
      </c>
      <c r="D2583" s="13" t="str">
        <f t="shared" si="138"/>
        <v>18-01</v>
      </c>
      <c r="E2583" s="1">
        <f>_xlfn.IFNA(VLOOKUP(Aragon!B2583,'Kilter Holds'!$P$36:$AA$208,12,0),0)</f>
        <v>0</v>
      </c>
      <c r="G2583" s="2">
        <f t="shared" si="139"/>
        <v>0</v>
      </c>
      <c r="H2583" s="2">
        <f t="shared" si="140"/>
        <v>0</v>
      </c>
    </row>
    <row r="2584" spans="2:8">
      <c r="B2584" t="s">
        <v>1429</v>
      </c>
      <c r="C2584" t="s">
        <v>1430</v>
      </c>
      <c r="D2584" s="12" t="str">
        <f t="shared" si="138"/>
        <v>Color Code</v>
      </c>
      <c r="E2584" s="1">
        <f>_xlfn.IFNA(VLOOKUP(Aragon!B2584,'Kilter Holds'!$P$36:$AA$208,13,0),0)</f>
        <v>0</v>
      </c>
      <c r="G2584" s="2">
        <f t="shared" si="139"/>
        <v>0</v>
      </c>
      <c r="H2584" s="2">
        <f t="shared" si="140"/>
        <v>0</v>
      </c>
    </row>
    <row r="2585" spans="2:8">
      <c r="B2585" t="s">
        <v>108</v>
      </c>
      <c r="C2585" t="s">
        <v>762</v>
      </c>
      <c r="D2585" s="5" t="str">
        <f t="shared" ref="D2585:D2593" si="141">D2567</f>
        <v>11-12</v>
      </c>
      <c r="E2585" s="1">
        <f>_xlfn.IFNA(VLOOKUP(Aragon!B2585,'Kilter Holds'!$P$36:$AA$208,5,0),0)</f>
        <v>0</v>
      </c>
      <c r="G2585" s="2">
        <f t="shared" si="131"/>
        <v>0</v>
      </c>
      <c r="H2585" s="2">
        <f t="shared" si="137"/>
        <v>0</v>
      </c>
    </row>
    <row r="2586" spans="2:8">
      <c r="B2586" t="s">
        <v>108</v>
      </c>
      <c r="C2586" t="s">
        <v>762</v>
      </c>
      <c r="D2586" s="6" t="str">
        <f t="shared" si="141"/>
        <v>14-01</v>
      </c>
      <c r="E2586" s="1">
        <f>_xlfn.IFNA(VLOOKUP(Aragon!B2586,'Kilter Holds'!$P$36:$AA$208,6,0),0)</f>
        <v>0</v>
      </c>
      <c r="G2586" s="2">
        <f t="shared" si="131"/>
        <v>0</v>
      </c>
      <c r="H2586" s="2">
        <f t="shared" si="137"/>
        <v>0</v>
      </c>
    </row>
    <row r="2587" spans="2:8">
      <c r="B2587" t="s">
        <v>108</v>
      </c>
      <c r="C2587" t="s">
        <v>762</v>
      </c>
      <c r="D2587" s="7" t="str">
        <f t="shared" si="141"/>
        <v>15-12</v>
      </c>
      <c r="E2587" s="1">
        <f>_xlfn.IFNA(VLOOKUP(Aragon!B2587,'Kilter Holds'!$P$36:$AA$208,7,0),0)</f>
        <v>0</v>
      </c>
      <c r="G2587" s="2">
        <f t="shared" ref="G2587:G2650" si="142">E2587*F2587</f>
        <v>0</v>
      </c>
      <c r="H2587" s="2">
        <f t="shared" si="137"/>
        <v>0</v>
      </c>
    </row>
    <row r="2588" spans="2:8">
      <c r="B2588" t="s">
        <v>108</v>
      </c>
      <c r="C2588" t="s">
        <v>762</v>
      </c>
      <c r="D2588" s="8" t="str">
        <f t="shared" si="141"/>
        <v>16-16</v>
      </c>
      <c r="E2588" s="1">
        <f>_xlfn.IFNA(VLOOKUP(Aragon!B2588,'Kilter Holds'!$P$36:$AA$208,8,0),0)</f>
        <v>0</v>
      </c>
      <c r="G2588" s="2">
        <f t="shared" si="142"/>
        <v>0</v>
      </c>
      <c r="H2588" s="2">
        <f t="shared" si="137"/>
        <v>0</v>
      </c>
    </row>
    <row r="2589" spans="2:8">
      <c r="B2589" t="s">
        <v>108</v>
      </c>
      <c r="C2589" t="s">
        <v>762</v>
      </c>
      <c r="D2589" s="9" t="str">
        <f t="shared" si="141"/>
        <v>13-01</v>
      </c>
      <c r="E2589" s="1">
        <f>_xlfn.IFNA(VLOOKUP(Aragon!B2589,'Kilter Holds'!$P$36:$AA$208,9,0),0)</f>
        <v>0</v>
      </c>
      <c r="G2589" s="2">
        <f t="shared" si="142"/>
        <v>0</v>
      </c>
      <c r="H2589" s="2">
        <f t="shared" si="137"/>
        <v>0</v>
      </c>
    </row>
    <row r="2590" spans="2:8">
      <c r="B2590" t="s">
        <v>108</v>
      </c>
      <c r="C2590" t="s">
        <v>762</v>
      </c>
      <c r="D2590" s="10" t="str">
        <f t="shared" si="141"/>
        <v>07-13</v>
      </c>
      <c r="E2590" s="1">
        <f>_xlfn.IFNA(VLOOKUP(Aragon!B2590,'Kilter Holds'!$P$36:$AA$208,10,0),0)</f>
        <v>0</v>
      </c>
      <c r="G2590" s="2">
        <f t="shared" si="142"/>
        <v>0</v>
      </c>
      <c r="H2590" s="2">
        <f t="shared" si="137"/>
        <v>0</v>
      </c>
    </row>
    <row r="2591" spans="2:8">
      <c r="B2591" t="s">
        <v>108</v>
      </c>
      <c r="C2591" t="s">
        <v>762</v>
      </c>
      <c r="D2591" s="11" t="str">
        <f t="shared" si="141"/>
        <v>11-26</v>
      </c>
      <c r="E2591" s="1">
        <f>_xlfn.IFNA(VLOOKUP(Aragon!B2591,'Kilter Holds'!$P$36:$AA$208,11,0),0)</f>
        <v>0</v>
      </c>
      <c r="G2591" s="2">
        <f t="shared" si="142"/>
        <v>0</v>
      </c>
      <c r="H2591" s="2">
        <f t="shared" si="137"/>
        <v>0</v>
      </c>
    </row>
    <row r="2592" spans="2:8">
      <c r="B2592" t="s">
        <v>108</v>
      </c>
      <c r="C2592" t="s">
        <v>762</v>
      </c>
      <c r="D2592" s="13" t="str">
        <f t="shared" si="141"/>
        <v>18-01</v>
      </c>
      <c r="E2592" s="1">
        <f>_xlfn.IFNA(VLOOKUP(Aragon!B2592,'Kilter Holds'!$P$36:$AA$208,12,0),0)</f>
        <v>0</v>
      </c>
      <c r="G2592" s="2">
        <f t="shared" si="142"/>
        <v>0</v>
      </c>
      <c r="H2592" s="2">
        <f t="shared" si="137"/>
        <v>0</v>
      </c>
    </row>
    <row r="2593" spans="2:8">
      <c r="B2593" t="s">
        <v>108</v>
      </c>
      <c r="C2593" t="s">
        <v>762</v>
      </c>
      <c r="D2593" s="12" t="str">
        <f t="shared" si="141"/>
        <v>Color Code</v>
      </c>
      <c r="E2593" s="1">
        <f>_xlfn.IFNA(VLOOKUP(Aragon!B2593,'Kilter Holds'!$P$36:$AA$208,13,0),0)</f>
        <v>0</v>
      </c>
      <c r="G2593" s="2">
        <f t="shared" si="142"/>
        <v>0</v>
      </c>
      <c r="H2593" s="2">
        <f t="shared" si="137"/>
        <v>0</v>
      </c>
    </row>
    <row r="2594" spans="2:8">
      <c r="B2594" t="s">
        <v>851</v>
      </c>
      <c r="C2594" t="s">
        <v>885</v>
      </c>
      <c r="D2594" s="5" t="str">
        <f t="shared" si="138"/>
        <v>11-12</v>
      </c>
      <c r="E2594" s="1">
        <f>_xlfn.IFNA(VLOOKUP(Aragon!B2594,'Kilter Holds'!$P$36:$AA$208,5,0),0)</f>
        <v>0</v>
      </c>
      <c r="G2594" s="2">
        <f t="shared" si="142"/>
        <v>0</v>
      </c>
      <c r="H2594" s="2">
        <f t="shared" si="137"/>
        <v>0</v>
      </c>
    </row>
    <row r="2595" spans="2:8">
      <c r="B2595" t="s">
        <v>851</v>
      </c>
      <c r="C2595" t="s">
        <v>885</v>
      </c>
      <c r="D2595" s="6" t="str">
        <f t="shared" si="138"/>
        <v>14-01</v>
      </c>
      <c r="E2595" s="1">
        <f>_xlfn.IFNA(VLOOKUP(Aragon!B2595,'Kilter Holds'!$P$36:$AA$208,6,0),0)</f>
        <v>0</v>
      </c>
      <c r="G2595" s="2">
        <f t="shared" si="142"/>
        <v>0</v>
      </c>
      <c r="H2595" s="2">
        <f t="shared" si="137"/>
        <v>0</v>
      </c>
    </row>
    <row r="2596" spans="2:8">
      <c r="B2596" t="s">
        <v>851</v>
      </c>
      <c r="C2596" t="s">
        <v>885</v>
      </c>
      <c r="D2596" s="7" t="str">
        <f t="shared" si="138"/>
        <v>15-12</v>
      </c>
      <c r="E2596" s="1">
        <f>_xlfn.IFNA(VLOOKUP(Aragon!B2596,'Kilter Holds'!$P$36:$AA$208,7,0),0)</f>
        <v>0</v>
      </c>
      <c r="G2596" s="2">
        <f t="shared" si="142"/>
        <v>0</v>
      </c>
      <c r="H2596" s="2">
        <f t="shared" si="137"/>
        <v>0</v>
      </c>
    </row>
    <row r="2597" spans="2:8">
      <c r="B2597" t="s">
        <v>851</v>
      </c>
      <c r="C2597" t="s">
        <v>885</v>
      </c>
      <c r="D2597" s="8" t="str">
        <f t="shared" si="138"/>
        <v>16-16</v>
      </c>
      <c r="E2597" s="1">
        <f>_xlfn.IFNA(VLOOKUP(Aragon!B2597,'Kilter Holds'!$P$36:$AA$208,8,0),0)</f>
        <v>0</v>
      </c>
      <c r="G2597" s="2">
        <f t="shared" si="142"/>
        <v>0</v>
      </c>
      <c r="H2597" s="2">
        <f t="shared" si="137"/>
        <v>0</v>
      </c>
    </row>
    <row r="2598" spans="2:8">
      <c r="B2598" t="s">
        <v>851</v>
      </c>
      <c r="C2598" t="s">
        <v>885</v>
      </c>
      <c r="D2598" s="9" t="str">
        <f t="shared" si="138"/>
        <v>13-01</v>
      </c>
      <c r="E2598" s="1">
        <f>_xlfn.IFNA(VLOOKUP(Aragon!B2598,'Kilter Holds'!$P$36:$AA$208,9,0),0)</f>
        <v>0</v>
      </c>
      <c r="G2598" s="2">
        <f t="shared" si="142"/>
        <v>0</v>
      </c>
      <c r="H2598" s="2">
        <f t="shared" si="137"/>
        <v>0</v>
      </c>
    </row>
    <row r="2599" spans="2:8">
      <c r="B2599" t="s">
        <v>851</v>
      </c>
      <c r="C2599" t="s">
        <v>885</v>
      </c>
      <c r="D2599" s="10" t="str">
        <f t="shared" si="138"/>
        <v>07-13</v>
      </c>
      <c r="E2599" s="1">
        <f>_xlfn.IFNA(VLOOKUP(Aragon!B2599,'Kilter Holds'!$P$36:$AA$208,10,0),0)</f>
        <v>0</v>
      </c>
      <c r="G2599" s="2">
        <f t="shared" si="142"/>
        <v>0</v>
      </c>
      <c r="H2599" s="2">
        <f t="shared" si="137"/>
        <v>0</v>
      </c>
    </row>
    <row r="2600" spans="2:8">
      <c r="B2600" t="s">
        <v>851</v>
      </c>
      <c r="C2600" t="s">
        <v>885</v>
      </c>
      <c r="D2600" s="11" t="str">
        <f t="shared" si="138"/>
        <v>11-26</v>
      </c>
      <c r="E2600" s="1">
        <f>_xlfn.IFNA(VLOOKUP(Aragon!B2600,'Kilter Holds'!$P$36:$AA$208,11,0),0)</f>
        <v>0</v>
      </c>
      <c r="G2600" s="2">
        <f t="shared" si="142"/>
        <v>0</v>
      </c>
      <c r="H2600" s="2">
        <f t="shared" si="137"/>
        <v>0</v>
      </c>
    </row>
    <row r="2601" spans="2:8">
      <c r="B2601" t="s">
        <v>851</v>
      </c>
      <c r="C2601" t="s">
        <v>885</v>
      </c>
      <c r="D2601" s="13" t="str">
        <f t="shared" si="138"/>
        <v>18-01</v>
      </c>
      <c r="E2601" s="1">
        <f>_xlfn.IFNA(VLOOKUP(Aragon!B2601,'Kilter Holds'!$P$36:$AA$208,12,0),0)</f>
        <v>0</v>
      </c>
      <c r="G2601" s="2">
        <f t="shared" si="142"/>
        <v>0</v>
      </c>
      <c r="H2601" s="2">
        <f t="shared" si="137"/>
        <v>0</v>
      </c>
    </row>
    <row r="2602" spans="2:8">
      <c r="B2602" t="s">
        <v>851</v>
      </c>
      <c r="C2602" t="s">
        <v>885</v>
      </c>
      <c r="D2602" s="12" t="str">
        <f t="shared" si="138"/>
        <v>Color Code</v>
      </c>
      <c r="E2602" s="1">
        <f>_xlfn.IFNA(VLOOKUP(Aragon!B2602,'Kilter Holds'!$P$36:$AA$208,13,0),0)</f>
        <v>0</v>
      </c>
      <c r="G2602" s="2">
        <f t="shared" si="142"/>
        <v>0</v>
      </c>
      <c r="H2602" s="2">
        <f t="shared" si="137"/>
        <v>0</v>
      </c>
    </row>
    <row r="2603" spans="2:8">
      <c r="B2603" t="s">
        <v>101</v>
      </c>
      <c r="C2603" t="s">
        <v>763</v>
      </c>
      <c r="D2603" s="5" t="str">
        <f t="shared" si="138"/>
        <v>11-12</v>
      </c>
      <c r="E2603" s="1">
        <f>_xlfn.IFNA(VLOOKUP(Aragon!B2603,'Kilter Holds'!$P$36:$AA$208,5,0),0)</f>
        <v>0</v>
      </c>
      <c r="G2603" s="2">
        <f t="shared" si="142"/>
        <v>0</v>
      </c>
      <c r="H2603" s="2">
        <f t="shared" si="137"/>
        <v>0</v>
      </c>
    </row>
    <row r="2604" spans="2:8">
      <c r="B2604" t="s">
        <v>101</v>
      </c>
      <c r="C2604" t="s">
        <v>763</v>
      </c>
      <c r="D2604" s="6" t="str">
        <f t="shared" si="138"/>
        <v>14-01</v>
      </c>
      <c r="E2604" s="1">
        <f>_xlfn.IFNA(VLOOKUP(Aragon!B2604,'Kilter Holds'!$P$36:$AA$208,6,0),0)</f>
        <v>0</v>
      </c>
      <c r="G2604" s="2">
        <f t="shared" si="142"/>
        <v>0</v>
      </c>
      <c r="H2604" s="2">
        <f t="shared" si="137"/>
        <v>0</v>
      </c>
    </row>
    <row r="2605" spans="2:8">
      <c r="B2605" t="s">
        <v>101</v>
      </c>
      <c r="C2605" t="s">
        <v>763</v>
      </c>
      <c r="D2605" s="7" t="str">
        <f t="shared" si="138"/>
        <v>15-12</v>
      </c>
      <c r="E2605" s="1">
        <f>_xlfn.IFNA(VLOOKUP(Aragon!B2605,'Kilter Holds'!$P$36:$AA$208,7,0),0)</f>
        <v>0</v>
      </c>
      <c r="G2605" s="2">
        <f t="shared" si="142"/>
        <v>0</v>
      </c>
      <c r="H2605" s="2">
        <f t="shared" si="137"/>
        <v>0</v>
      </c>
    </row>
    <row r="2606" spans="2:8">
      <c r="B2606" t="s">
        <v>101</v>
      </c>
      <c r="C2606" t="s">
        <v>763</v>
      </c>
      <c r="D2606" s="8" t="str">
        <f t="shared" si="138"/>
        <v>16-16</v>
      </c>
      <c r="E2606" s="1">
        <f>_xlfn.IFNA(VLOOKUP(Aragon!B2606,'Kilter Holds'!$P$36:$AA$208,8,0),0)</f>
        <v>0</v>
      </c>
      <c r="G2606" s="2">
        <f t="shared" si="142"/>
        <v>0</v>
      </c>
      <c r="H2606" s="2">
        <f t="shared" si="137"/>
        <v>0</v>
      </c>
    </row>
    <row r="2607" spans="2:8">
      <c r="B2607" t="s">
        <v>101</v>
      </c>
      <c r="C2607" t="s">
        <v>763</v>
      </c>
      <c r="D2607" s="9" t="str">
        <f t="shared" si="138"/>
        <v>13-01</v>
      </c>
      <c r="E2607" s="1">
        <f>_xlfn.IFNA(VLOOKUP(Aragon!B2607,'Kilter Holds'!$P$36:$AA$208,9,0),0)</f>
        <v>0</v>
      </c>
      <c r="G2607" s="2">
        <f t="shared" si="142"/>
        <v>0</v>
      </c>
      <c r="H2607" s="2">
        <f t="shared" si="137"/>
        <v>0</v>
      </c>
    </row>
    <row r="2608" spans="2:8">
      <c r="B2608" t="s">
        <v>101</v>
      </c>
      <c r="C2608" t="s">
        <v>763</v>
      </c>
      <c r="D2608" s="10" t="str">
        <f t="shared" si="138"/>
        <v>07-13</v>
      </c>
      <c r="E2608" s="1">
        <f>_xlfn.IFNA(VLOOKUP(Aragon!B2608,'Kilter Holds'!$P$36:$AA$208,10,0),0)</f>
        <v>0</v>
      </c>
      <c r="G2608" s="2">
        <f t="shared" si="142"/>
        <v>0</v>
      </c>
      <c r="H2608" s="2">
        <f t="shared" si="137"/>
        <v>0</v>
      </c>
    </row>
    <row r="2609" spans="2:8">
      <c r="B2609" t="s">
        <v>101</v>
      </c>
      <c r="C2609" t="s">
        <v>763</v>
      </c>
      <c r="D2609" s="11" t="str">
        <f t="shared" si="138"/>
        <v>11-26</v>
      </c>
      <c r="E2609" s="1">
        <f>_xlfn.IFNA(VLOOKUP(Aragon!B2609,'Kilter Holds'!$P$36:$AA$208,11,0),0)</f>
        <v>0</v>
      </c>
      <c r="G2609" s="2">
        <f t="shared" si="142"/>
        <v>0</v>
      </c>
      <c r="H2609" s="2">
        <f t="shared" si="137"/>
        <v>0</v>
      </c>
    </row>
    <row r="2610" spans="2:8">
      <c r="B2610" t="s">
        <v>101</v>
      </c>
      <c r="C2610" t="s">
        <v>763</v>
      </c>
      <c r="D2610" s="13" t="str">
        <f t="shared" si="138"/>
        <v>18-01</v>
      </c>
      <c r="E2610" s="1">
        <f>_xlfn.IFNA(VLOOKUP(Aragon!B2610,'Kilter Holds'!$P$36:$AA$208,12,0),0)</f>
        <v>0</v>
      </c>
      <c r="G2610" s="2">
        <f t="shared" si="142"/>
        <v>0</v>
      </c>
      <c r="H2610" s="2">
        <f t="shared" si="137"/>
        <v>0</v>
      </c>
    </row>
    <row r="2611" spans="2:8">
      <c r="B2611" t="s">
        <v>101</v>
      </c>
      <c r="C2611" t="s">
        <v>763</v>
      </c>
      <c r="D2611" s="12" t="str">
        <f t="shared" si="138"/>
        <v>Color Code</v>
      </c>
      <c r="E2611" s="1">
        <f>_xlfn.IFNA(VLOOKUP(Aragon!B2611,'Kilter Holds'!$P$36:$AA$208,13,0),0)</f>
        <v>0</v>
      </c>
      <c r="G2611" s="2">
        <f t="shared" si="142"/>
        <v>0</v>
      </c>
      <c r="H2611" s="2">
        <f t="shared" si="137"/>
        <v>0</v>
      </c>
    </row>
    <row r="2612" spans="2:8">
      <c r="B2612" t="s">
        <v>102</v>
      </c>
      <c r="C2612" t="s">
        <v>764</v>
      </c>
      <c r="D2612" s="5" t="str">
        <f t="shared" si="138"/>
        <v>11-12</v>
      </c>
      <c r="E2612" s="1">
        <f>_xlfn.IFNA(VLOOKUP(Aragon!B2612,'Kilter Holds'!$P$36:$AA$208,5,0),0)</f>
        <v>0</v>
      </c>
      <c r="G2612" s="2">
        <f t="shared" si="142"/>
        <v>0</v>
      </c>
      <c r="H2612" s="2">
        <f t="shared" si="137"/>
        <v>0</v>
      </c>
    </row>
    <row r="2613" spans="2:8">
      <c r="B2613" t="s">
        <v>102</v>
      </c>
      <c r="C2613" t="s">
        <v>764</v>
      </c>
      <c r="D2613" s="6" t="str">
        <f t="shared" si="138"/>
        <v>14-01</v>
      </c>
      <c r="E2613" s="1">
        <f>_xlfn.IFNA(VLOOKUP(Aragon!B2613,'Kilter Holds'!$P$36:$AA$208,6,0),0)</f>
        <v>0</v>
      </c>
      <c r="G2613" s="2">
        <f t="shared" si="142"/>
        <v>0</v>
      </c>
      <c r="H2613" s="2">
        <f t="shared" si="137"/>
        <v>0</v>
      </c>
    </row>
    <row r="2614" spans="2:8">
      <c r="B2614" t="s">
        <v>102</v>
      </c>
      <c r="C2614" t="s">
        <v>764</v>
      </c>
      <c r="D2614" s="7" t="str">
        <f t="shared" si="138"/>
        <v>15-12</v>
      </c>
      <c r="E2614" s="1">
        <f>_xlfn.IFNA(VLOOKUP(Aragon!B2614,'Kilter Holds'!$P$36:$AA$208,7,0),0)</f>
        <v>0</v>
      </c>
      <c r="G2614" s="2">
        <f t="shared" si="142"/>
        <v>0</v>
      </c>
      <c r="H2614" s="2">
        <f t="shared" si="137"/>
        <v>0</v>
      </c>
    </row>
    <row r="2615" spans="2:8">
      <c r="B2615" t="s">
        <v>102</v>
      </c>
      <c r="C2615" t="s">
        <v>764</v>
      </c>
      <c r="D2615" s="8" t="str">
        <f t="shared" si="138"/>
        <v>16-16</v>
      </c>
      <c r="E2615" s="1">
        <f>_xlfn.IFNA(VLOOKUP(Aragon!B2615,'Kilter Holds'!$P$36:$AA$208,8,0),0)</f>
        <v>0</v>
      </c>
      <c r="G2615" s="2">
        <f t="shared" si="142"/>
        <v>0</v>
      </c>
      <c r="H2615" s="2">
        <f t="shared" si="137"/>
        <v>0</v>
      </c>
    </row>
    <row r="2616" spans="2:8">
      <c r="B2616" t="s">
        <v>102</v>
      </c>
      <c r="C2616" t="s">
        <v>764</v>
      </c>
      <c r="D2616" s="9" t="str">
        <f t="shared" si="138"/>
        <v>13-01</v>
      </c>
      <c r="E2616" s="1">
        <f>_xlfn.IFNA(VLOOKUP(Aragon!B2616,'Kilter Holds'!$P$36:$AA$208,9,0),0)</f>
        <v>0</v>
      </c>
      <c r="G2616" s="2">
        <f t="shared" si="142"/>
        <v>0</v>
      </c>
      <c r="H2616" s="2">
        <f t="shared" si="137"/>
        <v>0</v>
      </c>
    </row>
    <row r="2617" spans="2:8">
      <c r="B2617" t="s">
        <v>102</v>
      </c>
      <c r="C2617" t="s">
        <v>764</v>
      </c>
      <c r="D2617" s="10" t="str">
        <f t="shared" si="138"/>
        <v>07-13</v>
      </c>
      <c r="E2617" s="1">
        <f>_xlfn.IFNA(VLOOKUP(Aragon!B2617,'Kilter Holds'!$P$36:$AA$208,10,0),0)</f>
        <v>0</v>
      </c>
      <c r="G2617" s="2">
        <f t="shared" si="142"/>
        <v>0</v>
      </c>
      <c r="H2617" s="2">
        <f t="shared" si="137"/>
        <v>0</v>
      </c>
    </row>
    <row r="2618" spans="2:8">
      <c r="B2618" t="s">
        <v>102</v>
      </c>
      <c r="C2618" t="s">
        <v>764</v>
      </c>
      <c r="D2618" s="11" t="str">
        <f t="shared" si="138"/>
        <v>11-26</v>
      </c>
      <c r="E2618" s="1">
        <f>_xlfn.IFNA(VLOOKUP(Aragon!B2618,'Kilter Holds'!$P$36:$AA$208,11,0),0)</f>
        <v>0</v>
      </c>
      <c r="G2618" s="2">
        <f t="shared" si="142"/>
        <v>0</v>
      </c>
      <c r="H2618" s="2">
        <f t="shared" si="137"/>
        <v>0</v>
      </c>
    </row>
    <row r="2619" spans="2:8">
      <c r="B2619" t="s">
        <v>102</v>
      </c>
      <c r="C2619" t="s">
        <v>764</v>
      </c>
      <c r="D2619" s="13" t="str">
        <f t="shared" si="138"/>
        <v>18-01</v>
      </c>
      <c r="E2619" s="1">
        <f>_xlfn.IFNA(VLOOKUP(Aragon!B2619,'Kilter Holds'!$P$36:$AA$208,12,0),0)</f>
        <v>0</v>
      </c>
      <c r="G2619" s="2">
        <f t="shared" si="142"/>
        <v>0</v>
      </c>
      <c r="H2619" s="2">
        <f t="shared" si="137"/>
        <v>0</v>
      </c>
    </row>
    <row r="2620" spans="2:8">
      <c r="B2620" t="s">
        <v>102</v>
      </c>
      <c r="C2620" t="s">
        <v>764</v>
      </c>
      <c r="D2620" s="12" t="str">
        <f t="shared" si="138"/>
        <v>Color Code</v>
      </c>
      <c r="E2620" s="1">
        <f>_xlfn.IFNA(VLOOKUP(Aragon!B2620,'Kilter Holds'!$P$36:$AA$208,13,0),0)</f>
        <v>0</v>
      </c>
      <c r="G2620" s="2">
        <f t="shared" si="142"/>
        <v>0</v>
      </c>
      <c r="H2620" s="2">
        <f t="shared" si="137"/>
        <v>0</v>
      </c>
    </row>
    <row r="2621" spans="2:8">
      <c r="B2621" t="s">
        <v>103</v>
      </c>
      <c r="C2621" t="s">
        <v>765</v>
      </c>
      <c r="D2621" s="5" t="str">
        <f t="shared" si="138"/>
        <v>11-12</v>
      </c>
      <c r="E2621" s="1">
        <f>_xlfn.IFNA(VLOOKUP(Aragon!B2621,'Kilter Holds'!$P$36:$AA$208,5,0),0)</f>
        <v>0</v>
      </c>
      <c r="G2621" s="2">
        <f t="shared" si="142"/>
        <v>0</v>
      </c>
      <c r="H2621" s="2">
        <f t="shared" si="137"/>
        <v>0</v>
      </c>
    </row>
    <row r="2622" spans="2:8">
      <c r="B2622" t="s">
        <v>103</v>
      </c>
      <c r="C2622" t="s">
        <v>765</v>
      </c>
      <c r="D2622" s="6" t="str">
        <f t="shared" si="138"/>
        <v>14-01</v>
      </c>
      <c r="E2622" s="1">
        <f>_xlfn.IFNA(VLOOKUP(Aragon!B2622,'Kilter Holds'!$P$36:$AA$208,6,0),0)</f>
        <v>0</v>
      </c>
      <c r="G2622" s="2">
        <f t="shared" si="142"/>
        <v>0</v>
      </c>
      <c r="H2622" s="2">
        <f t="shared" si="137"/>
        <v>0</v>
      </c>
    </row>
    <row r="2623" spans="2:8">
      <c r="B2623" t="s">
        <v>103</v>
      </c>
      <c r="C2623" t="s">
        <v>765</v>
      </c>
      <c r="D2623" s="7" t="str">
        <f t="shared" si="138"/>
        <v>15-12</v>
      </c>
      <c r="E2623" s="1">
        <f>_xlfn.IFNA(VLOOKUP(Aragon!B2623,'Kilter Holds'!$P$36:$AA$208,7,0),0)</f>
        <v>0</v>
      </c>
      <c r="G2623" s="2">
        <f t="shared" si="142"/>
        <v>0</v>
      </c>
      <c r="H2623" s="2">
        <f t="shared" si="137"/>
        <v>0</v>
      </c>
    </row>
    <row r="2624" spans="2:8">
      <c r="B2624" t="s">
        <v>103</v>
      </c>
      <c r="C2624" t="s">
        <v>765</v>
      </c>
      <c r="D2624" s="8" t="str">
        <f t="shared" si="138"/>
        <v>16-16</v>
      </c>
      <c r="E2624" s="1">
        <f>_xlfn.IFNA(VLOOKUP(Aragon!B2624,'Kilter Holds'!$P$36:$AA$208,8,0),0)</f>
        <v>0</v>
      </c>
      <c r="G2624" s="2">
        <f t="shared" si="142"/>
        <v>0</v>
      </c>
      <c r="H2624" s="2">
        <f t="shared" si="137"/>
        <v>0</v>
      </c>
    </row>
    <row r="2625" spans="2:8">
      <c r="B2625" t="s">
        <v>103</v>
      </c>
      <c r="C2625" t="s">
        <v>765</v>
      </c>
      <c r="D2625" s="9" t="str">
        <f t="shared" si="138"/>
        <v>13-01</v>
      </c>
      <c r="E2625" s="1">
        <f>_xlfn.IFNA(VLOOKUP(Aragon!B2625,'Kilter Holds'!$P$36:$AA$208,9,0),0)</f>
        <v>0</v>
      </c>
      <c r="G2625" s="2">
        <f t="shared" si="142"/>
        <v>0</v>
      </c>
      <c r="H2625" s="2">
        <f t="shared" ref="H2625:H2688" si="143">IF($S$11="Y",G2625*0.05,0)</f>
        <v>0</v>
      </c>
    </row>
    <row r="2626" spans="2:8">
      <c r="B2626" t="s">
        <v>103</v>
      </c>
      <c r="C2626" t="s">
        <v>765</v>
      </c>
      <c r="D2626" s="10" t="str">
        <f t="shared" ref="D2626:D2689" si="144">D2617</f>
        <v>07-13</v>
      </c>
      <c r="E2626" s="1">
        <f>_xlfn.IFNA(VLOOKUP(Aragon!B2626,'Kilter Holds'!$P$36:$AA$208,10,0),0)</f>
        <v>0</v>
      </c>
      <c r="G2626" s="2">
        <f t="shared" si="142"/>
        <v>0</v>
      </c>
      <c r="H2626" s="2">
        <f t="shared" si="143"/>
        <v>0</v>
      </c>
    </row>
    <row r="2627" spans="2:8">
      <c r="B2627" t="s">
        <v>103</v>
      </c>
      <c r="C2627" t="s">
        <v>765</v>
      </c>
      <c r="D2627" s="11" t="str">
        <f t="shared" si="144"/>
        <v>11-26</v>
      </c>
      <c r="E2627" s="1">
        <f>_xlfn.IFNA(VLOOKUP(Aragon!B2627,'Kilter Holds'!$P$36:$AA$208,11,0),0)</f>
        <v>0</v>
      </c>
      <c r="G2627" s="2">
        <f t="shared" si="142"/>
        <v>0</v>
      </c>
      <c r="H2627" s="2">
        <f t="shared" si="143"/>
        <v>0</v>
      </c>
    </row>
    <row r="2628" spans="2:8">
      <c r="B2628" t="s">
        <v>103</v>
      </c>
      <c r="C2628" t="s">
        <v>765</v>
      </c>
      <c r="D2628" s="13" t="str">
        <f t="shared" si="144"/>
        <v>18-01</v>
      </c>
      <c r="E2628" s="1">
        <f>_xlfn.IFNA(VLOOKUP(Aragon!B2628,'Kilter Holds'!$P$36:$AA$208,12,0),0)</f>
        <v>0</v>
      </c>
      <c r="G2628" s="2">
        <f t="shared" si="142"/>
        <v>0</v>
      </c>
      <c r="H2628" s="2">
        <f t="shared" si="143"/>
        <v>0</v>
      </c>
    </row>
    <row r="2629" spans="2:8">
      <c r="B2629" t="s">
        <v>103</v>
      </c>
      <c r="C2629" t="s">
        <v>765</v>
      </c>
      <c r="D2629" s="12" t="str">
        <f t="shared" si="144"/>
        <v>Color Code</v>
      </c>
      <c r="E2629" s="1">
        <f>_xlfn.IFNA(VLOOKUP(Aragon!B2629,'Kilter Holds'!$P$36:$AA$208,13,0),0)</f>
        <v>0</v>
      </c>
      <c r="G2629" s="2">
        <f t="shared" si="142"/>
        <v>0</v>
      </c>
      <c r="H2629" s="2">
        <f t="shared" si="143"/>
        <v>0</v>
      </c>
    </row>
    <row r="2630" spans="2:8">
      <c r="B2630" t="s">
        <v>106</v>
      </c>
      <c r="C2630" t="s">
        <v>766</v>
      </c>
      <c r="D2630" s="5" t="str">
        <f t="shared" si="144"/>
        <v>11-12</v>
      </c>
      <c r="E2630" s="1">
        <f>_xlfn.IFNA(VLOOKUP(Aragon!B2630,'Kilter Holds'!$P$36:$AA$208,5,0),0)</f>
        <v>0</v>
      </c>
      <c r="G2630" s="2">
        <f t="shared" si="142"/>
        <v>0</v>
      </c>
      <c r="H2630" s="2">
        <f t="shared" si="143"/>
        <v>0</v>
      </c>
    </row>
    <row r="2631" spans="2:8">
      <c r="B2631" t="s">
        <v>106</v>
      </c>
      <c r="C2631" t="s">
        <v>766</v>
      </c>
      <c r="D2631" s="6" t="str">
        <f t="shared" si="144"/>
        <v>14-01</v>
      </c>
      <c r="E2631" s="1">
        <f>_xlfn.IFNA(VLOOKUP(Aragon!B2631,'Kilter Holds'!$P$36:$AA$208,6,0),0)</f>
        <v>0</v>
      </c>
      <c r="G2631" s="2">
        <f t="shared" si="142"/>
        <v>0</v>
      </c>
      <c r="H2631" s="2">
        <f t="shared" si="143"/>
        <v>0</v>
      </c>
    </row>
    <row r="2632" spans="2:8">
      <c r="B2632" t="s">
        <v>106</v>
      </c>
      <c r="C2632" t="s">
        <v>766</v>
      </c>
      <c r="D2632" s="7" t="str">
        <f t="shared" si="144"/>
        <v>15-12</v>
      </c>
      <c r="E2632" s="1">
        <f>_xlfn.IFNA(VLOOKUP(Aragon!B2632,'Kilter Holds'!$P$36:$AA$208,7,0),0)</f>
        <v>0</v>
      </c>
      <c r="G2632" s="2">
        <f t="shared" si="142"/>
        <v>0</v>
      </c>
      <c r="H2632" s="2">
        <f t="shared" si="143"/>
        <v>0</v>
      </c>
    </row>
    <row r="2633" spans="2:8">
      <c r="B2633" t="s">
        <v>106</v>
      </c>
      <c r="C2633" t="s">
        <v>766</v>
      </c>
      <c r="D2633" s="8" t="str">
        <f t="shared" si="144"/>
        <v>16-16</v>
      </c>
      <c r="E2633" s="1">
        <f>_xlfn.IFNA(VLOOKUP(Aragon!B2633,'Kilter Holds'!$P$36:$AA$208,8,0),0)</f>
        <v>0</v>
      </c>
      <c r="G2633" s="2">
        <f t="shared" si="142"/>
        <v>0</v>
      </c>
      <c r="H2633" s="2">
        <f t="shared" si="143"/>
        <v>0</v>
      </c>
    </row>
    <row r="2634" spans="2:8">
      <c r="B2634" t="s">
        <v>106</v>
      </c>
      <c r="C2634" t="s">
        <v>766</v>
      </c>
      <c r="D2634" s="9" t="str">
        <f t="shared" si="144"/>
        <v>13-01</v>
      </c>
      <c r="E2634" s="1">
        <f>_xlfn.IFNA(VLOOKUP(Aragon!B2634,'Kilter Holds'!$P$36:$AA$208,9,0),0)</f>
        <v>0</v>
      </c>
      <c r="G2634" s="2">
        <f t="shared" si="142"/>
        <v>0</v>
      </c>
      <c r="H2634" s="2">
        <f t="shared" si="143"/>
        <v>0</v>
      </c>
    </row>
    <row r="2635" spans="2:8">
      <c r="B2635" t="s">
        <v>106</v>
      </c>
      <c r="C2635" t="s">
        <v>766</v>
      </c>
      <c r="D2635" s="10" t="str">
        <f t="shared" si="144"/>
        <v>07-13</v>
      </c>
      <c r="E2635" s="1">
        <f>_xlfn.IFNA(VLOOKUP(Aragon!B2635,'Kilter Holds'!$P$36:$AA$208,10,0),0)</f>
        <v>0</v>
      </c>
      <c r="G2635" s="2">
        <f t="shared" si="142"/>
        <v>0</v>
      </c>
      <c r="H2635" s="2">
        <f t="shared" si="143"/>
        <v>0</v>
      </c>
    </row>
    <row r="2636" spans="2:8">
      <c r="B2636" t="s">
        <v>106</v>
      </c>
      <c r="C2636" t="s">
        <v>766</v>
      </c>
      <c r="D2636" s="11" t="str">
        <f t="shared" si="144"/>
        <v>11-26</v>
      </c>
      <c r="E2636" s="1">
        <f>_xlfn.IFNA(VLOOKUP(Aragon!B2636,'Kilter Holds'!$P$36:$AA$208,11,0),0)</f>
        <v>0</v>
      </c>
      <c r="G2636" s="2">
        <f t="shared" si="142"/>
        <v>0</v>
      </c>
      <c r="H2636" s="2">
        <f t="shared" si="143"/>
        <v>0</v>
      </c>
    </row>
    <row r="2637" spans="2:8">
      <c r="B2637" t="s">
        <v>106</v>
      </c>
      <c r="C2637" t="s">
        <v>766</v>
      </c>
      <c r="D2637" s="13" t="str">
        <f t="shared" si="144"/>
        <v>18-01</v>
      </c>
      <c r="E2637" s="1">
        <f>_xlfn.IFNA(VLOOKUP(Aragon!B2637,'Kilter Holds'!$P$36:$AA$208,12,0),0)</f>
        <v>0</v>
      </c>
      <c r="G2637" s="2">
        <f t="shared" si="142"/>
        <v>0</v>
      </c>
      <c r="H2637" s="2">
        <f t="shared" si="143"/>
        <v>0</v>
      </c>
    </row>
    <row r="2638" spans="2:8">
      <c r="B2638" t="s">
        <v>106</v>
      </c>
      <c r="C2638" t="s">
        <v>766</v>
      </c>
      <c r="D2638" s="12" t="str">
        <f t="shared" si="144"/>
        <v>Color Code</v>
      </c>
      <c r="E2638" s="1">
        <f>_xlfn.IFNA(VLOOKUP(Aragon!B2638,'Kilter Holds'!$P$36:$AA$208,13,0),0)</f>
        <v>0</v>
      </c>
      <c r="G2638" s="2">
        <f t="shared" si="142"/>
        <v>0</v>
      </c>
      <c r="H2638" s="2">
        <f t="shared" si="143"/>
        <v>0</v>
      </c>
    </row>
    <row r="2639" spans="2:8">
      <c r="B2639" t="s">
        <v>104</v>
      </c>
      <c r="C2639" t="s">
        <v>767</v>
      </c>
      <c r="D2639" s="5" t="str">
        <f t="shared" si="144"/>
        <v>11-12</v>
      </c>
      <c r="E2639" s="1">
        <f>_xlfn.IFNA(VLOOKUP(Aragon!B2639,'Kilter Holds'!$P$36:$AA$208,5,0),0)</f>
        <v>0</v>
      </c>
      <c r="G2639" s="2">
        <f t="shared" si="142"/>
        <v>0</v>
      </c>
      <c r="H2639" s="2">
        <f t="shared" si="143"/>
        <v>0</v>
      </c>
    </row>
    <row r="2640" spans="2:8">
      <c r="B2640" t="s">
        <v>104</v>
      </c>
      <c r="C2640" t="s">
        <v>767</v>
      </c>
      <c r="D2640" s="6" t="str">
        <f t="shared" si="144"/>
        <v>14-01</v>
      </c>
      <c r="E2640" s="1">
        <f>_xlfn.IFNA(VLOOKUP(Aragon!B2640,'Kilter Holds'!$P$36:$AA$208,6,0),0)</f>
        <v>0</v>
      </c>
      <c r="G2640" s="2">
        <f t="shared" si="142"/>
        <v>0</v>
      </c>
      <c r="H2640" s="2">
        <f t="shared" si="143"/>
        <v>0</v>
      </c>
    </row>
    <row r="2641" spans="2:8">
      <c r="B2641" t="s">
        <v>104</v>
      </c>
      <c r="C2641" t="s">
        <v>767</v>
      </c>
      <c r="D2641" s="7" t="str">
        <f t="shared" si="144"/>
        <v>15-12</v>
      </c>
      <c r="E2641" s="1">
        <f>_xlfn.IFNA(VLOOKUP(Aragon!B2641,'Kilter Holds'!$P$36:$AA$208,7,0),0)</f>
        <v>0</v>
      </c>
      <c r="G2641" s="2">
        <f t="shared" si="142"/>
        <v>0</v>
      </c>
      <c r="H2641" s="2">
        <f t="shared" si="143"/>
        <v>0</v>
      </c>
    </row>
    <row r="2642" spans="2:8">
      <c r="B2642" t="s">
        <v>104</v>
      </c>
      <c r="C2642" t="s">
        <v>767</v>
      </c>
      <c r="D2642" s="8" t="str">
        <f t="shared" si="144"/>
        <v>16-16</v>
      </c>
      <c r="E2642" s="1">
        <f>_xlfn.IFNA(VLOOKUP(Aragon!B2642,'Kilter Holds'!$P$36:$AA$208,8,0),0)</f>
        <v>0</v>
      </c>
      <c r="G2642" s="2">
        <f t="shared" si="142"/>
        <v>0</v>
      </c>
      <c r="H2642" s="2">
        <f t="shared" si="143"/>
        <v>0</v>
      </c>
    </row>
    <row r="2643" spans="2:8">
      <c r="B2643" t="s">
        <v>104</v>
      </c>
      <c r="C2643" t="s">
        <v>767</v>
      </c>
      <c r="D2643" s="9" t="str">
        <f t="shared" si="144"/>
        <v>13-01</v>
      </c>
      <c r="E2643" s="1">
        <f>_xlfn.IFNA(VLOOKUP(Aragon!B2643,'Kilter Holds'!$P$36:$AA$208,9,0),0)</f>
        <v>0</v>
      </c>
      <c r="G2643" s="2">
        <f t="shared" si="142"/>
        <v>0</v>
      </c>
      <c r="H2643" s="2">
        <f t="shared" si="143"/>
        <v>0</v>
      </c>
    </row>
    <row r="2644" spans="2:8">
      <c r="B2644" t="s">
        <v>104</v>
      </c>
      <c r="C2644" t="s">
        <v>767</v>
      </c>
      <c r="D2644" s="10" t="str">
        <f t="shared" si="144"/>
        <v>07-13</v>
      </c>
      <c r="E2644" s="1">
        <f>_xlfn.IFNA(VLOOKUP(Aragon!B2644,'Kilter Holds'!$P$36:$AA$208,10,0),0)</f>
        <v>0</v>
      </c>
      <c r="G2644" s="2">
        <f t="shared" si="142"/>
        <v>0</v>
      </c>
      <c r="H2644" s="2">
        <f t="shared" si="143"/>
        <v>0</v>
      </c>
    </row>
    <row r="2645" spans="2:8">
      <c r="B2645" t="s">
        <v>104</v>
      </c>
      <c r="C2645" t="s">
        <v>767</v>
      </c>
      <c r="D2645" s="11" t="str">
        <f t="shared" si="144"/>
        <v>11-26</v>
      </c>
      <c r="E2645" s="1">
        <f>_xlfn.IFNA(VLOOKUP(Aragon!B2645,'Kilter Holds'!$P$36:$AA$208,11,0),0)</f>
        <v>0</v>
      </c>
      <c r="G2645" s="2">
        <f t="shared" si="142"/>
        <v>0</v>
      </c>
      <c r="H2645" s="2">
        <f t="shared" si="143"/>
        <v>0</v>
      </c>
    </row>
    <row r="2646" spans="2:8">
      <c r="B2646" t="s">
        <v>104</v>
      </c>
      <c r="C2646" t="s">
        <v>767</v>
      </c>
      <c r="D2646" s="13" t="str">
        <f t="shared" si="144"/>
        <v>18-01</v>
      </c>
      <c r="E2646" s="1">
        <f>_xlfn.IFNA(VLOOKUP(Aragon!B2646,'Kilter Holds'!$P$36:$AA$208,12,0),0)</f>
        <v>0</v>
      </c>
      <c r="G2646" s="2">
        <f t="shared" si="142"/>
        <v>0</v>
      </c>
      <c r="H2646" s="2">
        <f t="shared" si="143"/>
        <v>0</v>
      </c>
    </row>
    <row r="2647" spans="2:8">
      <c r="B2647" t="s">
        <v>104</v>
      </c>
      <c r="C2647" t="s">
        <v>767</v>
      </c>
      <c r="D2647" s="12" t="str">
        <f t="shared" si="144"/>
        <v>Color Code</v>
      </c>
      <c r="E2647" s="1">
        <f>_xlfn.IFNA(VLOOKUP(Aragon!B2647,'Kilter Holds'!$P$36:$AA$208,13,0),0)</f>
        <v>0</v>
      </c>
      <c r="G2647" s="2">
        <f t="shared" si="142"/>
        <v>0</v>
      </c>
      <c r="H2647" s="2">
        <f t="shared" si="143"/>
        <v>0</v>
      </c>
    </row>
    <row r="2648" spans="2:8">
      <c r="B2648" t="s">
        <v>105</v>
      </c>
      <c r="C2648" t="s">
        <v>768</v>
      </c>
      <c r="D2648" s="5" t="str">
        <f t="shared" si="144"/>
        <v>11-12</v>
      </c>
      <c r="E2648" s="1">
        <f>_xlfn.IFNA(VLOOKUP(Aragon!B2648,'Kilter Holds'!$P$36:$AA$208,5,0),0)</f>
        <v>0</v>
      </c>
      <c r="G2648" s="2">
        <f t="shared" si="142"/>
        <v>0</v>
      </c>
      <c r="H2648" s="2">
        <f t="shared" si="143"/>
        <v>0</v>
      </c>
    </row>
    <row r="2649" spans="2:8">
      <c r="B2649" t="s">
        <v>105</v>
      </c>
      <c r="C2649" t="s">
        <v>768</v>
      </c>
      <c r="D2649" s="6" t="str">
        <f t="shared" si="144"/>
        <v>14-01</v>
      </c>
      <c r="E2649" s="1">
        <f>_xlfn.IFNA(VLOOKUP(Aragon!B2649,'Kilter Holds'!$P$36:$AA$208,6,0),0)</f>
        <v>0</v>
      </c>
      <c r="G2649" s="2">
        <f t="shared" si="142"/>
        <v>0</v>
      </c>
      <c r="H2649" s="2">
        <f t="shared" si="143"/>
        <v>0</v>
      </c>
    </row>
    <row r="2650" spans="2:8">
      <c r="B2650" t="s">
        <v>105</v>
      </c>
      <c r="C2650" t="s">
        <v>768</v>
      </c>
      <c r="D2650" s="7" t="str">
        <f t="shared" si="144"/>
        <v>15-12</v>
      </c>
      <c r="E2650" s="1">
        <f>_xlfn.IFNA(VLOOKUP(Aragon!B2650,'Kilter Holds'!$P$36:$AA$208,7,0),0)</f>
        <v>0</v>
      </c>
      <c r="G2650" s="2">
        <f t="shared" si="142"/>
        <v>0</v>
      </c>
      <c r="H2650" s="2">
        <f t="shared" si="143"/>
        <v>0</v>
      </c>
    </row>
    <row r="2651" spans="2:8">
      <c r="B2651" t="s">
        <v>105</v>
      </c>
      <c r="C2651" t="s">
        <v>768</v>
      </c>
      <c r="D2651" s="8" t="str">
        <f t="shared" si="144"/>
        <v>16-16</v>
      </c>
      <c r="E2651" s="1">
        <f>_xlfn.IFNA(VLOOKUP(Aragon!B2651,'Kilter Holds'!$P$36:$AA$208,8,0),0)</f>
        <v>0</v>
      </c>
      <c r="G2651" s="2">
        <f t="shared" ref="G2651:G2741" si="145">E2651*F2651</f>
        <v>0</v>
      </c>
      <c r="H2651" s="2">
        <f t="shared" si="143"/>
        <v>0</v>
      </c>
    </row>
    <row r="2652" spans="2:8">
      <c r="B2652" t="s">
        <v>105</v>
      </c>
      <c r="C2652" t="s">
        <v>768</v>
      </c>
      <c r="D2652" s="9" t="str">
        <f t="shared" si="144"/>
        <v>13-01</v>
      </c>
      <c r="E2652" s="1">
        <f>_xlfn.IFNA(VLOOKUP(Aragon!B2652,'Kilter Holds'!$P$36:$AA$208,9,0),0)</f>
        <v>0</v>
      </c>
      <c r="G2652" s="2">
        <f t="shared" si="145"/>
        <v>0</v>
      </c>
      <c r="H2652" s="2">
        <f t="shared" si="143"/>
        <v>0</v>
      </c>
    </row>
    <row r="2653" spans="2:8">
      <c r="B2653" t="s">
        <v>105</v>
      </c>
      <c r="C2653" t="s">
        <v>768</v>
      </c>
      <c r="D2653" s="10" t="str">
        <f t="shared" si="144"/>
        <v>07-13</v>
      </c>
      <c r="E2653" s="1">
        <f>_xlfn.IFNA(VLOOKUP(Aragon!B2653,'Kilter Holds'!$P$36:$AA$208,10,0),0)</f>
        <v>0</v>
      </c>
      <c r="G2653" s="2">
        <f t="shared" si="145"/>
        <v>0</v>
      </c>
      <c r="H2653" s="2">
        <f t="shared" si="143"/>
        <v>0</v>
      </c>
    </row>
    <row r="2654" spans="2:8">
      <c r="B2654" t="s">
        <v>105</v>
      </c>
      <c r="C2654" t="s">
        <v>768</v>
      </c>
      <c r="D2654" s="11" t="str">
        <f t="shared" si="144"/>
        <v>11-26</v>
      </c>
      <c r="E2654" s="1">
        <f>_xlfn.IFNA(VLOOKUP(Aragon!B2654,'Kilter Holds'!$P$36:$AA$208,11,0),0)</f>
        <v>0</v>
      </c>
      <c r="G2654" s="2">
        <f t="shared" si="145"/>
        <v>0</v>
      </c>
      <c r="H2654" s="2">
        <f t="shared" si="143"/>
        <v>0</v>
      </c>
    </row>
    <row r="2655" spans="2:8">
      <c r="B2655" t="s">
        <v>105</v>
      </c>
      <c r="C2655" t="s">
        <v>768</v>
      </c>
      <c r="D2655" s="13" t="str">
        <f t="shared" si="144"/>
        <v>18-01</v>
      </c>
      <c r="E2655" s="1">
        <f>_xlfn.IFNA(VLOOKUP(Aragon!B2655,'Kilter Holds'!$P$36:$AA$208,12,0),0)</f>
        <v>0</v>
      </c>
      <c r="G2655" s="2">
        <f t="shared" si="145"/>
        <v>0</v>
      </c>
      <c r="H2655" s="2">
        <f t="shared" si="143"/>
        <v>0</v>
      </c>
    </row>
    <row r="2656" spans="2:8">
      <c r="B2656" t="s">
        <v>105</v>
      </c>
      <c r="C2656" t="s">
        <v>768</v>
      </c>
      <c r="D2656" s="12" t="str">
        <f t="shared" si="144"/>
        <v>Color Code</v>
      </c>
      <c r="E2656" s="1">
        <f>_xlfn.IFNA(VLOOKUP(Aragon!B2656,'Kilter Holds'!$P$36:$AA$208,13,0),0)</f>
        <v>0</v>
      </c>
      <c r="G2656" s="2">
        <f t="shared" si="145"/>
        <v>0</v>
      </c>
      <c r="H2656" s="2">
        <f t="shared" si="143"/>
        <v>0</v>
      </c>
    </row>
    <row r="2657" spans="2:8">
      <c r="B2657" t="s">
        <v>111</v>
      </c>
      <c r="C2657" t="s">
        <v>769</v>
      </c>
      <c r="D2657" s="5" t="str">
        <f t="shared" si="144"/>
        <v>11-12</v>
      </c>
      <c r="E2657" s="1">
        <f>_xlfn.IFNA(VLOOKUP(Aragon!B2657,'Kilter Holds'!$P$36:$AA$208,5,0),0)</f>
        <v>0</v>
      </c>
      <c r="G2657" s="2">
        <f t="shared" si="145"/>
        <v>0</v>
      </c>
      <c r="H2657" s="2">
        <f t="shared" si="143"/>
        <v>0</v>
      </c>
    </row>
    <row r="2658" spans="2:8">
      <c r="B2658" t="s">
        <v>111</v>
      </c>
      <c r="C2658" t="s">
        <v>769</v>
      </c>
      <c r="D2658" s="6" t="str">
        <f t="shared" si="144"/>
        <v>14-01</v>
      </c>
      <c r="E2658" s="1">
        <f>_xlfn.IFNA(VLOOKUP(Aragon!B2658,'Kilter Holds'!$P$36:$AA$208,6,0),0)</f>
        <v>0</v>
      </c>
      <c r="G2658" s="2">
        <f t="shared" si="145"/>
        <v>0</v>
      </c>
      <c r="H2658" s="2">
        <f t="shared" si="143"/>
        <v>0</v>
      </c>
    </row>
    <row r="2659" spans="2:8">
      <c r="B2659" t="s">
        <v>111</v>
      </c>
      <c r="C2659" t="s">
        <v>769</v>
      </c>
      <c r="D2659" s="7" t="str">
        <f t="shared" si="144"/>
        <v>15-12</v>
      </c>
      <c r="E2659" s="1">
        <f>_xlfn.IFNA(VLOOKUP(Aragon!B2659,'Kilter Holds'!$P$36:$AA$208,7,0),0)</f>
        <v>0</v>
      </c>
      <c r="G2659" s="2">
        <f t="shared" si="145"/>
        <v>0</v>
      </c>
      <c r="H2659" s="2">
        <f t="shared" si="143"/>
        <v>0</v>
      </c>
    </row>
    <row r="2660" spans="2:8">
      <c r="B2660" t="s">
        <v>111</v>
      </c>
      <c r="C2660" t="s">
        <v>769</v>
      </c>
      <c r="D2660" s="8" t="str">
        <f t="shared" si="144"/>
        <v>16-16</v>
      </c>
      <c r="E2660" s="1">
        <f>_xlfn.IFNA(VLOOKUP(Aragon!B2660,'Kilter Holds'!$P$36:$AA$208,8,0),0)</f>
        <v>0</v>
      </c>
      <c r="G2660" s="2">
        <f t="shared" si="145"/>
        <v>0</v>
      </c>
      <c r="H2660" s="2">
        <f t="shared" si="143"/>
        <v>0</v>
      </c>
    </row>
    <row r="2661" spans="2:8">
      <c r="B2661" t="s">
        <v>111</v>
      </c>
      <c r="C2661" t="s">
        <v>769</v>
      </c>
      <c r="D2661" s="9" t="str">
        <f t="shared" si="144"/>
        <v>13-01</v>
      </c>
      <c r="E2661" s="1">
        <f>_xlfn.IFNA(VLOOKUP(Aragon!B2661,'Kilter Holds'!$P$36:$AA$208,9,0),0)</f>
        <v>0</v>
      </c>
      <c r="G2661" s="2">
        <f t="shared" si="145"/>
        <v>0</v>
      </c>
      <c r="H2661" s="2">
        <f t="shared" si="143"/>
        <v>0</v>
      </c>
    </row>
    <row r="2662" spans="2:8">
      <c r="B2662" t="s">
        <v>111</v>
      </c>
      <c r="C2662" t="s">
        <v>769</v>
      </c>
      <c r="D2662" s="10" t="str">
        <f t="shared" si="144"/>
        <v>07-13</v>
      </c>
      <c r="E2662" s="1">
        <f>_xlfn.IFNA(VLOOKUP(Aragon!B2662,'Kilter Holds'!$P$36:$AA$208,10,0),0)</f>
        <v>0</v>
      </c>
      <c r="G2662" s="2">
        <f t="shared" si="145"/>
        <v>0</v>
      </c>
      <c r="H2662" s="2">
        <f t="shared" si="143"/>
        <v>0</v>
      </c>
    </row>
    <row r="2663" spans="2:8">
      <c r="B2663" t="s">
        <v>111</v>
      </c>
      <c r="C2663" t="s">
        <v>769</v>
      </c>
      <c r="D2663" s="11" t="str">
        <f t="shared" si="144"/>
        <v>11-26</v>
      </c>
      <c r="E2663" s="1">
        <f>_xlfn.IFNA(VLOOKUP(Aragon!B2663,'Kilter Holds'!$P$36:$AA$208,11,0),0)</f>
        <v>0</v>
      </c>
      <c r="G2663" s="2">
        <f t="shared" si="145"/>
        <v>0</v>
      </c>
      <c r="H2663" s="2">
        <f t="shared" si="143"/>
        <v>0</v>
      </c>
    </row>
    <row r="2664" spans="2:8">
      <c r="B2664" t="s">
        <v>111</v>
      </c>
      <c r="C2664" t="s">
        <v>769</v>
      </c>
      <c r="D2664" s="13" t="str">
        <f t="shared" si="144"/>
        <v>18-01</v>
      </c>
      <c r="E2664" s="1">
        <f>_xlfn.IFNA(VLOOKUP(Aragon!B2664,'Kilter Holds'!$P$36:$AA$208,12,0),0)</f>
        <v>0</v>
      </c>
      <c r="G2664" s="2">
        <f t="shared" si="145"/>
        <v>0</v>
      </c>
      <c r="H2664" s="2">
        <f t="shared" si="143"/>
        <v>0</v>
      </c>
    </row>
    <row r="2665" spans="2:8">
      <c r="B2665" t="s">
        <v>111</v>
      </c>
      <c r="C2665" t="s">
        <v>769</v>
      </c>
      <c r="D2665" s="12" t="str">
        <f t="shared" si="144"/>
        <v>Color Code</v>
      </c>
      <c r="E2665" s="1">
        <f>_xlfn.IFNA(VLOOKUP(Aragon!B2665,'Kilter Holds'!$P$36:$AA$208,13,0),0)</f>
        <v>0</v>
      </c>
      <c r="G2665" s="2">
        <f t="shared" si="145"/>
        <v>0</v>
      </c>
      <c r="H2665" s="2">
        <f t="shared" si="143"/>
        <v>0</v>
      </c>
    </row>
    <row r="2666" spans="2:8">
      <c r="B2666" t="s">
        <v>112</v>
      </c>
      <c r="C2666" t="s">
        <v>770</v>
      </c>
      <c r="D2666" s="5" t="str">
        <f t="shared" si="144"/>
        <v>11-12</v>
      </c>
      <c r="E2666" s="1">
        <f>_xlfn.IFNA(VLOOKUP(Aragon!B2666,'Kilter Holds'!$P$36:$AA$208,5,0),0)</f>
        <v>0</v>
      </c>
      <c r="G2666" s="2">
        <f t="shared" si="145"/>
        <v>0</v>
      </c>
      <c r="H2666" s="2">
        <f t="shared" si="143"/>
        <v>0</v>
      </c>
    </row>
    <row r="2667" spans="2:8">
      <c r="B2667" t="s">
        <v>112</v>
      </c>
      <c r="C2667" t="s">
        <v>770</v>
      </c>
      <c r="D2667" s="6" t="str">
        <f t="shared" si="144"/>
        <v>14-01</v>
      </c>
      <c r="E2667" s="1">
        <f>_xlfn.IFNA(VLOOKUP(Aragon!B2667,'Kilter Holds'!$P$36:$AA$208,6,0),0)</f>
        <v>0</v>
      </c>
      <c r="G2667" s="2">
        <f t="shared" si="145"/>
        <v>0</v>
      </c>
      <c r="H2667" s="2">
        <f t="shared" si="143"/>
        <v>0</v>
      </c>
    </row>
    <row r="2668" spans="2:8">
      <c r="B2668" t="s">
        <v>112</v>
      </c>
      <c r="C2668" t="s">
        <v>770</v>
      </c>
      <c r="D2668" s="7" t="str">
        <f t="shared" si="144"/>
        <v>15-12</v>
      </c>
      <c r="E2668" s="1">
        <f>_xlfn.IFNA(VLOOKUP(Aragon!B2668,'Kilter Holds'!$P$36:$AA$208,7,0),0)</f>
        <v>0</v>
      </c>
      <c r="G2668" s="2">
        <f t="shared" si="145"/>
        <v>0</v>
      </c>
      <c r="H2668" s="2">
        <f t="shared" si="143"/>
        <v>0</v>
      </c>
    </row>
    <row r="2669" spans="2:8">
      <c r="B2669" t="s">
        <v>112</v>
      </c>
      <c r="C2669" t="s">
        <v>770</v>
      </c>
      <c r="D2669" s="8" t="str">
        <f t="shared" si="144"/>
        <v>16-16</v>
      </c>
      <c r="E2669" s="1">
        <f>_xlfn.IFNA(VLOOKUP(Aragon!B2669,'Kilter Holds'!$P$36:$AA$208,8,0),0)</f>
        <v>0</v>
      </c>
      <c r="G2669" s="2">
        <f t="shared" si="145"/>
        <v>0</v>
      </c>
      <c r="H2669" s="2">
        <f t="shared" si="143"/>
        <v>0</v>
      </c>
    </row>
    <row r="2670" spans="2:8">
      <c r="B2670" t="s">
        <v>112</v>
      </c>
      <c r="C2670" t="s">
        <v>770</v>
      </c>
      <c r="D2670" s="9" t="str">
        <f t="shared" si="144"/>
        <v>13-01</v>
      </c>
      <c r="E2670" s="1">
        <f>_xlfn.IFNA(VLOOKUP(Aragon!B2670,'Kilter Holds'!$P$36:$AA$208,9,0),0)</f>
        <v>0</v>
      </c>
      <c r="G2670" s="2">
        <f t="shared" si="145"/>
        <v>0</v>
      </c>
      <c r="H2670" s="2">
        <f t="shared" si="143"/>
        <v>0</v>
      </c>
    </row>
    <row r="2671" spans="2:8">
      <c r="B2671" t="s">
        <v>112</v>
      </c>
      <c r="C2671" t="s">
        <v>770</v>
      </c>
      <c r="D2671" s="10" t="str">
        <f t="shared" si="144"/>
        <v>07-13</v>
      </c>
      <c r="E2671" s="1">
        <f>_xlfn.IFNA(VLOOKUP(Aragon!B2671,'Kilter Holds'!$P$36:$AA$208,10,0),0)</f>
        <v>0</v>
      </c>
      <c r="G2671" s="2">
        <f t="shared" si="145"/>
        <v>0</v>
      </c>
      <c r="H2671" s="2">
        <f t="shared" si="143"/>
        <v>0</v>
      </c>
    </row>
    <row r="2672" spans="2:8">
      <c r="B2672" t="s">
        <v>112</v>
      </c>
      <c r="C2672" t="s">
        <v>770</v>
      </c>
      <c r="D2672" s="11" t="str">
        <f t="shared" si="144"/>
        <v>11-26</v>
      </c>
      <c r="E2672" s="1">
        <f>_xlfn.IFNA(VLOOKUP(Aragon!B2672,'Kilter Holds'!$P$36:$AA$208,11,0),0)</f>
        <v>0</v>
      </c>
      <c r="G2672" s="2">
        <f t="shared" si="145"/>
        <v>0</v>
      </c>
      <c r="H2672" s="2">
        <f t="shared" si="143"/>
        <v>0</v>
      </c>
    </row>
    <row r="2673" spans="2:8">
      <c r="B2673" t="s">
        <v>112</v>
      </c>
      <c r="C2673" t="s">
        <v>770</v>
      </c>
      <c r="D2673" s="13" t="str">
        <f t="shared" si="144"/>
        <v>18-01</v>
      </c>
      <c r="E2673" s="1">
        <f>_xlfn.IFNA(VLOOKUP(Aragon!B2673,'Kilter Holds'!$P$36:$AA$208,12,0),0)</f>
        <v>0</v>
      </c>
      <c r="G2673" s="2">
        <f t="shared" si="145"/>
        <v>0</v>
      </c>
      <c r="H2673" s="2">
        <f t="shared" si="143"/>
        <v>0</v>
      </c>
    </row>
    <row r="2674" spans="2:8">
      <c r="B2674" t="s">
        <v>112</v>
      </c>
      <c r="C2674" t="s">
        <v>770</v>
      </c>
      <c r="D2674" s="12" t="str">
        <f t="shared" si="144"/>
        <v>Color Code</v>
      </c>
      <c r="E2674" s="1">
        <f>_xlfn.IFNA(VLOOKUP(Aragon!B2674,'Kilter Holds'!$P$36:$AA$208,13,0),0)</f>
        <v>0</v>
      </c>
      <c r="G2674" s="2">
        <f t="shared" si="145"/>
        <v>0</v>
      </c>
      <c r="H2674" s="2">
        <f t="shared" si="143"/>
        <v>0</v>
      </c>
    </row>
    <row r="2675" spans="2:8">
      <c r="B2675" t="s">
        <v>107</v>
      </c>
      <c r="C2675" t="s">
        <v>771</v>
      </c>
      <c r="D2675" s="5" t="str">
        <f t="shared" si="144"/>
        <v>11-12</v>
      </c>
      <c r="E2675" s="1">
        <f>_xlfn.IFNA(VLOOKUP(Aragon!B2675,'Kilter Holds'!$P$36:$AA$208,5,0),0)</f>
        <v>0</v>
      </c>
      <c r="G2675" s="2">
        <f t="shared" si="145"/>
        <v>0</v>
      </c>
      <c r="H2675" s="2">
        <f t="shared" si="143"/>
        <v>0</v>
      </c>
    </row>
    <row r="2676" spans="2:8">
      <c r="B2676" t="s">
        <v>107</v>
      </c>
      <c r="C2676" t="s">
        <v>771</v>
      </c>
      <c r="D2676" s="6" t="str">
        <f t="shared" si="144"/>
        <v>14-01</v>
      </c>
      <c r="E2676" s="1">
        <f>_xlfn.IFNA(VLOOKUP(Aragon!B2676,'Kilter Holds'!$P$36:$AA$208,6,0),0)</f>
        <v>0</v>
      </c>
      <c r="G2676" s="2">
        <f t="shared" si="145"/>
        <v>0</v>
      </c>
      <c r="H2676" s="2">
        <f t="shared" si="143"/>
        <v>0</v>
      </c>
    </row>
    <row r="2677" spans="2:8">
      <c r="B2677" t="s">
        <v>107</v>
      </c>
      <c r="C2677" t="s">
        <v>771</v>
      </c>
      <c r="D2677" s="7" t="str">
        <f t="shared" si="144"/>
        <v>15-12</v>
      </c>
      <c r="E2677" s="1">
        <f>_xlfn.IFNA(VLOOKUP(Aragon!B2677,'Kilter Holds'!$P$36:$AA$208,7,0),0)</f>
        <v>0</v>
      </c>
      <c r="G2677" s="2">
        <f t="shared" si="145"/>
        <v>0</v>
      </c>
      <c r="H2677" s="2">
        <f t="shared" si="143"/>
        <v>0</v>
      </c>
    </row>
    <row r="2678" spans="2:8">
      <c r="B2678" t="s">
        <v>107</v>
      </c>
      <c r="C2678" t="s">
        <v>771</v>
      </c>
      <c r="D2678" s="8" t="str">
        <f t="shared" si="144"/>
        <v>16-16</v>
      </c>
      <c r="E2678" s="1">
        <f>_xlfn.IFNA(VLOOKUP(Aragon!B2678,'Kilter Holds'!$P$36:$AA$208,8,0),0)</f>
        <v>0</v>
      </c>
      <c r="G2678" s="2">
        <f t="shared" si="145"/>
        <v>0</v>
      </c>
      <c r="H2678" s="2">
        <f t="shared" si="143"/>
        <v>0</v>
      </c>
    </row>
    <row r="2679" spans="2:8">
      <c r="B2679" t="s">
        <v>107</v>
      </c>
      <c r="C2679" t="s">
        <v>771</v>
      </c>
      <c r="D2679" s="9" t="str">
        <f t="shared" si="144"/>
        <v>13-01</v>
      </c>
      <c r="E2679" s="1">
        <f>_xlfn.IFNA(VLOOKUP(Aragon!B2679,'Kilter Holds'!$P$36:$AA$208,9,0),0)</f>
        <v>0</v>
      </c>
      <c r="G2679" s="2">
        <f t="shared" si="145"/>
        <v>0</v>
      </c>
      <c r="H2679" s="2">
        <f t="shared" si="143"/>
        <v>0</v>
      </c>
    </row>
    <row r="2680" spans="2:8">
      <c r="B2680" t="s">
        <v>107</v>
      </c>
      <c r="C2680" t="s">
        <v>771</v>
      </c>
      <c r="D2680" s="10" t="str">
        <f t="shared" si="144"/>
        <v>07-13</v>
      </c>
      <c r="E2680" s="1">
        <f>_xlfn.IFNA(VLOOKUP(Aragon!B2680,'Kilter Holds'!$P$36:$AA$208,10,0),0)</f>
        <v>0</v>
      </c>
      <c r="G2680" s="2">
        <f t="shared" si="145"/>
        <v>0</v>
      </c>
      <c r="H2680" s="2">
        <f t="shared" si="143"/>
        <v>0</v>
      </c>
    </row>
    <row r="2681" spans="2:8">
      <c r="B2681" t="s">
        <v>107</v>
      </c>
      <c r="C2681" t="s">
        <v>771</v>
      </c>
      <c r="D2681" s="11" t="str">
        <f t="shared" si="144"/>
        <v>11-26</v>
      </c>
      <c r="E2681" s="1">
        <f>_xlfn.IFNA(VLOOKUP(Aragon!B2681,'Kilter Holds'!$P$36:$AA$208,11,0),0)</f>
        <v>0</v>
      </c>
      <c r="G2681" s="2">
        <f t="shared" si="145"/>
        <v>0</v>
      </c>
      <c r="H2681" s="2">
        <f t="shared" si="143"/>
        <v>0</v>
      </c>
    </row>
    <row r="2682" spans="2:8">
      <c r="B2682" t="s">
        <v>107</v>
      </c>
      <c r="C2682" t="s">
        <v>771</v>
      </c>
      <c r="D2682" s="13" t="str">
        <f t="shared" si="144"/>
        <v>18-01</v>
      </c>
      <c r="E2682" s="1">
        <f>_xlfn.IFNA(VLOOKUP(Aragon!B2682,'Kilter Holds'!$P$36:$AA$208,12,0),0)</f>
        <v>0</v>
      </c>
      <c r="G2682" s="2">
        <f t="shared" si="145"/>
        <v>0</v>
      </c>
      <c r="H2682" s="2">
        <f t="shared" si="143"/>
        <v>0</v>
      </c>
    </row>
    <row r="2683" spans="2:8">
      <c r="B2683" t="s">
        <v>107</v>
      </c>
      <c r="C2683" t="s">
        <v>771</v>
      </c>
      <c r="D2683" s="12" t="str">
        <f t="shared" si="144"/>
        <v>Color Code</v>
      </c>
      <c r="E2683" s="1">
        <f>_xlfn.IFNA(VLOOKUP(Aragon!B2683,'Kilter Holds'!$P$36:$AA$208,13,0),0)</f>
        <v>0</v>
      </c>
      <c r="G2683" s="2">
        <f t="shared" si="145"/>
        <v>0</v>
      </c>
      <c r="H2683" s="2">
        <f t="shared" si="143"/>
        <v>0</v>
      </c>
    </row>
    <row r="2684" spans="2:8">
      <c r="B2684" t="s">
        <v>110</v>
      </c>
      <c r="C2684" t="s">
        <v>772</v>
      </c>
      <c r="D2684" s="5" t="str">
        <f t="shared" si="144"/>
        <v>11-12</v>
      </c>
      <c r="E2684" s="1">
        <f>_xlfn.IFNA(VLOOKUP(Aragon!B2684,'Kilter Holds'!$P$36:$AA$208,5,0),0)</f>
        <v>0</v>
      </c>
      <c r="G2684" s="2">
        <f t="shared" si="145"/>
        <v>0</v>
      </c>
      <c r="H2684" s="2">
        <f t="shared" si="143"/>
        <v>0</v>
      </c>
    </row>
    <row r="2685" spans="2:8">
      <c r="B2685" t="s">
        <v>110</v>
      </c>
      <c r="C2685" t="s">
        <v>772</v>
      </c>
      <c r="D2685" s="6" t="str">
        <f t="shared" si="144"/>
        <v>14-01</v>
      </c>
      <c r="E2685" s="1">
        <f>_xlfn.IFNA(VLOOKUP(Aragon!B2685,'Kilter Holds'!$P$36:$AA$208,6,0),0)</f>
        <v>0</v>
      </c>
      <c r="G2685" s="2">
        <f t="shared" si="145"/>
        <v>0</v>
      </c>
      <c r="H2685" s="2">
        <f t="shared" si="143"/>
        <v>0</v>
      </c>
    </row>
    <row r="2686" spans="2:8">
      <c r="B2686" t="s">
        <v>110</v>
      </c>
      <c r="C2686" t="s">
        <v>772</v>
      </c>
      <c r="D2686" s="7" t="str">
        <f t="shared" si="144"/>
        <v>15-12</v>
      </c>
      <c r="E2686" s="1">
        <f>_xlfn.IFNA(VLOOKUP(Aragon!B2686,'Kilter Holds'!$P$36:$AA$208,7,0),0)</f>
        <v>0</v>
      </c>
      <c r="G2686" s="2">
        <f t="shared" si="145"/>
        <v>0</v>
      </c>
      <c r="H2686" s="2">
        <f t="shared" si="143"/>
        <v>0</v>
      </c>
    </row>
    <row r="2687" spans="2:8">
      <c r="B2687" t="s">
        <v>110</v>
      </c>
      <c r="C2687" t="s">
        <v>772</v>
      </c>
      <c r="D2687" s="8" t="str">
        <f t="shared" si="144"/>
        <v>16-16</v>
      </c>
      <c r="E2687" s="1">
        <f>_xlfn.IFNA(VLOOKUP(Aragon!B2687,'Kilter Holds'!$P$36:$AA$208,8,0),0)</f>
        <v>0</v>
      </c>
      <c r="G2687" s="2">
        <f t="shared" si="145"/>
        <v>0</v>
      </c>
      <c r="H2687" s="2">
        <f t="shared" si="143"/>
        <v>0</v>
      </c>
    </row>
    <row r="2688" spans="2:8">
      <c r="B2688" t="s">
        <v>110</v>
      </c>
      <c r="C2688" t="s">
        <v>772</v>
      </c>
      <c r="D2688" s="9" t="str">
        <f t="shared" si="144"/>
        <v>13-01</v>
      </c>
      <c r="E2688" s="1">
        <f>_xlfn.IFNA(VLOOKUP(Aragon!B2688,'Kilter Holds'!$P$36:$AA$208,9,0),0)</f>
        <v>0</v>
      </c>
      <c r="G2688" s="2">
        <f t="shared" si="145"/>
        <v>0</v>
      </c>
      <c r="H2688" s="2">
        <f t="shared" si="143"/>
        <v>0</v>
      </c>
    </row>
    <row r="2689" spans="2:8">
      <c r="B2689" t="s">
        <v>110</v>
      </c>
      <c r="C2689" t="s">
        <v>772</v>
      </c>
      <c r="D2689" s="10" t="str">
        <f t="shared" si="144"/>
        <v>07-13</v>
      </c>
      <c r="E2689" s="1">
        <f>_xlfn.IFNA(VLOOKUP(Aragon!B2689,'Kilter Holds'!$P$36:$AA$208,10,0),0)</f>
        <v>0</v>
      </c>
      <c r="G2689" s="2">
        <f t="shared" si="145"/>
        <v>0</v>
      </c>
      <c r="H2689" s="2">
        <f t="shared" ref="H2689:H2752" si="146">IF($S$11="Y",G2689*0.05,0)</f>
        <v>0</v>
      </c>
    </row>
    <row r="2690" spans="2:8">
      <c r="B2690" t="s">
        <v>110</v>
      </c>
      <c r="C2690" t="s">
        <v>772</v>
      </c>
      <c r="D2690" s="11" t="str">
        <f t="shared" ref="D2690:D2753" si="147">D2681</f>
        <v>11-26</v>
      </c>
      <c r="E2690" s="1">
        <f>_xlfn.IFNA(VLOOKUP(Aragon!B2690,'Kilter Holds'!$P$36:$AA$208,11,0),0)</f>
        <v>0</v>
      </c>
      <c r="G2690" s="2">
        <f t="shared" si="145"/>
        <v>0</v>
      </c>
      <c r="H2690" s="2">
        <f t="shared" si="146"/>
        <v>0</v>
      </c>
    </row>
    <row r="2691" spans="2:8">
      <c r="B2691" t="s">
        <v>110</v>
      </c>
      <c r="C2691" t="s">
        <v>772</v>
      </c>
      <c r="D2691" s="13" t="str">
        <f t="shared" si="147"/>
        <v>18-01</v>
      </c>
      <c r="E2691" s="1">
        <f>_xlfn.IFNA(VLOOKUP(Aragon!B2691,'Kilter Holds'!$P$36:$AA$208,12,0),0)</f>
        <v>0</v>
      </c>
      <c r="G2691" s="2">
        <f t="shared" si="145"/>
        <v>0</v>
      </c>
      <c r="H2691" s="2">
        <f t="shared" si="146"/>
        <v>0</v>
      </c>
    </row>
    <row r="2692" spans="2:8">
      <c r="B2692" t="s">
        <v>110</v>
      </c>
      <c r="C2692" t="s">
        <v>772</v>
      </c>
      <c r="D2692" s="12" t="str">
        <f t="shared" si="147"/>
        <v>Color Code</v>
      </c>
      <c r="E2692" s="1">
        <f>_xlfn.IFNA(VLOOKUP(Aragon!B2692,'Kilter Holds'!$P$36:$AA$208,13,0),0)</f>
        <v>0</v>
      </c>
      <c r="G2692" s="2">
        <f t="shared" si="145"/>
        <v>0</v>
      </c>
      <c r="H2692" s="2">
        <f t="shared" si="146"/>
        <v>0</v>
      </c>
    </row>
    <row r="2693" spans="2:8">
      <c r="B2693" t="s">
        <v>109</v>
      </c>
      <c r="C2693" t="s">
        <v>773</v>
      </c>
      <c r="D2693" s="5" t="str">
        <f t="shared" si="147"/>
        <v>11-12</v>
      </c>
      <c r="E2693" s="1">
        <f>_xlfn.IFNA(VLOOKUP(Aragon!B2693,'Kilter Holds'!$P$36:$AA$208,5,0),0)</f>
        <v>0</v>
      </c>
      <c r="G2693" s="2">
        <f t="shared" si="145"/>
        <v>0</v>
      </c>
      <c r="H2693" s="2">
        <f t="shared" si="146"/>
        <v>0</v>
      </c>
    </row>
    <row r="2694" spans="2:8">
      <c r="B2694" t="s">
        <v>109</v>
      </c>
      <c r="C2694" t="s">
        <v>773</v>
      </c>
      <c r="D2694" s="6" t="str">
        <f t="shared" si="147"/>
        <v>14-01</v>
      </c>
      <c r="E2694" s="1">
        <f>_xlfn.IFNA(VLOOKUP(Aragon!B2694,'Kilter Holds'!$P$36:$AA$208,6,0),0)</f>
        <v>0</v>
      </c>
      <c r="G2694" s="2">
        <f t="shared" si="145"/>
        <v>0</v>
      </c>
      <c r="H2694" s="2">
        <f t="shared" si="146"/>
        <v>0</v>
      </c>
    </row>
    <row r="2695" spans="2:8">
      <c r="B2695" t="s">
        <v>109</v>
      </c>
      <c r="C2695" t="s">
        <v>773</v>
      </c>
      <c r="D2695" s="7" t="str">
        <f t="shared" si="147"/>
        <v>15-12</v>
      </c>
      <c r="E2695" s="1">
        <f>_xlfn.IFNA(VLOOKUP(Aragon!B2695,'Kilter Holds'!$P$36:$AA$208,7,0),0)</f>
        <v>0</v>
      </c>
      <c r="G2695" s="2">
        <f t="shared" si="145"/>
        <v>0</v>
      </c>
      <c r="H2695" s="2">
        <f t="shared" si="146"/>
        <v>0</v>
      </c>
    </row>
    <row r="2696" spans="2:8">
      <c r="B2696" t="s">
        <v>109</v>
      </c>
      <c r="C2696" t="s">
        <v>773</v>
      </c>
      <c r="D2696" s="8" t="str">
        <f t="shared" si="147"/>
        <v>16-16</v>
      </c>
      <c r="E2696" s="1">
        <f>_xlfn.IFNA(VLOOKUP(Aragon!B2696,'Kilter Holds'!$P$36:$AA$208,8,0),0)</f>
        <v>0</v>
      </c>
      <c r="G2696" s="2">
        <f t="shared" si="145"/>
        <v>0</v>
      </c>
      <c r="H2696" s="2">
        <f t="shared" si="146"/>
        <v>0</v>
      </c>
    </row>
    <row r="2697" spans="2:8">
      <c r="B2697" t="s">
        <v>109</v>
      </c>
      <c r="C2697" t="s">
        <v>773</v>
      </c>
      <c r="D2697" s="9" t="str">
        <f t="shared" si="147"/>
        <v>13-01</v>
      </c>
      <c r="E2697" s="1">
        <f>_xlfn.IFNA(VLOOKUP(Aragon!B2697,'Kilter Holds'!$P$36:$AA$208,9,0),0)</f>
        <v>0</v>
      </c>
      <c r="G2697" s="2">
        <f t="shared" si="145"/>
        <v>0</v>
      </c>
      <c r="H2697" s="2">
        <f t="shared" si="146"/>
        <v>0</v>
      </c>
    </row>
    <row r="2698" spans="2:8">
      <c r="B2698" t="s">
        <v>109</v>
      </c>
      <c r="C2698" t="s">
        <v>773</v>
      </c>
      <c r="D2698" s="10" t="str">
        <f t="shared" si="147"/>
        <v>07-13</v>
      </c>
      <c r="E2698" s="1">
        <f>_xlfn.IFNA(VLOOKUP(Aragon!B2698,'Kilter Holds'!$P$36:$AA$208,10,0),0)</f>
        <v>0</v>
      </c>
      <c r="G2698" s="2">
        <f t="shared" si="145"/>
        <v>0</v>
      </c>
      <c r="H2698" s="2">
        <f t="shared" si="146"/>
        <v>0</v>
      </c>
    </row>
    <row r="2699" spans="2:8">
      <c r="B2699" t="s">
        <v>109</v>
      </c>
      <c r="C2699" t="s">
        <v>773</v>
      </c>
      <c r="D2699" s="11" t="str">
        <f t="shared" si="147"/>
        <v>11-26</v>
      </c>
      <c r="E2699" s="1">
        <f>_xlfn.IFNA(VLOOKUP(Aragon!B2699,'Kilter Holds'!$P$36:$AA$208,11,0),0)</f>
        <v>0</v>
      </c>
      <c r="G2699" s="2">
        <f t="shared" si="145"/>
        <v>0</v>
      </c>
      <c r="H2699" s="2">
        <f t="shared" si="146"/>
        <v>0</v>
      </c>
    </row>
    <row r="2700" spans="2:8">
      <c r="B2700" t="s">
        <v>109</v>
      </c>
      <c r="C2700" t="s">
        <v>773</v>
      </c>
      <c r="D2700" s="13" t="str">
        <f t="shared" si="147"/>
        <v>18-01</v>
      </c>
      <c r="E2700" s="1">
        <f>_xlfn.IFNA(VLOOKUP(Aragon!B2700,'Kilter Holds'!$P$36:$AA$208,12,0),0)</f>
        <v>0</v>
      </c>
      <c r="G2700" s="2">
        <f t="shared" si="145"/>
        <v>0</v>
      </c>
      <c r="H2700" s="2">
        <f t="shared" si="146"/>
        <v>0</v>
      </c>
    </row>
    <row r="2701" spans="2:8">
      <c r="B2701" t="s">
        <v>109</v>
      </c>
      <c r="C2701" t="s">
        <v>773</v>
      </c>
      <c r="D2701" s="12" t="str">
        <f t="shared" si="147"/>
        <v>Color Code</v>
      </c>
      <c r="E2701" s="1">
        <f>_xlfn.IFNA(VLOOKUP(Aragon!B2701,'Kilter Holds'!$P$36:$AA$208,13,0),0)</f>
        <v>0</v>
      </c>
      <c r="G2701" s="2">
        <f t="shared" si="145"/>
        <v>0</v>
      </c>
      <c r="H2701" s="2">
        <f t="shared" si="146"/>
        <v>0</v>
      </c>
    </row>
    <row r="2702" spans="2:8">
      <c r="B2702" t="s">
        <v>337</v>
      </c>
      <c r="C2702" t="s">
        <v>774</v>
      </c>
      <c r="D2702" s="5" t="str">
        <f t="shared" si="147"/>
        <v>11-12</v>
      </c>
      <c r="E2702" s="1">
        <f>_xlfn.IFNA(VLOOKUP(Aragon!B2702,'Kilter Holds'!$P$36:$AA$208,5,0),0)</f>
        <v>0</v>
      </c>
      <c r="G2702" s="2">
        <f t="shared" si="145"/>
        <v>0</v>
      </c>
      <c r="H2702" s="2">
        <f t="shared" si="146"/>
        <v>0</v>
      </c>
    </row>
    <row r="2703" spans="2:8">
      <c r="B2703" t="s">
        <v>337</v>
      </c>
      <c r="C2703" t="s">
        <v>774</v>
      </c>
      <c r="D2703" s="6" t="str">
        <f t="shared" si="147"/>
        <v>14-01</v>
      </c>
      <c r="E2703" s="1">
        <f>_xlfn.IFNA(VLOOKUP(Aragon!B2703,'Kilter Holds'!$P$36:$AA$208,6,0),0)</f>
        <v>0</v>
      </c>
      <c r="G2703" s="2">
        <f t="shared" si="145"/>
        <v>0</v>
      </c>
      <c r="H2703" s="2">
        <f t="shared" si="146"/>
        <v>0</v>
      </c>
    </row>
    <row r="2704" spans="2:8">
      <c r="B2704" t="s">
        <v>337</v>
      </c>
      <c r="C2704" t="s">
        <v>774</v>
      </c>
      <c r="D2704" s="7" t="str">
        <f t="shared" si="147"/>
        <v>15-12</v>
      </c>
      <c r="E2704" s="1">
        <f>_xlfn.IFNA(VLOOKUP(Aragon!B2704,'Kilter Holds'!$P$36:$AA$208,7,0),0)</f>
        <v>0</v>
      </c>
      <c r="G2704" s="2">
        <f t="shared" si="145"/>
        <v>0</v>
      </c>
      <c r="H2704" s="2">
        <f t="shared" si="146"/>
        <v>0</v>
      </c>
    </row>
    <row r="2705" spans="2:8">
      <c r="B2705" t="s">
        <v>337</v>
      </c>
      <c r="C2705" t="s">
        <v>774</v>
      </c>
      <c r="D2705" s="8" t="str">
        <f t="shared" si="147"/>
        <v>16-16</v>
      </c>
      <c r="E2705" s="1">
        <f>_xlfn.IFNA(VLOOKUP(Aragon!B2705,'Kilter Holds'!$P$36:$AA$208,8,0),0)</f>
        <v>0</v>
      </c>
      <c r="G2705" s="2">
        <f t="shared" si="145"/>
        <v>0</v>
      </c>
      <c r="H2705" s="2">
        <f t="shared" si="146"/>
        <v>0</v>
      </c>
    </row>
    <row r="2706" spans="2:8">
      <c r="B2706" t="s">
        <v>337</v>
      </c>
      <c r="C2706" t="s">
        <v>774</v>
      </c>
      <c r="D2706" s="9" t="str">
        <f t="shared" si="147"/>
        <v>13-01</v>
      </c>
      <c r="E2706" s="1">
        <f>_xlfn.IFNA(VLOOKUP(Aragon!B2706,'Kilter Holds'!$P$36:$AA$208,9,0),0)</f>
        <v>0</v>
      </c>
      <c r="G2706" s="2">
        <f t="shared" si="145"/>
        <v>0</v>
      </c>
      <c r="H2706" s="2">
        <f t="shared" si="146"/>
        <v>0</v>
      </c>
    </row>
    <row r="2707" spans="2:8">
      <c r="B2707" t="s">
        <v>337</v>
      </c>
      <c r="C2707" t="s">
        <v>774</v>
      </c>
      <c r="D2707" s="10" t="str">
        <f t="shared" si="147"/>
        <v>07-13</v>
      </c>
      <c r="E2707" s="1">
        <f>_xlfn.IFNA(VLOOKUP(Aragon!B2707,'Kilter Holds'!$P$36:$AA$208,10,0),0)</f>
        <v>0</v>
      </c>
      <c r="G2707" s="2">
        <f t="shared" si="145"/>
        <v>0</v>
      </c>
      <c r="H2707" s="2">
        <f t="shared" si="146"/>
        <v>0</v>
      </c>
    </row>
    <row r="2708" spans="2:8">
      <c r="B2708" t="s">
        <v>337</v>
      </c>
      <c r="C2708" t="s">
        <v>774</v>
      </c>
      <c r="D2708" s="11" t="str">
        <f t="shared" si="147"/>
        <v>11-26</v>
      </c>
      <c r="E2708" s="1">
        <f>_xlfn.IFNA(VLOOKUP(Aragon!B2708,'Kilter Holds'!$P$36:$AA$208,11,0),0)</f>
        <v>0</v>
      </c>
      <c r="G2708" s="2">
        <f t="shared" si="145"/>
        <v>0</v>
      </c>
      <c r="H2708" s="2">
        <f t="shared" si="146"/>
        <v>0</v>
      </c>
    </row>
    <row r="2709" spans="2:8">
      <c r="B2709" t="s">
        <v>337</v>
      </c>
      <c r="C2709" t="s">
        <v>774</v>
      </c>
      <c r="D2709" s="13" t="str">
        <f t="shared" si="147"/>
        <v>18-01</v>
      </c>
      <c r="E2709" s="1">
        <f>_xlfn.IFNA(VLOOKUP(Aragon!B2709,'Kilter Holds'!$P$36:$AA$208,12,0),0)</f>
        <v>0</v>
      </c>
      <c r="G2709" s="2">
        <f t="shared" si="145"/>
        <v>0</v>
      </c>
      <c r="H2709" s="2">
        <f t="shared" si="146"/>
        <v>0</v>
      </c>
    </row>
    <row r="2710" spans="2:8">
      <c r="B2710" t="s">
        <v>337</v>
      </c>
      <c r="C2710" t="s">
        <v>774</v>
      </c>
      <c r="D2710" s="12" t="str">
        <f t="shared" si="147"/>
        <v>Color Code</v>
      </c>
      <c r="E2710" s="1">
        <f>_xlfn.IFNA(VLOOKUP(Aragon!B2710,'Kilter Holds'!$P$36:$AA$208,13,0),0)</f>
        <v>0</v>
      </c>
      <c r="G2710" s="2">
        <f t="shared" si="145"/>
        <v>0</v>
      </c>
      <c r="H2710" s="2">
        <f t="shared" si="146"/>
        <v>0</v>
      </c>
    </row>
    <row r="2711" spans="2:8">
      <c r="B2711" t="s">
        <v>839</v>
      </c>
      <c r="C2711" t="s">
        <v>842</v>
      </c>
      <c r="D2711" s="5" t="str">
        <f t="shared" si="147"/>
        <v>11-12</v>
      </c>
      <c r="E2711" s="1">
        <f>_xlfn.IFNA(VLOOKUP(Aragon!B2711,'Kilter Holds'!$P$36:$AA$208,5,0),0)</f>
        <v>0</v>
      </c>
      <c r="G2711" s="2">
        <f t="shared" ref="G2711:G2737" si="148">E2711*F2711</f>
        <v>0</v>
      </c>
      <c r="H2711" s="2">
        <f t="shared" si="146"/>
        <v>0</v>
      </c>
    </row>
    <row r="2712" spans="2:8">
      <c r="B2712" t="s">
        <v>839</v>
      </c>
      <c r="C2712" t="s">
        <v>842</v>
      </c>
      <c r="D2712" s="6" t="str">
        <f t="shared" si="147"/>
        <v>14-01</v>
      </c>
      <c r="E2712" s="1">
        <f>_xlfn.IFNA(VLOOKUP(Aragon!B2712,'Kilter Holds'!$P$36:$AA$208,6,0),0)</f>
        <v>0</v>
      </c>
      <c r="G2712" s="2">
        <f t="shared" si="148"/>
        <v>0</v>
      </c>
      <c r="H2712" s="2">
        <f t="shared" si="146"/>
        <v>0</v>
      </c>
    </row>
    <row r="2713" spans="2:8">
      <c r="B2713" t="s">
        <v>839</v>
      </c>
      <c r="C2713" t="s">
        <v>842</v>
      </c>
      <c r="D2713" s="7" t="str">
        <f t="shared" si="147"/>
        <v>15-12</v>
      </c>
      <c r="E2713" s="1">
        <f>_xlfn.IFNA(VLOOKUP(Aragon!B2713,'Kilter Holds'!$P$36:$AA$208,7,0),0)</f>
        <v>0</v>
      </c>
      <c r="G2713" s="2">
        <f t="shared" si="148"/>
        <v>0</v>
      </c>
      <c r="H2713" s="2">
        <f t="shared" si="146"/>
        <v>0</v>
      </c>
    </row>
    <row r="2714" spans="2:8">
      <c r="B2714" t="s">
        <v>839</v>
      </c>
      <c r="C2714" t="s">
        <v>842</v>
      </c>
      <c r="D2714" s="8" t="str">
        <f t="shared" si="147"/>
        <v>16-16</v>
      </c>
      <c r="E2714" s="1">
        <f>_xlfn.IFNA(VLOOKUP(Aragon!B2714,'Kilter Holds'!$P$36:$AA$208,8,0),0)</f>
        <v>0</v>
      </c>
      <c r="G2714" s="2">
        <f t="shared" si="148"/>
        <v>0</v>
      </c>
      <c r="H2714" s="2">
        <f t="shared" si="146"/>
        <v>0</v>
      </c>
    </row>
    <row r="2715" spans="2:8">
      <c r="B2715" t="s">
        <v>839</v>
      </c>
      <c r="C2715" t="s">
        <v>842</v>
      </c>
      <c r="D2715" s="9" t="str">
        <f t="shared" si="147"/>
        <v>13-01</v>
      </c>
      <c r="E2715" s="1">
        <f>_xlfn.IFNA(VLOOKUP(Aragon!B2715,'Kilter Holds'!$P$36:$AA$208,9,0),0)</f>
        <v>0</v>
      </c>
      <c r="G2715" s="2">
        <f t="shared" si="148"/>
        <v>0</v>
      </c>
      <c r="H2715" s="2">
        <f t="shared" si="146"/>
        <v>0</v>
      </c>
    </row>
    <row r="2716" spans="2:8">
      <c r="B2716" t="s">
        <v>839</v>
      </c>
      <c r="C2716" t="s">
        <v>842</v>
      </c>
      <c r="D2716" s="10" t="str">
        <f t="shared" si="147"/>
        <v>07-13</v>
      </c>
      <c r="E2716" s="1">
        <f>_xlfn.IFNA(VLOOKUP(Aragon!B2716,'Kilter Holds'!$P$36:$AA$208,10,0),0)</f>
        <v>0</v>
      </c>
      <c r="G2716" s="2">
        <f t="shared" si="148"/>
        <v>0</v>
      </c>
      <c r="H2716" s="2">
        <f t="shared" si="146"/>
        <v>0</v>
      </c>
    </row>
    <row r="2717" spans="2:8">
      <c r="B2717" t="s">
        <v>839</v>
      </c>
      <c r="C2717" t="s">
        <v>842</v>
      </c>
      <c r="D2717" s="11" t="str">
        <f t="shared" si="147"/>
        <v>11-26</v>
      </c>
      <c r="E2717" s="1">
        <f>_xlfn.IFNA(VLOOKUP(Aragon!B2717,'Kilter Holds'!$P$36:$AA$208,11,0),0)</f>
        <v>0</v>
      </c>
      <c r="G2717" s="2">
        <f t="shared" si="148"/>
        <v>0</v>
      </c>
      <c r="H2717" s="2">
        <f t="shared" si="146"/>
        <v>0</v>
      </c>
    </row>
    <row r="2718" spans="2:8">
      <c r="B2718" t="s">
        <v>839</v>
      </c>
      <c r="C2718" t="s">
        <v>842</v>
      </c>
      <c r="D2718" s="13" t="str">
        <f t="shared" si="147"/>
        <v>18-01</v>
      </c>
      <c r="E2718" s="1">
        <f>_xlfn.IFNA(VLOOKUP(Aragon!B2718,'Kilter Holds'!$P$36:$AA$208,12,0),0)</f>
        <v>0</v>
      </c>
      <c r="G2718" s="2">
        <f t="shared" si="148"/>
        <v>0</v>
      </c>
      <c r="H2718" s="2">
        <f t="shared" si="146"/>
        <v>0</v>
      </c>
    </row>
    <row r="2719" spans="2:8">
      <c r="B2719" t="s">
        <v>839</v>
      </c>
      <c r="C2719" t="s">
        <v>842</v>
      </c>
      <c r="D2719" s="12" t="str">
        <f t="shared" si="147"/>
        <v>Color Code</v>
      </c>
      <c r="E2719" s="1">
        <f>_xlfn.IFNA(VLOOKUP(Aragon!B2719,'Kilter Holds'!$P$36:$AA$208,13,0),0)</f>
        <v>0</v>
      </c>
      <c r="G2719" s="2">
        <f t="shared" si="148"/>
        <v>0</v>
      </c>
      <c r="H2719" s="2">
        <f t="shared" si="146"/>
        <v>0</v>
      </c>
    </row>
    <row r="2720" spans="2:8">
      <c r="B2720" t="s">
        <v>840</v>
      </c>
      <c r="C2720" t="s">
        <v>843</v>
      </c>
      <c r="D2720" s="5" t="str">
        <f t="shared" si="147"/>
        <v>11-12</v>
      </c>
      <c r="E2720" s="1">
        <f>_xlfn.IFNA(VLOOKUP(Aragon!B2720,'Kilter Holds'!$P$36:$AA$208,5,0),0)</f>
        <v>0</v>
      </c>
      <c r="G2720" s="2">
        <f t="shared" si="148"/>
        <v>0</v>
      </c>
      <c r="H2720" s="2">
        <f t="shared" si="146"/>
        <v>0</v>
      </c>
    </row>
    <row r="2721" spans="2:8">
      <c r="B2721" t="s">
        <v>840</v>
      </c>
      <c r="C2721" t="s">
        <v>843</v>
      </c>
      <c r="D2721" s="6" t="str">
        <f t="shared" si="147"/>
        <v>14-01</v>
      </c>
      <c r="E2721" s="1">
        <f>_xlfn.IFNA(VLOOKUP(Aragon!B2721,'Kilter Holds'!$P$36:$AA$208,6,0),0)</f>
        <v>0</v>
      </c>
      <c r="G2721" s="2">
        <f t="shared" si="148"/>
        <v>0</v>
      </c>
      <c r="H2721" s="2">
        <f t="shared" si="146"/>
        <v>0</v>
      </c>
    </row>
    <row r="2722" spans="2:8">
      <c r="B2722" t="s">
        <v>840</v>
      </c>
      <c r="C2722" t="s">
        <v>843</v>
      </c>
      <c r="D2722" s="7" t="str">
        <f t="shared" si="147"/>
        <v>15-12</v>
      </c>
      <c r="E2722" s="1">
        <f>_xlfn.IFNA(VLOOKUP(Aragon!B2722,'Kilter Holds'!$P$36:$AA$208,7,0),0)</f>
        <v>0</v>
      </c>
      <c r="G2722" s="2">
        <f t="shared" si="148"/>
        <v>0</v>
      </c>
      <c r="H2722" s="2">
        <f t="shared" si="146"/>
        <v>0</v>
      </c>
    </row>
    <row r="2723" spans="2:8">
      <c r="B2723" t="s">
        <v>840</v>
      </c>
      <c r="C2723" t="s">
        <v>843</v>
      </c>
      <c r="D2723" s="8" t="str">
        <f t="shared" si="147"/>
        <v>16-16</v>
      </c>
      <c r="E2723" s="1">
        <f>_xlfn.IFNA(VLOOKUP(Aragon!B2723,'Kilter Holds'!$P$36:$AA$208,8,0),0)</f>
        <v>0</v>
      </c>
      <c r="G2723" s="2">
        <f t="shared" si="148"/>
        <v>0</v>
      </c>
      <c r="H2723" s="2">
        <f t="shared" si="146"/>
        <v>0</v>
      </c>
    </row>
    <row r="2724" spans="2:8">
      <c r="B2724" t="s">
        <v>840</v>
      </c>
      <c r="C2724" t="s">
        <v>843</v>
      </c>
      <c r="D2724" s="9" t="str">
        <f t="shared" si="147"/>
        <v>13-01</v>
      </c>
      <c r="E2724" s="1">
        <f>_xlfn.IFNA(VLOOKUP(Aragon!B2724,'Kilter Holds'!$P$36:$AA$208,9,0),0)</f>
        <v>0</v>
      </c>
      <c r="G2724" s="2">
        <f t="shared" si="148"/>
        <v>0</v>
      </c>
      <c r="H2724" s="2">
        <f t="shared" si="146"/>
        <v>0</v>
      </c>
    </row>
    <row r="2725" spans="2:8">
      <c r="B2725" t="s">
        <v>840</v>
      </c>
      <c r="C2725" t="s">
        <v>843</v>
      </c>
      <c r="D2725" s="10" t="str">
        <f t="shared" si="147"/>
        <v>07-13</v>
      </c>
      <c r="E2725" s="1">
        <f>_xlfn.IFNA(VLOOKUP(Aragon!B2725,'Kilter Holds'!$P$36:$AA$208,10,0),0)</f>
        <v>0</v>
      </c>
      <c r="G2725" s="2">
        <f t="shared" si="148"/>
        <v>0</v>
      </c>
      <c r="H2725" s="2">
        <f t="shared" si="146"/>
        <v>0</v>
      </c>
    </row>
    <row r="2726" spans="2:8">
      <c r="B2726" t="s">
        <v>840</v>
      </c>
      <c r="C2726" t="s">
        <v>843</v>
      </c>
      <c r="D2726" s="11" t="str">
        <f t="shared" si="147"/>
        <v>11-26</v>
      </c>
      <c r="E2726" s="1">
        <f>_xlfn.IFNA(VLOOKUP(Aragon!B2726,'Kilter Holds'!$P$36:$AA$208,11,0),0)</f>
        <v>0</v>
      </c>
      <c r="G2726" s="2">
        <f t="shared" si="148"/>
        <v>0</v>
      </c>
      <c r="H2726" s="2">
        <f t="shared" si="146"/>
        <v>0</v>
      </c>
    </row>
    <row r="2727" spans="2:8">
      <c r="B2727" t="s">
        <v>840</v>
      </c>
      <c r="C2727" t="s">
        <v>843</v>
      </c>
      <c r="D2727" s="13" t="str">
        <f t="shared" si="147"/>
        <v>18-01</v>
      </c>
      <c r="E2727" s="1">
        <f>_xlfn.IFNA(VLOOKUP(Aragon!B2727,'Kilter Holds'!$P$36:$AA$208,12,0),0)</f>
        <v>0</v>
      </c>
      <c r="G2727" s="2">
        <f t="shared" si="148"/>
        <v>0</v>
      </c>
      <c r="H2727" s="2">
        <f t="shared" si="146"/>
        <v>0</v>
      </c>
    </row>
    <row r="2728" spans="2:8">
      <c r="B2728" t="s">
        <v>840</v>
      </c>
      <c r="C2728" t="s">
        <v>843</v>
      </c>
      <c r="D2728" s="12" t="str">
        <f t="shared" si="147"/>
        <v>Color Code</v>
      </c>
      <c r="E2728" s="1">
        <f>_xlfn.IFNA(VLOOKUP(Aragon!B2728,'Kilter Holds'!$P$36:$AA$208,13,0),0)</f>
        <v>0</v>
      </c>
      <c r="G2728" s="2">
        <f t="shared" si="148"/>
        <v>0</v>
      </c>
      <c r="H2728" s="2">
        <f t="shared" si="146"/>
        <v>0</v>
      </c>
    </row>
    <row r="2729" spans="2:8">
      <c r="B2729" t="s">
        <v>841</v>
      </c>
      <c r="C2729" t="s">
        <v>844</v>
      </c>
      <c r="D2729" s="5" t="str">
        <f t="shared" si="147"/>
        <v>11-12</v>
      </c>
      <c r="E2729" s="1">
        <f>_xlfn.IFNA(VLOOKUP(Aragon!B2729,'Kilter Holds'!$P$36:$AA$208,5,0),0)</f>
        <v>0</v>
      </c>
      <c r="G2729" s="2">
        <f t="shared" si="148"/>
        <v>0</v>
      </c>
      <c r="H2729" s="2">
        <f t="shared" si="146"/>
        <v>0</v>
      </c>
    </row>
    <row r="2730" spans="2:8">
      <c r="B2730" t="s">
        <v>841</v>
      </c>
      <c r="C2730" t="s">
        <v>844</v>
      </c>
      <c r="D2730" s="6" t="str">
        <f t="shared" si="147"/>
        <v>14-01</v>
      </c>
      <c r="E2730" s="1">
        <f>_xlfn.IFNA(VLOOKUP(Aragon!B2730,'Kilter Holds'!$P$36:$AA$208,6,0),0)</f>
        <v>0</v>
      </c>
      <c r="G2730" s="2">
        <f t="shared" si="148"/>
        <v>0</v>
      </c>
      <c r="H2730" s="2">
        <f t="shared" si="146"/>
        <v>0</v>
      </c>
    </row>
    <row r="2731" spans="2:8">
      <c r="B2731" t="s">
        <v>841</v>
      </c>
      <c r="C2731" t="s">
        <v>844</v>
      </c>
      <c r="D2731" s="7" t="str">
        <f t="shared" si="147"/>
        <v>15-12</v>
      </c>
      <c r="E2731" s="1">
        <f>_xlfn.IFNA(VLOOKUP(Aragon!B2731,'Kilter Holds'!$P$36:$AA$208,7,0),0)</f>
        <v>0</v>
      </c>
      <c r="G2731" s="2">
        <f t="shared" si="148"/>
        <v>0</v>
      </c>
      <c r="H2731" s="2">
        <f t="shared" si="146"/>
        <v>0</v>
      </c>
    </row>
    <row r="2732" spans="2:8">
      <c r="B2732" t="s">
        <v>841</v>
      </c>
      <c r="C2732" t="s">
        <v>844</v>
      </c>
      <c r="D2732" s="8" t="str">
        <f t="shared" si="147"/>
        <v>16-16</v>
      </c>
      <c r="E2732" s="1">
        <f>_xlfn.IFNA(VLOOKUP(Aragon!B2732,'Kilter Holds'!$P$36:$AA$208,8,0),0)</f>
        <v>0</v>
      </c>
      <c r="G2732" s="2">
        <f t="shared" si="148"/>
        <v>0</v>
      </c>
      <c r="H2732" s="2">
        <f t="shared" si="146"/>
        <v>0</v>
      </c>
    </row>
    <row r="2733" spans="2:8">
      <c r="B2733" t="s">
        <v>841</v>
      </c>
      <c r="C2733" t="s">
        <v>844</v>
      </c>
      <c r="D2733" s="9" t="str">
        <f t="shared" si="147"/>
        <v>13-01</v>
      </c>
      <c r="E2733" s="1">
        <f>_xlfn.IFNA(VLOOKUP(Aragon!B2733,'Kilter Holds'!$P$36:$AA$208,9,0),0)</f>
        <v>0</v>
      </c>
      <c r="G2733" s="2">
        <f t="shared" si="148"/>
        <v>0</v>
      </c>
      <c r="H2733" s="2">
        <f t="shared" si="146"/>
        <v>0</v>
      </c>
    </row>
    <row r="2734" spans="2:8">
      <c r="B2734" t="s">
        <v>841</v>
      </c>
      <c r="C2734" t="s">
        <v>844</v>
      </c>
      <c r="D2734" s="10" t="str">
        <f t="shared" si="147"/>
        <v>07-13</v>
      </c>
      <c r="E2734" s="1">
        <f>_xlfn.IFNA(VLOOKUP(Aragon!B2734,'Kilter Holds'!$P$36:$AA$208,10,0),0)</f>
        <v>0</v>
      </c>
      <c r="G2734" s="2">
        <f t="shared" si="148"/>
        <v>0</v>
      </c>
      <c r="H2734" s="2">
        <f t="shared" si="146"/>
        <v>0</v>
      </c>
    </row>
    <row r="2735" spans="2:8">
      <c r="B2735" t="s">
        <v>841</v>
      </c>
      <c r="C2735" t="s">
        <v>844</v>
      </c>
      <c r="D2735" s="11" t="str">
        <f t="shared" si="147"/>
        <v>11-26</v>
      </c>
      <c r="E2735" s="1">
        <f>_xlfn.IFNA(VLOOKUP(Aragon!B2735,'Kilter Holds'!$P$36:$AA$208,11,0),0)</f>
        <v>0</v>
      </c>
      <c r="G2735" s="2">
        <f t="shared" si="148"/>
        <v>0</v>
      </c>
      <c r="H2735" s="2">
        <f t="shared" si="146"/>
        <v>0</v>
      </c>
    </row>
    <row r="2736" spans="2:8">
      <c r="B2736" t="s">
        <v>841</v>
      </c>
      <c r="C2736" t="s">
        <v>844</v>
      </c>
      <c r="D2736" s="13" t="str">
        <f t="shared" si="147"/>
        <v>18-01</v>
      </c>
      <c r="E2736" s="1">
        <f>_xlfn.IFNA(VLOOKUP(Aragon!B2736,'Kilter Holds'!$P$36:$AA$208,12,0),0)</f>
        <v>0</v>
      </c>
      <c r="G2736" s="2">
        <f t="shared" si="148"/>
        <v>0</v>
      </c>
      <c r="H2736" s="2">
        <f t="shared" si="146"/>
        <v>0</v>
      </c>
    </row>
    <row r="2737" spans="2:8">
      <c r="B2737" t="s">
        <v>841</v>
      </c>
      <c r="C2737" t="s">
        <v>844</v>
      </c>
      <c r="D2737" s="12" t="str">
        <f t="shared" si="147"/>
        <v>Color Code</v>
      </c>
      <c r="E2737" s="1">
        <f>_xlfn.IFNA(VLOOKUP(Aragon!B2737,'Kilter Holds'!$P$36:$AA$208,13,0),0)</f>
        <v>0</v>
      </c>
      <c r="G2737" s="2">
        <f t="shared" si="148"/>
        <v>0</v>
      </c>
      <c r="H2737" s="2">
        <f t="shared" si="146"/>
        <v>0</v>
      </c>
    </row>
    <row r="2738" spans="2:8">
      <c r="B2738" t="s">
        <v>123</v>
      </c>
      <c r="C2738" t="s">
        <v>775</v>
      </c>
      <c r="D2738" s="5" t="str">
        <f t="shared" si="147"/>
        <v>11-12</v>
      </c>
      <c r="E2738" s="1">
        <f>_xlfn.IFNA(VLOOKUP(Aragon!B2738,'Kilter Holds'!$P$36:$AA$208,5,0),0)</f>
        <v>0</v>
      </c>
      <c r="G2738" s="2">
        <f t="shared" si="145"/>
        <v>0</v>
      </c>
      <c r="H2738" s="2">
        <f t="shared" si="146"/>
        <v>0</v>
      </c>
    </row>
    <row r="2739" spans="2:8">
      <c r="B2739" t="s">
        <v>123</v>
      </c>
      <c r="C2739" t="s">
        <v>775</v>
      </c>
      <c r="D2739" s="6" t="str">
        <f t="shared" si="147"/>
        <v>14-01</v>
      </c>
      <c r="E2739" s="1">
        <f>_xlfn.IFNA(VLOOKUP(Aragon!B2739,'Kilter Holds'!$P$36:$AA$208,6,0),0)</f>
        <v>0</v>
      </c>
      <c r="G2739" s="2">
        <f t="shared" si="145"/>
        <v>0</v>
      </c>
      <c r="H2739" s="2">
        <f t="shared" si="146"/>
        <v>0</v>
      </c>
    </row>
    <row r="2740" spans="2:8">
      <c r="B2740" t="s">
        <v>123</v>
      </c>
      <c r="C2740" t="s">
        <v>775</v>
      </c>
      <c r="D2740" s="7" t="str">
        <f t="shared" si="147"/>
        <v>15-12</v>
      </c>
      <c r="E2740" s="1">
        <f>_xlfn.IFNA(VLOOKUP(Aragon!B2740,'Kilter Holds'!$P$36:$AA$208,7,0),0)</f>
        <v>0</v>
      </c>
      <c r="G2740" s="2">
        <f t="shared" si="145"/>
        <v>0</v>
      </c>
      <c r="H2740" s="2">
        <f t="shared" si="146"/>
        <v>0</v>
      </c>
    </row>
    <row r="2741" spans="2:8">
      <c r="B2741" t="s">
        <v>123</v>
      </c>
      <c r="C2741" t="s">
        <v>775</v>
      </c>
      <c r="D2741" s="8" t="str">
        <f t="shared" si="147"/>
        <v>16-16</v>
      </c>
      <c r="E2741" s="1">
        <f>_xlfn.IFNA(VLOOKUP(Aragon!B2741,'Kilter Holds'!$P$36:$AA$208,8,0),0)</f>
        <v>0</v>
      </c>
      <c r="G2741" s="2">
        <f t="shared" si="145"/>
        <v>0</v>
      </c>
      <c r="H2741" s="2">
        <f t="shared" si="146"/>
        <v>0</v>
      </c>
    </row>
    <row r="2742" spans="2:8">
      <c r="B2742" t="s">
        <v>123</v>
      </c>
      <c r="C2742" t="s">
        <v>775</v>
      </c>
      <c r="D2742" s="9" t="str">
        <f t="shared" si="147"/>
        <v>13-01</v>
      </c>
      <c r="E2742" s="1">
        <f>_xlfn.IFNA(VLOOKUP(Aragon!B2742,'Kilter Holds'!$P$36:$AA$208,9,0),0)</f>
        <v>0</v>
      </c>
      <c r="G2742" s="2">
        <f t="shared" ref="G2742:G2805" si="149">E2742*F2742</f>
        <v>0</v>
      </c>
      <c r="H2742" s="2">
        <f t="shared" si="146"/>
        <v>0</v>
      </c>
    </row>
    <row r="2743" spans="2:8">
      <c r="B2743" t="s">
        <v>123</v>
      </c>
      <c r="C2743" t="s">
        <v>775</v>
      </c>
      <c r="D2743" s="10" t="str">
        <f t="shared" si="147"/>
        <v>07-13</v>
      </c>
      <c r="E2743" s="1">
        <f>_xlfn.IFNA(VLOOKUP(Aragon!B2743,'Kilter Holds'!$P$36:$AA$208,10,0),0)</f>
        <v>0</v>
      </c>
      <c r="G2743" s="2">
        <f t="shared" si="149"/>
        <v>0</v>
      </c>
      <c r="H2743" s="2">
        <f t="shared" si="146"/>
        <v>0</v>
      </c>
    </row>
    <row r="2744" spans="2:8">
      <c r="B2744" t="s">
        <v>123</v>
      </c>
      <c r="C2744" t="s">
        <v>775</v>
      </c>
      <c r="D2744" s="11" t="str">
        <f t="shared" si="147"/>
        <v>11-26</v>
      </c>
      <c r="E2744" s="1">
        <f>_xlfn.IFNA(VLOOKUP(Aragon!B2744,'Kilter Holds'!$P$36:$AA$208,11,0),0)</f>
        <v>0</v>
      </c>
      <c r="G2744" s="2">
        <f t="shared" si="149"/>
        <v>0</v>
      </c>
      <c r="H2744" s="2">
        <f t="shared" si="146"/>
        <v>0</v>
      </c>
    </row>
    <row r="2745" spans="2:8">
      <c r="B2745" t="s">
        <v>123</v>
      </c>
      <c r="C2745" t="s">
        <v>775</v>
      </c>
      <c r="D2745" s="13" t="str">
        <f t="shared" si="147"/>
        <v>18-01</v>
      </c>
      <c r="E2745" s="1">
        <f>_xlfn.IFNA(VLOOKUP(Aragon!B2745,'Kilter Holds'!$P$36:$AA$208,12,0),0)</f>
        <v>0</v>
      </c>
      <c r="G2745" s="2">
        <f t="shared" si="149"/>
        <v>0</v>
      </c>
      <c r="H2745" s="2">
        <f t="shared" si="146"/>
        <v>0</v>
      </c>
    </row>
    <row r="2746" spans="2:8">
      <c r="B2746" t="s">
        <v>123</v>
      </c>
      <c r="C2746" t="s">
        <v>775</v>
      </c>
      <c r="D2746" s="12" t="str">
        <f t="shared" si="147"/>
        <v>Color Code</v>
      </c>
      <c r="E2746" s="1">
        <f>_xlfn.IFNA(VLOOKUP(Aragon!B2746,'Kilter Holds'!$P$36:$AA$208,13,0),0)</f>
        <v>0</v>
      </c>
      <c r="G2746" s="2">
        <f t="shared" si="149"/>
        <v>0</v>
      </c>
      <c r="H2746" s="2">
        <f t="shared" si="146"/>
        <v>0</v>
      </c>
    </row>
    <row r="2747" spans="2:8">
      <c r="B2747" t="s">
        <v>124</v>
      </c>
      <c r="C2747" t="s">
        <v>776</v>
      </c>
      <c r="D2747" s="5" t="str">
        <f t="shared" si="147"/>
        <v>11-12</v>
      </c>
      <c r="E2747" s="1">
        <f>_xlfn.IFNA(VLOOKUP(Aragon!B2747,'Kilter Holds'!$P$36:$AA$208,5,0),0)</f>
        <v>0</v>
      </c>
      <c r="G2747" s="2">
        <f t="shared" si="149"/>
        <v>0</v>
      </c>
      <c r="H2747" s="2">
        <f t="shared" si="146"/>
        <v>0</v>
      </c>
    </row>
    <row r="2748" spans="2:8">
      <c r="B2748" t="s">
        <v>124</v>
      </c>
      <c r="C2748" t="s">
        <v>776</v>
      </c>
      <c r="D2748" s="6" t="str">
        <f t="shared" si="147"/>
        <v>14-01</v>
      </c>
      <c r="E2748" s="1">
        <f>_xlfn.IFNA(VLOOKUP(Aragon!B2748,'Kilter Holds'!$P$36:$AA$208,6,0),0)</f>
        <v>0</v>
      </c>
      <c r="G2748" s="2">
        <f t="shared" si="149"/>
        <v>0</v>
      </c>
      <c r="H2748" s="2">
        <f t="shared" si="146"/>
        <v>0</v>
      </c>
    </row>
    <row r="2749" spans="2:8">
      <c r="B2749" t="s">
        <v>124</v>
      </c>
      <c r="C2749" t="s">
        <v>776</v>
      </c>
      <c r="D2749" s="7" t="str">
        <f t="shared" si="147"/>
        <v>15-12</v>
      </c>
      <c r="E2749" s="1">
        <f>_xlfn.IFNA(VLOOKUP(Aragon!B2749,'Kilter Holds'!$P$36:$AA$208,7,0),0)</f>
        <v>0</v>
      </c>
      <c r="G2749" s="2">
        <f t="shared" si="149"/>
        <v>0</v>
      </c>
      <c r="H2749" s="2">
        <f t="shared" si="146"/>
        <v>0</v>
      </c>
    </row>
    <row r="2750" spans="2:8">
      <c r="B2750" t="s">
        <v>124</v>
      </c>
      <c r="C2750" t="s">
        <v>776</v>
      </c>
      <c r="D2750" s="8" t="str">
        <f t="shared" si="147"/>
        <v>16-16</v>
      </c>
      <c r="E2750" s="1">
        <f>_xlfn.IFNA(VLOOKUP(Aragon!B2750,'Kilter Holds'!$P$36:$AA$208,8,0),0)</f>
        <v>0</v>
      </c>
      <c r="G2750" s="2">
        <f t="shared" si="149"/>
        <v>0</v>
      </c>
      <c r="H2750" s="2">
        <f t="shared" si="146"/>
        <v>0</v>
      </c>
    </row>
    <row r="2751" spans="2:8">
      <c r="B2751" t="s">
        <v>124</v>
      </c>
      <c r="C2751" t="s">
        <v>776</v>
      </c>
      <c r="D2751" s="9" t="str">
        <f t="shared" si="147"/>
        <v>13-01</v>
      </c>
      <c r="E2751" s="1">
        <f>_xlfn.IFNA(VLOOKUP(Aragon!B2751,'Kilter Holds'!$P$36:$AA$208,9,0),0)</f>
        <v>0</v>
      </c>
      <c r="G2751" s="2">
        <f t="shared" si="149"/>
        <v>0</v>
      </c>
      <c r="H2751" s="2">
        <f t="shared" si="146"/>
        <v>0</v>
      </c>
    </row>
    <row r="2752" spans="2:8">
      <c r="B2752" t="s">
        <v>124</v>
      </c>
      <c r="C2752" t="s">
        <v>776</v>
      </c>
      <c r="D2752" s="10" t="str">
        <f t="shared" si="147"/>
        <v>07-13</v>
      </c>
      <c r="E2752" s="1">
        <f>_xlfn.IFNA(VLOOKUP(Aragon!B2752,'Kilter Holds'!$P$36:$AA$208,10,0),0)</f>
        <v>0</v>
      </c>
      <c r="G2752" s="2">
        <f t="shared" si="149"/>
        <v>0</v>
      </c>
      <c r="H2752" s="2">
        <f t="shared" si="146"/>
        <v>0</v>
      </c>
    </row>
    <row r="2753" spans="2:8">
      <c r="B2753" t="s">
        <v>124</v>
      </c>
      <c r="C2753" t="s">
        <v>776</v>
      </c>
      <c r="D2753" s="11" t="str">
        <f t="shared" si="147"/>
        <v>11-26</v>
      </c>
      <c r="E2753" s="1">
        <f>_xlfn.IFNA(VLOOKUP(Aragon!B2753,'Kilter Holds'!$P$36:$AA$208,11,0),0)</f>
        <v>0</v>
      </c>
      <c r="G2753" s="2">
        <f t="shared" si="149"/>
        <v>0</v>
      </c>
      <c r="H2753" s="2">
        <f t="shared" ref="H2753:H2816" si="150">IF($S$11="Y",G2753*0.05,0)</f>
        <v>0</v>
      </c>
    </row>
    <row r="2754" spans="2:8">
      <c r="B2754" t="s">
        <v>124</v>
      </c>
      <c r="C2754" t="s">
        <v>776</v>
      </c>
      <c r="D2754" s="13" t="str">
        <f t="shared" ref="D2754:D2817" si="151">D2745</f>
        <v>18-01</v>
      </c>
      <c r="E2754" s="1">
        <f>_xlfn.IFNA(VLOOKUP(Aragon!B2754,'Kilter Holds'!$P$36:$AA$208,12,0),0)</f>
        <v>0</v>
      </c>
      <c r="G2754" s="2">
        <f t="shared" si="149"/>
        <v>0</v>
      </c>
      <c r="H2754" s="2">
        <f t="shared" si="150"/>
        <v>0</v>
      </c>
    </row>
    <row r="2755" spans="2:8">
      <c r="B2755" t="s">
        <v>124</v>
      </c>
      <c r="C2755" t="s">
        <v>776</v>
      </c>
      <c r="D2755" s="12" t="str">
        <f t="shared" si="151"/>
        <v>Color Code</v>
      </c>
      <c r="E2755" s="1">
        <f>_xlfn.IFNA(VLOOKUP(Aragon!B2755,'Kilter Holds'!$P$36:$AA$208,13,0),0)</f>
        <v>0</v>
      </c>
      <c r="G2755" s="2">
        <f t="shared" si="149"/>
        <v>0</v>
      </c>
      <c r="H2755" s="2">
        <f t="shared" si="150"/>
        <v>0</v>
      </c>
    </row>
    <row r="2756" spans="2:8">
      <c r="B2756" t="s">
        <v>125</v>
      </c>
      <c r="C2756" t="s">
        <v>777</v>
      </c>
      <c r="D2756" s="5" t="str">
        <f t="shared" si="151"/>
        <v>11-12</v>
      </c>
      <c r="E2756" s="1">
        <f>_xlfn.IFNA(VLOOKUP(Aragon!B2756,'Kilter Holds'!$P$36:$AA$208,5,0),0)</f>
        <v>0</v>
      </c>
      <c r="G2756" s="2">
        <f t="shared" si="149"/>
        <v>0</v>
      </c>
      <c r="H2756" s="2">
        <f t="shared" si="150"/>
        <v>0</v>
      </c>
    </row>
    <row r="2757" spans="2:8">
      <c r="B2757" t="s">
        <v>125</v>
      </c>
      <c r="C2757" t="s">
        <v>777</v>
      </c>
      <c r="D2757" s="6" t="str">
        <f t="shared" si="151"/>
        <v>14-01</v>
      </c>
      <c r="E2757" s="1">
        <f>_xlfn.IFNA(VLOOKUP(Aragon!B2757,'Kilter Holds'!$P$36:$AA$208,6,0),0)</f>
        <v>0</v>
      </c>
      <c r="G2757" s="2">
        <f t="shared" si="149"/>
        <v>0</v>
      </c>
      <c r="H2757" s="2">
        <f t="shared" si="150"/>
        <v>0</v>
      </c>
    </row>
    <row r="2758" spans="2:8">
      <c r="B2758" t="s">
        <v>125</v>
      </c>
      <c r="C2758" t="s">
        <v>777</v>
      </c>
      <c r="D2758" s="7" t="str">
        <f t="shared" si="151"/>
        <v>15-12</v>
      </c>
      <c r="E2758" s="1">
        <f>_xlfn.IFNA(VLOOKUP(Aragon!B2758,'Kilter Holds'!$P$36:$AA$208,7,0),0)</f>
        <v>0</v>
      </c>
      <c r="G2758" s="2">
        <f t="shared" si="149"/>
        <v>0</v>
      </c>
      <c r="H2758" s="2">
        <f t="shared" si="150"/>
        <v>0</v>
      </c>
    </row>
    <row r="2759" spans="2:8">
      <c r="B2759" t="s">
        <v>125</v>
      </c>
      <c r="C2759" t="s">
        <v>777</v>
      </c>
      <c r="D2759" s="8" t="str">
        <f t="shared" si="151"/>
        <v>16-16</v>
      </c>
      <c r="E2759" s="1">
        <f>_xlfn.IFNA(VLOOKUP(Aragon!B2759,'Kilter Holds'!$P$36:$AA$208,8,0),0)</f>
        <v>0</v>
      </c>
      <c r="G2759" s="2">
        <f t="shared" si="149"/>
        <v>0</v>
      </c>
      <c r="H2759" s="2">
        <f t="shared" si="150"/>
        <v>0</v>
      </c>
    </row>
    <row r="2760" spans="2:8">
      <c r="B2760" t="s">
        <v>125</v>
      </c>
      <c r="C2760" t="s">
        <v>777</v>
      </c>
      <c r="D2760" s="9" t="str">
        <f t="shared" si="151"/>
        <v>13-01</v>
      </c>
      <c r="E2760" s="1">
        <f>_xlfn.IFNA(VLOOKUP(Aragon!B2760,'Kilter Holds'!$P$36:$AA$208,9,0),0)</f>
        <v>0</v>
      </c>
      <c r="G2760" s="2">
        <f t="shared" si="149"/>
        <v>0</v>
      </c>
      <c r="H2760" s="2">
        <f t="shared" si="150"/>
        <v>0</v>
      </c>
    </row>
    <row r="2761" spans="2:8">
      <c r="B2761" t="s">
        <v>125</v>
      </c>
      <c r="C2761" t="s">
        <v>777</v>
      </c>
      <c r="D2761" s="10" t="str">
        <f t="shared" si="151"/>
        <v>07-13</v>
      </c>
      <c r="E2761" s="1">
        <f>_xlfn.IFNA(VLOOKUP(Aragon!B2761,'Kilter Holds'!$P$36:$AA$208,10,0),0)</f>
        <v>0</v>
      </c>
      <c r="G2761" s="2">
        <f t="shared" si="149"/>
        <v>0</v>
      </c>
      <c r="H2761" s="2">
        <f t="shared" si="150"/>
        <v>0</v>
      </c>
    </row>
    <row r="2762" spans="2:8">
      <c r="B2762" t="s">
        <v>125</v>
      </c>
      <c r="C2762" t="s">
        <v>777</v>
      </c>
      <c r="D2762" s="11" t="str">
        <f t="shared" si="151"/>
        <v>11-26</v>
      </c>
      <c r="E2762" s="1">
        <f>_xlfn.IFNA(VLOOKUP(Aragon!B2762,'Kilter Holds'!$P$36:$AA$208,11,0),0)</f>
        <v>0</v>
      </c>
      <c r="G2762" s="2">
        <f t="shared" si="149"/>
        <v>0</v>
      </c>
      <c r="H2762" s="2">
        <f t="shared" si="150"/>
        <v>0</v>
      </c>
    </row>
    <row r="2763" spans="2:8">
      <c r="B2763" t="s">
        <v>125</v>
      </c>
      <c r="C2763" t="s">
        <v>777</v>
      </c>
      <c r="D2763" s="13" t="str">
        <f t="shared" si="151"/>
        <v>18-01</v>
      </c>
      <c r="E2763" s="1">
        <f>_xlfn.IFNA(VLOOKUP(Aragon!B2763,'Kilter Holds'!$P$36:$AA$208,12,0),0)</f>
        <v>0</v>
      </c>
      <c r="G2763" s="2">
        <f t="shared" si="149"/>
        <v>0</v>
      </c>
      <c r="H2763" s="2">
        <f t="shared" si="150"/>
        <v>0</v>
      </c>
    </row>
    <row r="2764" spans="2:8">
      <c r="B2764" t="s">
        <v>125</v>
      </c>
      <c r="C2764" t="s">
        <v>777</v>
      </c>
      <c r="D2764" s="12" t="str">
        <f t="shared" si="151"/>
        <v>Color Code</v>
      </c>
      <c r="E2764" s="1">
        <f>_xlfn.IFNA(VLOOKUP(Aragon!B2764,'Kilter Holds'!$P$36:$AA$208,13,0),0)</f>
        <v>0</v>
      </c>
      <c r="G2764" s="2">
        <f t="shared" si="149"/>
        <v>0</v>
      </c>
      <c r="H2764" s="2">
        <f t="shared" si="150"/>
        <v>0</v>
      </c>
    </row>
    <row r="2765" spans="2:8">
      <c r="B2765" t="s">
        <v>126</v>
      </c>
      <c r="C2765" t="s">
        <v>778</v>
      </c>
      <c r="D2765" s="5" t="str">
        <f t="shared" si="151"/>
        <v>11-12</v>
      </c>
      <c r="E2765" s="1">
        <f>_xlfn.IFNA(VLOOKUP(Aragon!B2765,'Kilter Holds'!$P$36:$AA$208,5,0),0)</f>
        <v>0</v>
      </c>
      <c r="G2765" s="2">
        <f t="shared" si="149"/>
        <v>0</v>
      </c>
      <c r="H2765" s="2">
        <f t="shared" si="150"/>
        <v>0</v>
      </c>
    </row>
    <row r="2766" spans="2:8">
      <c r="B2766" t="s">
        <v>126</v>
      </c>
      <c r="C2766" t="s">
        <v>778</v>
      </c>
      <c r="D2766" s="6" t="str">
        <f t="shared" si="151"/>
        <v>14-01</v>
      </c>
      <c r="E2766" s="1">
        <f>_xlfn.IFNA(VLOOKUP(Aragon!B2766,'Kilter Holds'!$P$36:$AA$208,6,0),0)</f>
        <v>0</v>
      </c>
      <c r="G2766" s="2">
        <f t="shared" si="149"/>
        <v>0</v>
      </c>
      <c r="H2766" s="2">
        <f t="shared" si="150"/>
        <v>0</v>
      </c>
    </row>
    <row r="2767" spans="2:8">
      <c r="B2767" t="s">
        <v>126</v>
      </c>
      <c r="C2767" t="s">
        <v>778</v>
      </c>
      <c r="D2767" s="7" t="str">
        <f t="shared" si="151"/>
        <v>15-12</v>
      </c>
      <c r="E2767" s="1">
        <f>_xlfn.IFNA(VLOOKUP(Aragon!B2767,'Kilter Holds'!$P$36:$AA$208,7,0),0)</f>
        <v>0</v>
      </c>
      <c r="G2767" s="2">
        <f t="shared" si="149"/>
        <v>0</v>
      </c>
      <c r="H2767" s="2">
        <f t="shared" si="150"/>
        <v>0</v>
      </c>
    </row>
    <row r="2768" spans="2:8">
      <c r="B2768" t="s">
        <v>126</v>
      </c>
      <c r="C2768" t="s">
        <v>778</v>
      </c>
      <c r="D2768" s="8" t="str">
        <f t="shared" si="151"/>
        <v>16-16</v>
      </c>
      <c r="E2768" s="1">
        <f>_xlfn.IFNA(VLOOKUP(Aragon!B2768,'Kilter Holds'!$P$36:$AA$208,8,0),0)</f>
        <v>0</v>
      </c>
      <c r="G2768" s="2">
        <f t="shared" si="149"/>
        <v>0</v>
      </c>
      <c r="H2768" s="2">
        <f t="shared" si="150"/>
        <v>0</v>
      </c>
    </row>
    <row r="2769" spans="2:8">
      <c r="B2769" t="s">
        <v>126</v>
      </c>
      <c r="C2769" t="s">
        <v>778</v>
      </c>
      <c r="D2769" s="9" t="str">
        <f t="shared" si="151"/>
        <v>13-01</v>
      </c>
      <c r="E2769" s="1">
        <f>_xlfn.IFNA(VLOOKUP(Aragon!B2769,'Kilter Holds'!$P$36:$AA$208,9,0),0)</f>
        <v>0</v>
      </c>
      <c r="G2769" s="2">
        <f t="shared" si="149"/>
        <v>0</v>
      </c>
      <c r="H2769" s="2">
        <f t="shared" si="150"/>
        <v>0</v>
      </c>
    </row>
    <row r="2770" spans="2:8">
      <c r="B2770" t="s">
        <v>126</v>
      </c>
      <c r="C2770" t="s">
        <v>778</v>
      </c>
      <c r="D2770" s="10" t="str">
        <f t="shared" si="151"/>
        <v>07-13</v>
      </c>
      <c r="E2770" s="1">
        <f>_xlfn.IFNA(VLOOKUP(Aragon!B2770,'Kilter Holds'!$P$36:$AA$208,10,0),0)</f>
        <v>0</v>
      </c>
      <c r="G2770" s="2">
        <f t="shared" si="149"/>
        <v>0</v>
      </c>
      <c r="H2770" s="2">
        <f t="shared" si="150"/>
        <v>0</v>
      </c>
    </row>
    <row r="2771" spans="2:8">
      <c r="B2771" t="s">
        <v>126</v>
      </c>
      <c r="C2771" t="s">
        <v>778</v>
      </c>
      <c r="D2771" s="11" t="str">
        <f t="shared" si="151"/>
        <v>11-26</v>
      </c>
      <c r="E2771" s="1">
        <f>_xlfn.IFNA(VLOOKUP(Aragon!B2771,'Kilter Holds'!$P$36:$AA$208,11,0),0)</f>
        <v>0</v>
      </c>
      <c r="G2771" s="2">
        <f t="shared" si="149"/>
        <v>0</v>
      </c>
      <c r="H2771" s="2">
        <f t="shared" si="150"/>
        <v>0</v>
      </c>
    </row>
    <row r="2772" spans="2:8">
      <c r="B2772" t="s">
        <v>126</v>
      </c>
      <c r="C2772" t="s">
        <v>778</v>
      </c>
      <c r="D2772" s="13" t="str">
        <f t="shared" si="151"/>
        <v>18-01</v>
      </c>
      <c r="E2772" s="1">
        <f>_xlfn.IFNA(VLOOKUP(Aragon!B2772,'Kilter Holds'!$P$36:$AA$208,12,0),0)</f>
        <v>0</v>
      </c>
      <c r="G2772" s="2">
        <f t="shared" si="149"/>
        <v>0</v>
      </c>
      <c r="H2772" s="2">
        <f t="shared" si="150"/>
        <v>0</v>
      </c>
    </row>
    <row r="2773" spans="2:8">
      <c r="B2773" t="s">
        <v>126</v>
      </c>
      <c r="C2773" t="s">
        <v>778</v>
      </c>
      <c r="D2773" s="12" t="str">
        <f t="shared" si="151"/>
        <v>Color Code</v>
      </c>
      <c r="E2773" s="1">
        <f>_xlfn.IFNA(VLOOKUP(Aragon!B2773,'Kilter Holds'!$P$36:$AA$208,13,0),0)</f>
        <v>0</v>
      </c>
      <c r="G2773" s="2">
        <f t="shared" si="149"/>
        <v>0</v>
      </c>
      <c r="H2773" s="2">
        <f t="shared" si="150"/>
        <v>0</v>
      </c>
    </row>
    <row r="2774" spans="2:8">
      <c r="B2774" t="s">
        <v>119</v>
      </c>
      <c r="C2774" t="s">
        <v>779</v>
      </c>
      <c r="D2774" s="5" t="str">
        <f t="shared" si="151"/>
        <v>11-12</v>
      </c>
      <c r="E2774" s="1">
        <f>_xlfn.IFNA(VLOOKUP(Aragon!B2774,'Kilter Holds'!$P$36:$AA$208,5,0),0)</f>
        <v>0</v>
      </c>
      <c r="G2774" s="2">
        <f t="shared" si="149"/>
        <v>0</v>
      </c>
      <c r="H2774" s="2">
        <f t="shared" si="150"/>
        <v>0</v>
      </c>
    </row>
    <row r="2775" spans="2:8">
      <c r="B2775" t="s">
        <v>119</v>
      </c>
      <c r="C2775" t="s">
        <v>779</v>
      </c>
      <c r="D2775" s="6" t="str">
        <f t="shared" si="151"/>
        <v>14-01</v>
      </c>
      <c r="E2775" s="1">
        <f>_xlfn.IFNA(VLOOKUP(Aragon!B2775,'Kilter Holds'!$P$36:$AA$208,6,0),0)</f>
        <v>0</v>
      </c>
      <c r="G2775" s="2">
        <f t="shared" si="149"/>
        <v>0</v>
      </c>
      <c r="H2775" s="2">
        <f t="shared" si="150"/>
        <v>0</v>
      </c>
    </row>
    <row r="2776" spans="2:8">
      <c r="B2776" t="s">
        <v>119</v>
      </c>
      <c r="C2776" t="s">
        <v>779</v>
      </c>
      <c r="D2776" s="7" t="str">
        <f t="shared" si="151"/>
        <v>15-12</v>
      </c>
      <c r="E2776" s="1">
        <f>_xlfn.IFNA(VLOOKUP(Aragon!B2776,'Kilter Holds'!$P$36:$AA$208,7,0),0)</f>
        <v>0</v>
      </c>
      <c r="G2776" s="2">
        <f t="shared" si="149"/>
        <v>0</v>
      </c>
      <c r="H2776" s="2">
        <f t="shared" si="150"/>
        <v>0</v>
      </c>
    </row>
    <row r="2777" spans="2:8">
      <c r="B2777" t="s">
        <v>119</v>
      </c>
      <c r="C2777" t="s">
        <v>779</v>
      </c>
      <c r="D2777" s="8" t="str">
        <f t="shared" si="151"/>
        <v>16-16</v>
      </c>
      <c r="E2777" s="1">
        <f>_xlfn.IFNA(VLOOKUP(Aragon!B2777,'Kilter Holds'!$P$36:$AA$208,8,0),0)</f>
        <v>0</v>
      </c>
      <c r="G2777" s="2">
        <f t="shared" si="149"/>
        <v>0</v>
      </c>
      <c r="H2777" s="2">
        <f t="shared" si="150"/>
        <v>0</v>
      </c>
    </row>
    <row r="2778" spans="2:8">
      <c r="B2778" t="s">
        <v>119</v>
      </c>
      <c r="C2778" t="s">
        <v>779</v>
      </c>
      <c r="D2778" s="9" t="str">
        <f t="shared" si="151"/>
        <v>13-01</v>
      </c>
      <c r="E2778" s="1">
        <f>_xlfn.IFNA(VLOOKUP(Aragon!B2778,'Kilter Holds'!$P$36:$AA$208,9,0),0)</f>
        <v>0</v>
      </c>
      <c r="G2778" s="2">
        <f t="shared" si="149"/>
        <v>0</v>
      </c>
      <c r="H2778" s="2">
        <f t="shared" si="150"/>
        <v>0</v>
      </c>
    </row>
    <row r="2779" spans="2:8">
      <c r="B2779" t="s">
        <v>119</v>
      </c>
      <c r="C2779" t="s">
        <v>779</v>
      </c>
      <c r="D2779" s="10" t="str">
        <f t="shared" si="151"/>
        <v>07-13</v>
      </c>
      <c r="E2779" s="1">
        <f>_xlfn.IFNA(VLOOKUP(Aragon!B2779,'Kilter Holds'!$P$36:$AA$208,10,0),0)</f>
        <v>0</v>
      </c>
      <c r="G2779" s="2">
        <f t="shared" si="149"/>
        <v>0</v>
      </c>
      <c r="H2779" s="2">
        <f t="shared" si="150"/>
        <v>0</v>
      </c>
    </row>
    <row r="2780" spans="2:8">
      <c r="B2780" t="s">
        <v>119</v>
      </c>
      <c r="C2780" t="s">
        <v>779</v>
      </c>
      <c r="D2780" s="11" t="str">
        <f t="shared" si="151"/>
        <v>11-26</v>
      </c>
      <c r="E2780" s="1">
        <f>_xlfn.IFNA(VLOOKUP(Aragon!B2780,'Kilter Holds'!$P$36:$AA$208,11,0),0)</f>
        <v>0</v>
      </c>
      <c r="G2780" s="2">
        <f t="shared" si="149"/>
        <v>0</v>
      </c>
      <c r="H2780" s="2">
        <f t="shared" si="150"/>
        <v>0</v>
      </c>
    </row>
    <row r="2781" spans="2:8">
      <c r="B2781" t="s">
        <v>119</v>
      </c>
      <c r="C2781" t="s">
        <v>779</v>
      </c>
      <c r="D2781" s="13" t="str">
        <f t="shared" si="151"/>
        <v>18-01</v>
      </c>
      <c r="E2781" s="1">
        <f>_xlfn.IFNA(VLOOKUP(Aragon!B2781,'Kilter Holds'!$P$36:$AA$208,12,0),0)</f>
        <v>0</v>
      </c>
      <c r="G2781" s="2">
        <f t="shared" si="149"/>
        <v>0</v>
      </c>
      <c r="H2781" s="2">
        <f t="shared" si="150"/>
        <v>0</v>
      </c>
    </row>
    <row r="2782" spans="2:8">
      <c r="B2782" t="s">
        <v>119</v>
      </c>
      <c r="C2782" t="s">
        <v>779</v>
      </c>
      <c r="D2782" s="12" t="str">
        <f t="shared" si="151"/>
        <v>Color Code</v>
      </c>
      <c r="E2782" s="1">
        <f>_xlfn.IFNA(VLOOKUP(Aragon!B2782,'Kilter Holds'!$P$36:$AA$208,13,0),0)</f>
        <v>0</v>
      </c>
      <c r="G2782" s="2">
        <f t="shared" si="149"/>
        <v>0</v>
      </c>
      <c r="H2782" s="2">
        <f t="shared" si="150"/>
        <v>0</v>
      </c>
    </row>
    <row r="2783" spans="2:8">
      <c r="B2783" t="s">
        <v>116</v>
      </c>
      <c r="C2783" t="s">
        <v>780</v>
      </c>
      <c r="D2783" s="5" t="str">
        <f t="shared" si="151"/>
        <v>11-12</v>
      </c>
      <c r="E2783" s="1">
        <f>_xlfn.IFNA(VLOOKUP(Aragon!B2783,'Kilter Holds'!$P$36:$AA$208,5,0),0)</f>
        <v>0</v>
      </c>
      <c r="G2783" s="2">
        <f t="shared" si="149"/>
        <v>0</v>
      </c>
      <c r="H2783" s="2">
        <f t="shared" si="150"/>
        <v>0</v>
      </c>
    </row>
    <row r="2784" spans="2:8">
      <c r="B2784" t="s">
        <v>116</v>
      </c>
      <c r="C2784" t="s">
        <v>780</v>
      </c>
      <c r="D2784" s="6" t="str">
        <f t="shared" si="151"/>
        <v>14-01</v>
      </c>
      <c r="E2784" s="1">
        <f>_xlfn.IFNA(VLOOKUP(Aragon!B2784,'Kilter Holds'!$P$36:$AA$208,6,0),0)</f>
        <v>0</v>
      </c>
      <c r="G2784" s="2">
        <f t="shared" si="149"/>
        <v>0</v>
      </c>
      <c r="H2784" s="2">
        <f t="shared" si="150"/>
        <v>0</v>
      </c>
    </row>
    <row r="2785" spans="2:8">
      <c r="B2785" t="s">
        <v>116</v>
      </c>
      <c r="C2785" t="s">
        <v>780</v>
      </c>
      <c r="D2785" s="7" t="str">
        <f t="shared" si="151"/>
        <v>15-12</v>
      </c>
      <c r="E2785" s="1">
        <f>_xlfn.IFNA(VLOOKUP(Aragon!B2785,'Kilter Holds'!$P$36:$AA$208,7,0),0)</f>
        <v>0</v>
      </c>
      <c r="G2785" s="2">
        <f t="shared" si="149"/>
        <v>0</v>
      </c>
      <c r="H2785" s="2">
        <f t="shared" si="150"/>
        <v>0</v>
      </c>
    </row>
    <row r="2786" spans="2:8">
      <c r="B2786" t="s">
        <v>116</v>
      </c>
      <c r="C2786" t="s">
        <v>780</v>
      </c>
      <c r="D2786" s="8" t="str">
        <f t="shared" si="151"/>
        <v>16-16</v>
      </c>
      <c r="E2786" s="1">
        <f>_xlfn.IFNA(VLOOKUP(Aragon!B2786,'Kilter Holds'!$P$36:$AA$208,8,0),0)</f>
        <v>0</v>
      </c>
      <c r="G2786" s="2">
        <f t="shared" si="149"/>
        <v>0</v>
      </c>
      <c r="H2786" s="2">
        <f t="shared" si="150"/>
        <v>0</v>
      </c>
    </row>
    <row r="2787" spans="2:8">
      <c r="B2787" t="s">
        <v>116</v>
      </c>
      <c r="C2787" t="s">
        <v>780</v>
      </c>
      <c r="D2787" s="9" t="str">
        <f t="shared" si="151"/>
        <v>13-01</v>
      </c>
      <c r="E2787" s="1">
        <f>_xlfn.IFNA(VLOOKUP(Aragon!B2787,'Kilter Holds'!$P$36:$AA$208,9,0),0)</f>
        <v>0</v>
      </c>
      <c r="G2787" s="2">
        <f t="shared" si="149"/>
        <v>0</v>
      </c>
      <c r="H2787" s="2">
        <f t="shared" si="150"/>
        <v>0</v>
      </c>
    </row>
    <row r="2788" spans="2:8">
      <c r="B2788" t="s">
        <v>116</v>
      </c>
      <c r="C2788" t="s">
        <v>780</v>
      </c>
      <c r="D2788" s="10" t="str">
        <f t="shared" si="151"/>
        <v>07-13</v>
      </c>
      <c r="E2788" s="1">
        <f>_xlfn.IFNA(VLOOKUP(Aragon!B2788,'Kilter Holds'!$P$36:$AA$208,10,0),0)</f>
        <v>0</v>
      </c>
      <c r="G2788" s="2">
        <f t="shared" si="149"/>
        <v>0</v>
      </c>
      <c r="H2788" s="2">
        <f t="shared" si="150"/>
        <v>0</v>
      </c>
    </row>
    <row r="2789" spans="2:8">
      <c r="B2789" t="s">
        <v>116</v>
      </c>
      <c r="C2789" t="s">
        <v>780</v>
      </c>
      <c r="D2789" s="11" t="str">
        <f t="shared" si="151"/>
        <v>11-26</v>
      </c>
      <c r="E2789" s="1">
        <f>_xlfn.IFNA(VLOOKUP(Aragon!B2789,'Kilter Holds'!$P$36:$AA$208,11,0),0)</f>
        <v>0</v>
      </c>
      <c r="G2789" s="2">
        <f t="shared" si="149"/>
        <v>0</v>
      </c>
      <c r="H2789" s="2">
        <f t="shared" si="150"/>
        <v>0</v>
      </c>
    </row>
    <row r="2790" spans="2:8">
      <c r="B2790" t="s">
        <v>116</v>
      </c>
      <c r="C2790" t="s">
        <v>780</v>
      </c>
      <c r="D2790" s="13" t="str">
        <f t="shared" si="151"/>
        <v>18-01</v>
      </c>
      <c r="E2790" s="1">
        <f>_xlfn.IFNA(VLOOKUP(Aragon!B2790,'Kilter Holds'!$P$36:$AA$208,12,0),0)</f>
        <v>0</v>
      </c>
      <c r="G2790" s="2">
        <f t="shared" si="149"/>
        <v>0</v>
      </c>
      <c r="H2790" s="2">
        <f t="shared" si="150"/>
        <v>0</v>
      </c>
    </row>
    <row r="2791" spans="2:8">
      <c r="B2791" t="s">
        <v>116</v>
      </c>
      <c r="C2791" t="s">
        <v>780</v>
      </c>
      <c r="D2791" s="12" t="str">
        <f t="shared" si="151"/>
        <v>Color Code</v>
      </c>
      <c r="E2791" s="1">
        <f>_xlfn.IFNA(VLOOKUP(Aragon!B2791,'Kilter Holds'!$P$36:$AA$208,13,0),0)</f>
        <v>0</v>
      </c>
      <c r="G2791" s="2">
        <f t="shared" si="149"/>
        <v>0</v>
      </c>
      <c r="H2791" s="2">
        <f t="shared" si="150"/>
        <v>0</v>
      </c>
    </row>
    <row r="2792" spans="2:8">
      <c r="B2792" t="s">
        <v>852</v>
      </c>
      <c r="C2792" t="s">
        <v>886</v>
      </c>
      <c r="D2792" s="5" t="str">
        <f t="shared" si="151"/>
        <v>11-12</v>
      </c>
      <c r="E2792" s="1">
        <f>_xlfn.IFNA(VLOOKUP(Aragon!B2792,'Kilter Holds'!$P$36:$AA$208,5,0),0)</f>
        <v>0</v>
      </c>
      <c r="G2792" s="2">
        <f t="shared" si="149"/>
        <v>0</v>
      </c>
      <c r="H2792" s="2">
        <f t="shared" si="150"/>
        <v>0</v>
      </c>
    </row>
    <row r="2793" spans="2:8">
      <c r="B2793" t="s">
        <v>852</v>
      </c>
      <c r="C2793" t="s">
        <v>886</v>
      </c>
      <c r="D2793" s="6" t="str">
        <f t="shared" si="151"/>
        <v>14-01</v>
      </c>
      <c r="E2793" s="1">
        <f>_xlfn.IFNA(VLOOKUP(Aragon!B2793,'Kilter Holds'!$P$36:$AA$208,6,0),0)</f>
        <v>0</v>
      </c>
      <c r="G2793" s="2">
        <f t="shared" si="149"/>
        <v>0</v>
      </c>
      <c r="H2793" s="2">
        <f t="shared" si="150"/>
        <v>0</v>
      </c>
    </row>
    <row r="2794" spans="2:8">
      <c r="B2794" t="s">
        <v>852</v>
      </c>
      <c r="C2794" t="s">
        <v>886</v>
      </c>
      <c r="D2794" s="7" t="str">
        <f t="shared" si="151"/>
        <v>15-12</v>
      </c>
      <c r="E2794" s="1">
        <f>_xlfn.IFNA(VLOOKUP(Aragon!B2794,'Kilter Holds'!$P$36:$AA$208,7,0),0)</f>
        <v>0</v>
      </c>
      <c r="G2794" s="2">
        <f t="shared" si="149"/>
        <v>0</v>
      </c>
      <c r="H2794" s="2">
        <f t="shared" si="150"/>
        <v>0</v>
      </c>
    </row>
    <row r="2795" spans="2:8">
      <c r="B2795" t="s">
        <v>852</v>
      </c>
      <c r="C2795" t="s">
        <v>886</v>
      </c>
      <c r="D2795" s="8" t="str">
        <f t="shared" si="151"/>
        <v>16-16</v>
      </c>
      <c r="E2795" s="1">
        <f>_xlfn.IFNA(VLOOKUP(Aragon!B2795,'Kilter Holds'!$P$36:$AA$208,8,0),0)</f>
        <v>0</v>
      </c>
      <c r="G2795" s="2">
        <f t="shared" si="149"/>
        <v>0</v>
      </c>
      <c r="H2795" s="2">
        <f t="shared" si="150"/>
        <v>0</v>
      </c>
    </row>
    <row r="2796" spans="2:8">
      <c r="B2796" t="s">
        <v>852</v>
      </c>
      <c r="C2796" t="s">
        <v>886</v>
      </c>
      <c r="D2796" s="9" t="str">
        <f t="shared" si="151"/>
        <v>13-01</v>
      </c>
      <c r="E2796" s="1">
        <f>_xlfn.IFNA(VLOOKUP(Aragon!B2796,'Kilter Holds'!$P$36:$AA$208,9,0),0)</f>
        <v>0</v>
      </c>
      <c r="G2796" s="2">
        <f t="shared" si="149"/>
        <v>0</v>
      </c>
      <c r="H2796" s="2">
        <f t="shared" si="150"/>
        <v>0</v>
      </c>
    </row>
    <row r="2797" spans="2:8">
      <c r="B2797" t="s">
        <v>852</v>
      </c>
      <c r="C2797" t="s">
        <v>886</v>
      </c>
      <c r="D2797" s="10" t="str">
        <f t="shared" si="151"/>
        <v>07-13</v>
      </c>
      <c r="E2797" s="1">
        <f>_xlfn.IFNA(VLOOKUP(Aragon!B2797,'Kilter Holds'!$P$36:$AA$208,10,0),0)</f>
        <v>0</v>
      </c>
      <c r="G2797" s="2">
        <f t="shared" si="149"/>
        <v>0</v>
      </c>
      <c r="H2797" s="2">
        <f t="shared" si="150"/>
        <v>0</v>
      </c>
    </row>
    <row r="2798" spans="2:8">
      <c r="B2798" t="s">
        <v>852</v>
      </c>
      <c r="C2798" t="s">
        <v>886</v>
      </c>
      <c r="D2798" s="11" t="str">
        <f t="shared" si="151"/>
        <v>11-26</v>
      </c>
      <c r="E2798" s="1">
        <f>_xlfn.IFNA(VLOOKUP(Aragon!B2798,'Kilter Holds'!$P$36:$AA$208,11,0),0)</f>
        <v>0</v>
      </c>
      <c r="G2798" s="2">
        <f t="shared" si="149"/>
        <v>0</v>
      </c>
      <c r="H2798" s="2">
        <f t="shared" si="150"/>
        <v>0</v>
      </c>
    </row>
    <row r="2799" spans="2:8">
      <c r="B2799" t="s">
        <v>852</v>
      </c>
      <c r="C2799" t="s">
        <v>886</v>
      </c>
      <c r="D2799" s="13" t="str">
        <f t="shared" si="151"/>
        <v>18-01</v>
      </c>
      <c r="E2799" s="1">
        <f>_xlfn.IFNA(VLOOKUP(Aragon!B2799,'Kilter Holds'!$P$36:$AA$208,12,0),0)</f>
        <v>0</v>
      </c>
      <c r="G2799" s="2">
        <f t="shared" si="149"/>
        <v>0</v>
      </c>
      <c r="H2799" s="2">
        <f t="shared" si="150"/>
        <v>0</v>
      </c>
    </row>
    <row r="2800" spans="2:8">
      <c r="B2800" t="s">
        <v>852</v>
      </c>
      <c r="C2800" t="s">
        <v>886</v>
      </c>
      <c r="D2800" s="12" t="str">
        <f t="shared" si="151"/>
        <v>Color Code</v>
      </c>
      <c r="E2800" s="1">
        <f>_xlfn.IFNA(VLOOKUP(Aragon!B2800,'Kilter Holds'!$P$36:$AA$208,13,0),0)</f>
        <v>0</v>
      </c>
      <c r="G2800" s="2">
        <f t="shared" si="149"/>
        <v>0</v>
      </c>
      <c r="H2800" s="2">
        <f t="shared" si="150"/>
        <v>0</v>
      </c>
    </row>
    <row r="2801" spans="2:8">
      <c r="B2801" t="s">
        <v>113</v>
      </c>
      <c r="C2801" t="s">
        <v>781</v>
      </c>
      <c r="D2801" s="5" t="str">
        <f t="shared" si="151"/>
        <v>11-12</v>
      </c>
      <c r="E2801" s="1">
        <f>_xlfn.IFNA(VLOOKUP(Aragon!B2801,'Kilter Holds'!$P$36:$AA$208,5,0),0)</f>
        <v>0</v>
      </c>
      <c r="G2801" s="2">
        <f t="shared" si="149"/>
        <v>0</v>
      </c>
      <c r="H2801" s="2">
        <f t="shared" si="150"/>
        <v>0</v>
      </c>
    </row>
    <row r="2802" spans="2:8">
      <c r="B2802" t="s">
        <v>113</v>
      </c>
      <c r="C2802" t="s">
        <v>781</v>
      </c>
      <c r="D2802" s="6" t="str">
        <f t="shared" si="151"/>
        <v>14-01</v>
      </c>
      <c r="E2802" s="1">
        <f>_xlfn.IFNA(VLOOKUP(Aragon!B2802,'Kilter Holds'!$P$36:$AA$208,6,0),0)</f>
        <v>0</v>
      </c>
      <c r="G2802" s="2">
        <f t="shared" si="149"/>
        <v>0</v>
      </c>
      <c r="H2802" s="2">
        <f t="shared" si="150"/>
        <v>0</v>
      </c>
    </row>
    <row r="2803" spans="2:8">
      <c r="B2803" t="s">
        <v>113</v>
      </c>
      <c r="C2803" t="s">
        <v>781</v>
      </c>
      <c r="D2803" s="7" t="str">
        <f t="shared" si="151"/>
        <v>15-12</v>
      </c>
      <c r="E2803" s="1">
        <f>_xlfn.IFNA(VLOOKUP(Aragon!B2803,'Kilter Holds'!$P$36:$AA$208,7,0),0)</f>
        <v>0</v>
      </c>
      <c r="G2803" s="2">
        <f t="shared" si="149"/>
        <v>0</v>
      </c>
      <c r="H2803" s="2">
        <f t="shared" si="150"/>
        <v>0</v>
      </c>
    </row>
    <row r="2804" spans="2:8">
      <c r="B2804" t="s">
        <v>113</v>
      </c>
      <c r="C2804" t="s">
        <v>781</v>
      </c>
      <c r="D2804" s="8" t="str">
        <f t="shared" si="151"/>
        <v>16-16</v>
      </c>
      <c r="E2804" s="1">
        <f>_xlfn.IFNA(VLOOKUP(Aragon!B2804,'Kilter Holds'!$P$36:$AA$208,8,0),0)</f>
        <v>0</v>
      </c>
      <c r="G2804" s="2">
        <f t="shared" si="149"/>
        <v>0</v>
      </c>
      <c r="H2804" s="2">
        <f t="shared" si="150"/>
        <v>0</v>
      </c>
    </row>
    <row r="2805" spans="2:8">
      <c r="B2805" t="s">
        <v>113</v>
      </c>
      <c r="C2805" t="s">
        <v>781</v>
      </c>
      <c r="D2805" s="9" t="str">
        <f t="shared" si="151"/>
        <v>13-01</v>
      </c>
      <c r="E2805" s="1">
        <f>_xlfn.IFNA(VLOOKUP(Aragon!B2805,'Kilter Holds'!$P$36:$AA$208,9,0),0)</f>
        <v>0</v>
      </c>
      <c r="G2805" s="2">
        <f t="shared" si="149"/>
        <v>0</v>
      </c>
      <c r="H2805" s="2">
        <f t="shared" si="150"/>
        <v>0</v>
      </c>
    </row>
    <row r="2806" spans="2:8">
      <c r="B2806" t="s">
        <v>113</v>
      </c>
      <c r="C2806" t="s">
        <v>781</v>
      </c>
      <c r="D2806" s="10" t="str">
        <f t="shared" si="151"/>
        <v>07-13</v>
      </c>
      <c r="E2806" s="1">
        <f>_xlfn.IFNA(VLOOKUP(Aragon!B2806,'Kilter Holds'!$P$36:$AA$208,10,0),0)</f>
        <v>0</v>
      </c>
      <c r="G2806" s="2">
        <f t="shared" ref="G2806:G2869" si="152">E2806*F2806</f>
        <v>0</v>
      </c>
      <c r="H2806" s="2">
        <f t="shared" si="150"/>
        <v>0</v>
      </c>
    </row>
    <row r="2807" spans="2:8">
      <c r="B2807" t="s">
        <v>113</v>
      </c>
      <c r="C2807" t="s">
        <v>781</v>
      </c>
      <c r="D2807" s="11" t="str">
        <f t="shared" si="151"/>
        <v>11-26</v>
      </c>
      <c r="E2807" s="1">
        <f>_xlfn.IFNA(VLOOKUP(Aragon!B2807,'Kilter Holds'!$P$36:$AA$208,11,0),0)</f>
        <v>0</v>
      </c>
      <c r="G2807" s="2">
        <f t="shared" si="152"/>
        <v>0</v>
      </c>
      <c r="H2807" s="2">
        <f t="shared" si="150"/>
        <v>0</v>
      </c>
    </row>
    <row r="2808" spans="2:8">
      <c r="B2808" t="s">
        <v>113</v>
      </c>
      <c r="C2808" t="s">
        <v>781</v>
      </c>
      <c r="D2808" s="13" t="str">
        <f t="shared" si="151"/>
        <v>18-01</v>
      </c>
      <c r="E2808" s="1">
        <f>_xlfn.IFNA(VLOOKUP(Aragon!B2808,'Kilter Holds'!$P$36:$AA$208,12,0),0)</f>
        <v>0</v>
      </c>
      <c r="G2808" s="2">
        <f t="shared" si="152"/>
        <v>0</v>
      </c>
      <c r="H2808" s="2">
        <f t="shared" si="150"/>
        <v>0</v>
      </c>
    </row>
    <row r="2809" spans="2:8">
      <c r="B2809" t="s">
        <v>113</v>
      </c>
      <c r="C2809" t="s">
        <v>781</v>
      </c>
      <c r="D2809" s="12" t="str">
        <f t="shared" si="151"/>
        <v>Color Code</v>
      </c>
      <c r="E2809" s="1">
        <f>_xlfn.IFNA(VLOOKUP(Aragon!B2809,'Kilter Holds'!$P$36:$AA$208,13,0),0)</f>
        <v>0</v>
      </c>
      <c r="G2809" s="2">
        <f t="shared" si="152"/>
        <v>0</v>
      </c>
      <c r="H2809" s="2">
        <f t="shared" si="150"/>
        <v>0</v>
      </c>
    </row>
    <row r="2810" spans="2:8">
      <c r="B2810" t="s">
        <v>114</v>
      </c>
      <c r="C2810" t="s">
        <v>782</v>
      </c>
      <c r="D2810" s="5" t="str">
        <f t="shared" si="151"/>
        <v>11-12</v>
      </c>
      <c r="E2810" s="1">
        <f>_xlfn.IFNA(VLOOKUP(Aragon!B2810,'Kilter Holds'!$P$36:$AA$208,5,0),0)</f>
        <v>0</v>
      </c>
      <c r="G2810" s="2">
        <f t="shared" si="152"/>
        <v>0</v>
      </c>
      <c r="H2810" s="2">
        <f t="shared" si="150"/>
        <v>0</v>
      </c>
    </row>
    <row r="2811" spans="2:8">
      <c r="B2811" t="s">
        <v>114</v>
      </c>
      <c r="C2811" t="s">
        <v>782</v>
      </c>
      <c r="D2811" s="6" t="str">
        <f t="shared" si="151"/>
        <v>14-01</v>
      </c>
      <c r="E2811" s="1">
        <f>_xlfn.IFNA(VLOOKUP(Aragon!B2811,'Kilter Holds'!$P$36:$AA$208,6,0),0)</f>
        <v>0</v>
      </c>
      <c r="G2811" s="2">
        <f t="shared" si="152"/>
        <v>0</v>
      </c>
      <c r="H2811" s="2">
        <f t="shared" si="150"/>
        <v>0</v>
      </c>
    </row>
    <row r="2812" spans="2:8">
      <c r="B2812" t="s">
        <v>114</v>
      </c>
      <c r="C2812" t="s">
        <v>782</v>
      </c>
      <c r="D2812" s="7" t="str">
        <f t="shared" si="151"/>
        <v>15-12</v>
      </c>
      <c r="E2812" s="1">
        <f>_xlfn.IFNA(VLOOKUP(Aragon!B2812,'Kilter Holds'!$P$36:$AA$208,7,0),0)</f>
        <v>0</v>
      </c>
      <c r="G2812" s="2">
        <f t="shared" si="152"/>
        <v>0</v>
      </c>
      <c r="H2812" s="2">
        <f t="shared" si="150"/>
        <v>0</v>
      </c>
    </row>
    <row r="2813" spans="2:8">
      <c r="B2813" t="s">
        <v>114</v>
      </c>
      <c r="C2813" t="s">
        <v>782</v>
      </c>
      <c r="D2813" s="8" t="str">
        <f t="shared" si="151"/>
        <v>16-16</v>
      </c>
      <c r="E2813" s="1">
        <f>_xlfn.IFNA(VLOOKUP(Aragon!B2813,'Kilter Holds'!$P$36:$AA$208,8,0),0)</f>
        <v>0</v>
      </c>
      <c r="G2813" s="2">
        <f t="shared" si="152"/>
        <v>0</v>
      </c>
      <c r="H2813" s="2">
        <f t="shared" si="150"/>
        <v>0</v>
      </c>
    </row>
    <row r="2814" spans="2:8">
      <c r="B2814" t="s">
        <v>114</v>
      </c>
      <c r="C2814" t="s">
        <v>782</v>
      </c>
      <c r="D2814" s="9" t="str">
        <f t="shared" si="151"/>
        <v>13-01</v>
      </c>
      <c r="E2814" s="1">
        <f>_xlfn.IFNA(VLOOKUP(Aragon!B2814,'Kilter Holds'!$P$36:$AA$208,9,0),0)</f>
        <v>0</v>
      </c>
      <c r="G2814" s="2">
        <f t="shared" si="152"/>
        <v>0</v>
      </c>
      <c r="H2814" s="2">
        <f t="shared" si="150"/>
        <v>0</v>
      </c>
    </row>
    <row r="2815" spans="2:8">
      <c r="B2815" t="s">
        <v>114</v>
      </c>
      <c r="C2815" t="s">
        <v>782</v>
      </c>
      <c r="D2815" s="10" t="str">
        <f t="shared" si="151"/>
        <v>07-13</v>
      </c>
      <c r="E2815" s="1">
        <f>_xlfn.IFNA(VLOOKUP(Aragon!B2815,'Kilter Holds'!$P$36:$AA$208,10,0),0)</f>
        <v>0</v>
      </c>
      <c r="G2815" s="2">
        <f t="shared" si="152"/>
        <v>0</v>
      </c>
      <c r="H2815" s="2">
        <f t="shared" si="150"/>
        <v>0</v>
      </c>
    </row>
    <row r="2816" spans="2:8">
      <c r="B2816" t="s">
        <v>114</v>
      </c>
      <c r="C2816" t="s">
        <v>782</v>
      </c>
      <c r="D2816" s="11" t="str">
        <f t="shared" si="151"/>
        <v>11-26</v>
      </c>
      <c r="E2816" s="1">
        <f>_xlfn.IFNA(VLOOKUP(Aragon!B2816,'Kilter Holds'!$P$36:$AA$208,11,0),0)</f>
        <v>0</v>
      </c>
      <c r="G2816" s="2">
        <f t="shared" si="152"/>
        <v>0</v>
      </c>
      <c r="H2816" s="2">
        <f t="shared" si="150"/>
        <v>0</v>
      </c>
    </row>
    <row r="2817" spans="2:8">
      <c r="B2817" t="s">
        <v>114</v>
      </c>
      <c r="C2817" t="s">
        <v>782</v>
      </c>
      <c r="D2817" s="13" t="str">
        <f t="shared" si="151"/>
        <v>18-01</v>
      </c>
      <c r="E2817" s="1">
        <f>_xlfn.IFNA(VLOOKUP(Aragon!B2817,'Kilter Holds'!$P$36:$AA$208,12,0),0)</f>
        <v>0</v>
      </c>
      <c r="G2817" s="2">
        <f t="shared" si="152"/>
        <v>0</v>
      </c>
      <c r="H2817" s="2">
        <f t="shared" ref="H2817:H2880" si="153">IF($S$11="Y",G2817*0.05,0)</f>
        <v>0</v>
      </c>
    </row>
    <row r="2818" spans="2:8">
      <c r="B2818" t="s">
        <v>114</v>
      </c>
      <c r="C2818" t="s">
        <v>782</v>
      </c>
      <c r="D2818" s="12" t="str">
        <f t="shared" ref="D2818:D2881" si="154">D2809</f>
        <v>Color Code</v>
      </c>
      <c r="E2818" s="1">
        <f>_xlfn.IFNA(VLOOKUP(Aragon!B2818,'Kilter Holds'!$P$36:$AA$208,13,0),0)</f>
        <v>0</v>
      </c>
      <c r="G2818" s="2">
        <f t="shared" si="152"/>
        <v>0</v>
      </c>
      <c r="H2818" s="2">
        <f t="shared" si="153"/>
        <v>0</v>
      </c>
    </row>
    <row r="2819" spans="2:8">
      <c r="B2819" t="s">
        <v>115</v>
      </c>
      <c r="C2819" t="s">
        <v>783</v>
      </c>
      <c r="D2819" s="5" t="str">
        <f t="shared" si="154"/>
        <v>11-12</v>
      </c>
      <c r="E2819" s="1">
        <f>_xlfn.IFNA(VLOOKUP(Aragon!B2819,'Kilter Holds'!$P$36:$AA$208,5,0),0)</f>
        <v>0</v>
      </c>
      <c r="G2819" s="2">
        <f t="shared" si="152"/>
        <v>0</v>
      </c>
      <c r="H2819" s="2">
        <f t="shared" si="153"/>
        <v>0</v>
      </c>
    </row>
    <row r="2820" spans="2:8">
      <c r="B2820" t="s">
        <v>115</v>
      </c>
      <c r="C2820" t="s">
        <v>783</v>
      </c>
      <c r="D2820" s="6" t="str">
        <f t="shared" si="154"/>
        <v>14-01</v>
      </c>
      <c r="E2820" s="1">
        <f>_xlfn.IFNA(VLOOKUP(Aragon!B2820,'Kilter Holds'!$P$36:$AA$208,6,0),0)</f>
        <v>0</v>
      </c>
      <c r="G2820" s="2">
        <f t="shared" si="152"/>
        <v>0</v>
      </c>
      <c r="H2820" s="2">
        <f t="shared" si="153"/>
        <v>0</v>
      </c>
    </row>
    <row r="2821" spans="2:8">
      <c r="B2821" t="s">
        <v>115</v>
      </c>
      <c r="C2821" t="s">
        <v>783</v>
      </c>
      <c r="D2821" s="7" t="str">
        <f t="shared" si="154"/>
        <v>15-12</v>
      </c>
      <c r="E2821" s="1">
        <f>_xlfn.IFNA(VLOOKUP(Aragon!B2821,'Kilter Holds'!$P$36:$AA$208,7,0),0)</f>
        <v>0</v>
      </c>
      <c r="G2821" s="2">
        <f t="shared" si="152"/>
        <v>0</v>
      </c>
      <c r="H2821" s="2">
        <f t="shared" si="153"/>
        <v>0</v>
      </c>
    </row>
    <row r="2822" spans="2:8">
      <c r="B2822" t="s">
        <v>115</v>
      </c>
      <c r="C2822" t="s">
        <v>783</v>
      </c>
      <c r="D2822" s="8" t="str">
        <f t="shared" si="154"/>
        <v>16-16</v>
      </c>
      <c r="E2822" s="1">
        <f>_xlfn.IFNA(VLOOKUP(Aragon!B2822,'Kilter Holds'!$P$36:$AA$208,8,0),0)</f>
        <v>0</v>
      </c>
      <c r="G2822" s="2">
        <f t="shared" si="152"/>
        <v>0</v>
      </c>
      <c r="H2822" s="2">
        <f t="shared" si="153"/>
        <v>0</v>
      </c>
    </row>
    <row r="2823" spans="2:8">
      <c r="B2823" t="s">
        <v>115</v>
      </c>
      <c r="C2823" t="s">
        <v>783</v>
      </c>
      <c r="D2823" s="9" t="str">
        <f t="shared" si="154"/>
        <v>13-01</v>
      </c>
      <c r="E2823" s="1">
        <f>_xlfn.IFNA(VLOOKUP(Aragon!B2823,'Kilter Holds'!$P$36:$AA$208,9,0),0)</f>
        <v>0</v>
      </c>
      <c r="G2823" s="2">
        <f t="shared" si="152"/>
        <v>0</v>
      </c>
      <c r="H2823" s="2">
        <f t="shared" si="153"/>
        <v>0</v>
      </c>
    </row>
    <row r="2824" spans="2:8">
      <c r="B2824" t="s">
        <v>115</v>
      </c>
      <c r="C2824" t="s">
        <v>783</v>
      </c>
      <c r="D2824" s="10" t="str">
        <f t="shared" si="154"/>
        <v>07-13</v>
      </c>
      <c r="E2824" s="1">
        <f>_xlfn.IFNA(VLOOKUP(Aragon!B2824,'Kilter Holds'!$P$36:$AA$208,10,0),0)</f>
        <v>0</v>
      </c>
      <c r="G2824" s="2">
        <f t="shared" si="152"/>
        <v>0</v>
      </c>
      <c r="H2824" s="2">
        <f t="shared" si="153"/>
        <v>0</v>
      </c>
    </row>
    <row r="2825" spans="2:8">
      <c r="B2825" t="s">
        <v>115</v>
      </c>
      <c r="C2825" t="s">
        <v>783</v>
      </c>
      <c r="D2825" s="11" t="str">
        <f t="shared" si="154"/>
        <v>11-26</v>
      </c>
      <c r="E2825" s="1">
        <f>_xlfn.IFNA(VLOOKUP(Aragon!B2825,'Kilter Holds'!$P$36:$AA$208,11,0),0)</f>
        <v>0</v>
      </c>
      <c r="G2825" s="2">
        <f t="shared" si="152"/>
        <v>0</v>
      </c>
      <c r="H2825" s="2">
        <f t="shared" si="153"/>
        <v>0</v>
      </c>
    </row>
    <row r="2826" spans="2:8">
      <c r="B2826" t="s">
        <v>115</v>
      </c>
      <c r="C2826" t="s">
        <v>783</v>
      </c>
      <c r="D2826" s="13" t="str">
        <f t="shared" si="154"/>
        <v>18-01</v>
      </c>
      <c r="E2826" s="1">
        <f>_xlfn.IFNA(VLOOKUP(Aragon!B2826,'Kilter Holds'!$P$36:$AA$208,12,0),0)</f>
        <v>0</v>
      </c>
      <c r="G2826" s="2">
        <f t="shared" si="152"/>
        <v>0</v>
      </c>
      <c r="H2826" s="2">
        <f t="shared" si="153"/>
        <v>0</v>
      </c>
    </row>
    <row r="2827" spans="2:8">
      <c r="B2827" t="s">
        <v>115</v>
      </c>
      <c r="C2827" t="s">
        <v>783</v>
      </c>
      <c r="D2827" s="12" t="str">
        <f t="shared" si="154"/>
        <v>Color Code</v>
      </c>
      <c r="E2827" s="1">
        <f>_xlfn.IFNA(VLOOKUP(Aragon!B2827,'Kilter Holds'!$P$36:$AA$208,13,0),0)</f>
        <v>0</v>
      </c>
      <c r="G2827" s="2">
        <f t="shared" si="152"/>
        <v>0</v>
      </c>
      <c r="H2827" s="2">
        <f t="shared" si="153"/>
        <v>0</v>
      </c>
    </row>
    <row r="2828" spans="2:8">
      <c r="B2828" t="s">
        <v>120</v>
      </c>
      <c r="C2828" t="s">
        <v>784</v>
      </c>
      <c r="D2828" s="5" t="str">
        <f t="shared" si="154"/>
        <v>11-12</v>
      </c>
      <c r="E2828" s="1">
        <f>_xlfn.IFNA(VLOOKUP(Aragon!B2828,'Kilter Holds'!$P$36:$AA$208,5,0),0)</f>
        <v>0</v>
      </c>
      <c r="G2828" s="2">
        <f t="shared" si="152"/>
        <v>0</v>
      </c>
      <c r="H2828" s="2">
        <f t="shared" si="153"/>
        <v>0</v>
      </c>
    </row>
    <row r="2829" spans="2:8">
      <c r="B2829" t="s">
        <v>120</v>
      </c>
      <c r="C2829" t="s">
        <v>784</v>
      </c>
      <c r="D2829" s="6" t="str">
        <f t="shared" si="154"/>
        <v>14-01</v>
      </c>
      <c r="E2829" s="1">
        <f>_xlfn.IFNA(VLOOKUP(Aragon!B2829,'Kilter Holds'!$P$36:$AA$208,6,0),0)</f>
        <v>0</v>
      </c>
      <c r="G2829" s="2">
        <f t="shared" si="152"/>
        <v>0</v>
      </c>
      <c r="H2829" s="2">
        <f t="shared" si="153"/>
        <v>0</v>
      </c>
    </row>
    <row r="2830" spans="2:8">
      <c r="B2830" t="s">
        <v>120</v>
      </c>
      <c r="C2830" t="s">
        <v>784</v>
      </c>
      <c r="D2830" s="7" t="str">
        <f t="shared" si="154"/>
        <v>15-12</v>
      </c>
      <c r="E2830" s="1">
        <f>_xlfn.IFNA(VLOOKUP(Aragon!B2830,'Kilter Holds'!$P$36:$AA$208,7,0),0)</f>
        <v>0</v>
      </c>
      <c r="G2830" s="2">
        <f t="shared" si="152"/>
        <v>0</v>
      </c>
      <c r="H2830" s="2">
        <f t="shared" si="153"/>
        <v>0</v>
      </c>
    </row>
    <row r="2831" spans="2:8">
      <c r="B2831" t="s">
        <v>120</v>
      </c>
      <c r="C2831" t="s">
        <v>784</v>
      </c>
      <c r="D2831" s="8" t="str">
        <f t="shared" si="154"/>
        <v>16-16</v>
      </c>
      <c r="E2831" s="1">
        <f>_xlfn.IFNA(VLOOKUP(Aragon!B2831,'Kilter Holds'!$P$36:$AA$208,8,0),0)</f>
        <v>0</v>
      </c>
      <c r="G2831" s="2">
        <f t="shared" si="152"/>
        <v>0</v>
      </c>
      <c r="H2831" s="2">
        <f t="shared" si="153"/>
        <v>0</v>
      </c>
    </row>
    <row r="2832" spans="2:8">
      <c r="B2832" t="s">
        <v>120</v>
      </c>
      <c r="C2832" t="s">
        <v>784</v>
      </c>
      <c r="D2832" s="9" t="str">
        <f t="shared" si="154"/>
        <v>13-01</v>
      </c>
      <c r="E2832" s="1">
        <f>_xlfn.IFNA(VLOOKUP(Aragon!B2832,'Kilter Holds'!$P$36:$AA$208,9,0),0)</f>
        <v>0</v>
      </c>
      <c r="G2832" s="2">
        <f t="shared" si="152"/>
        <v>0</v>
      </c>
      <c r="H2832" s="2">
        <f t="shared" si="153"/>
        <v>0</v>
      </c>
    </row>
    <row r="2833" spans="2:8">
      <c r="B2833" t="s">
        <v>120</v>
      </c>
      <c r="C2833" t="s">
        <v>784</v>
      </c>
      <c r="D2833" s="10" t="str">
        <f t="shared" si="154"/>
        <v>07-13</v>
      </c>
      <c r="E2833" s="1">
        <f>_xlfn.IFNA(VLOOKUP(Aragon!B2833,'Kilter Holds'!$P$36:$AA$208,10,0),0)</f>
        <v>0</v>
      </c>
      <c r="G2833" s="2">
        <f t="shared" si="152"/>
        <v>0</v>
      </c>
      <c r="H2833" s="2">
        <f t="shared" si="153"/>
        <v>0</v>
      </c>
    </row>
    <row r="2834" spans="2:8">
      <c r="B2834" t="s">
        <v>120</v>
      </c>
      <c r="C2834" t="s">
        <v>784</v>
      </c>
      <c r="D2834" s="11" t="str">
        <f t="shared" si="154"/>
        <v>11-26</v>
      </c>
      <c r="E2834" s="1">
        <f>_xlfn.IFNA(VLOOKUP(Aragon!B2834,'Kilter Holds'!$P$36:$AA$208,11,0),0)</f>
        <v>0</v>
      </c>
      <c r="G2834" s="2">
        <f t="shared" si="152"/>
        <v>0</v>
      </c>
      <c r="H2834" s="2">
        <f t="shared" si="153"/>
        <v>0</v>
      </c>
    </row>
    <row r="2835" spans="2:8">
      <c r="B2835" t="s">
        <v>120</v>
      </c>
      <c r="C2835" t="s">
        <v>784</v>
      </c>
      <c r="D2835" s="13" t="str">
        <f t="shared" si="154"/>
        <v>18-01</v>
      </c>
      <c r="E2835" s="1">
        <f>_xlfn.IFNA(VLOOKUP(Aragon!B2835,'Kilter Holds'!$P$36:$AA$208,12,0),0)</f>
        <v>0</v>
      </c>
      <c r="G2835" s="2">
        <f t="shared" si="152"/>
        <v>0</v>
      </c>
      <c r="H2835" s="2">
        <f t="shared" si="153"/>
        <v>0</v>
      </c>
    </row>
    <row r="2836" spans="2:8">
      <c r="B2836" t="s">
        <v>120</v>
      </c>
      <c r="C2836" t="s">
        <v>784</v>
      </c>
      <c r="D2836" s="12" t="str">
        <f t="shared" si="154"/>
        <v>Color Code</v>
      </c>
      <c r="E2836" s="1">
        <f>_xlfn.IFNA(VLOOKUP(Aragon!B2836,'Kilter Holds'!$P$36:$AA$208,13,0),0)</f>
        <v>0</v>
      </c>
      <c r="G2836" s="2">
        <f t="shared" si="152"/>
        <v>0</v>
      </c>
      <c r="H2836" s="2">
        <f t="shared" si="153"/>
        <v>0</v>
      </c>
    </row>
    <row r="2837" spans="2:8">
      <c r="B2837" t="s">
        <v>127</v>
      </c>
      <c r="C2837" t="s">
        <v>785</v>
      </c>
      <c r="D2837" s="5" t="str">
        <f t="shared" si="154"/>
        <v>11-12</v>
      </c>
      <c r="E2837" s="1">
        <f>_xlfn.IFNA(VLOOKUP(Aragon!B2837,'Kilter Holds'!$P$36:$AA$208,5,0),0)</f>
        <v>0</v>
      </c>
      <c r="G2837" s="2">
        <f t="shared" si="152"/>
        <v>0</v>
      </c>
      <c r="H2837" s="2">
        <f t="shared" si="153"/>
        <v>0</v>
      </c>
    </row>
    <row r="2838" spans="2:8">
      <c r="B2838" t="s">
        <v>127</v>
      </c>
      <c r="C2838" t="s">
        <v>785</v>
      </c>
      <c r="D2838" s="6" t="str">
        <f t="shared" si="154"/>
        <v>14-01</v>
      </c>
      <c r="E2838" s="1">
        <f>_xlfn.IFNA(VLOOKUP(Aragon!B2838,'Kilter Holds'!$P$36:$AA$208,6,0),0)</f>
        <v>0</v>
      </c>
      <c r="G2838" s="2">
        <f t="shared" si="152"/>
        <v>0</v>
      </c>
      <c r="H2838" s="2">
        <f t="shared" si="153"/>
        <v>0</v>
      </c>
    </row>
    <row r="2839" spans="2:8">
      <c r="B2839" t="s">
        <v>127</v>
      </c>
      <c r="C2839" t="s">
        <v>785</v>
      </c>
      <c r="D2839" s="7" t="str">
        <f t="shared" si="154"/>
        <v>15-12</v>
      </c>
      <c r="E2839" s="1">
        <f>_xlfn.IFNA(VLOOKUP(Aragon!B2839,'Kilter Holds'!$P$36:$AA$208,7,0),0)</f>
        <v>0</v>
      </c>
      <c r="G2839" s="2">
        <f t="shared" si="152"/>
        <v>0</v>
      </c>
      <c r="H2839" s="2">
        <f t="shared" si="153"/>
        <v>0</v>
      </c>
    </row>
    <row r="2840" spans="2:8">
      <c r="B2840" t="s">
        <v>127</v>
      </c>
      <c r="C2840" t="s">
        <v>785</v>
      </c>
      <c r="D2840" s="8" t="str">
        <f t="shared" si="154"/>
        <v>16-16</v>
      </c>
      <c r="E2840" s="1">
        <f>_xlfn.IFNA(VLOOKUP(Aragon!B2840,'Kilter Holds'!$P$36:$AA$208,8,0),0)</f>
        <v>0</v>
      </c>
      <c r="G2840" s="2">
        <f t="shared" si="152"/>
        <v>0</v>
      </c>
      <c r="H2840" s="2">
        <f t="shared" si="153"/>
        <v>0</v>
      </c>
    </row>
    <row r="2841" spans="2:8">
      <c r="B2841" t="s">
        <v>127</v>
      </c>
      <c r="C2841" t="s">
        <v>785</v>
      </c>
      <c r="D2841" s="9" t="str">
        <f t="shared" si="154"/>
        <v>13-01</v>
      </c>
      <c r="E2841" s="1">
        <f>_xlfn.IFNA(VLOOKUP(Aragon!B2841,'Kilter Holds'!$P$36:$AA$208,9,0),0)</f>
        <v>0</v>
      </c>
      <c r="G2841" s="2">
        <f t="shared" si="152"/>
        <v>0</v>
      </c>
      <c r="H2841" s="2">
        <f t="shared" si="153"/>
        <v>0</v>
      </c>
    </row>
    <row r="2842" spans="2:8">
      <c r="B2842" t="s">
        <v>127</v>
      </c>
      <c r="C2842" t="s">
        <v>785</v>
      </c>
      <c r="D2842" s="10" t="str">
        <f t="shared" si="154"/>
        <v>07-13</v>
      </c>
      <c r="E2842" s="1">
        <f>_xlfn.IFNA(VLOOKUP(Aragon!B2842,'Kilter Holds'!$P$36:$AA$208,10,0),0)</f>
        <v>0</v>
      </c>
      <c r="G2842" s="2">
        <f t="shared" si="152"/>
        <v>0</v>
      </c>
      <c r="H2842" s="2">
        <f t="shared" si="153"/>
        <v>0</v>
      </c>
    </row>
    <row r="2843" spans="2:8">
      <c r="B2843" t="s">
        <v>127</v>
      </c>
      <c r="C2843" t="s">
        <v>785</v>
      </c>
      <c r="D2843" s="11" t="str">
        <f t="shared" si="154"/>
        <v>11-26</v>
      </c>
      <c r="E2843" s="1">
        <f>_xlfn.IFNA(VLOOKUP(Aragon!B2843,'Kilter Holds'!$P$36:$AA$208,11,0),0)</f>
        <v>0</v>
      </c>
      <c r="G2843" s="2">
        <f t="shared" si="152"/>
        <v>0</v>
      </c>
      <c r="H2843" s="2">
        <f t="shared" si="153"/>
        <v>0</v>
      </c>
    </row>
    <row r="2844" spans="2:8">
      <c r="B2844" t="s">
        <v>127</v>
      </c>
      <c r="C2844" t="s">
        <v>785</v>
      </c>
      <c r="D2844" s="13" t="str">
        <f t="shared" si="154"/>
        <v>18-01</v>
      </c>
      <c r="E2844" s="1">
        <f>_xlfn.IFNA(VLOOKUP(Aragon!B2844,'Kilter Holds'!$P$36:$AA$208,12,0),0)</f>
        <v>0</v>
      </c>
      <c r="G2844" s="2">
        <f t="shared" si="152"/>
        <v>0</v>
      </c>
      <c r="H2844" s="2">
        <f t="shared" si="153"/>
        <v>0</v>
      </c>
    </row>
    <row r="2845" spans="2:8">
      <c r="B2845" t="s">
        <v>127</v>
      </c>
      <c r="C2845" t="s">
        <v>785</v>
      </c>
      <c r="D2845" s="12" t="str">
        <f t="shared" si="154"/>
        <v>Color Code</v>
      </c>
      <c r="E2845" s="1">
        <f>_xlfn.IFNA(VLOOKUP(Aragon!B2845,'Kilter Holds'!$P$36:$AA$208,13,0),0)</f>
        <v>0</v>
      </c>
      <c r="G2845" s="2">
        <f t="shared" si="152"/>
        <v>0</v>
      </c>
      <c r="H2845" s="2">
        <f t="shared" si="153"/>
        <v>0</v>
      </c>
    </row>
    <row r="2846" spans="2:8">
      <c r="B2846" t="s">
        <v>121</v>
      </c>
      <c r="C2846" t="s">
        <v>786</v>
      </c>
      <c r="D2846" s="5" t="str">
        <f t="shared" si="154"/>
        <v>11-12</v>
      </c>
      <c r="E2846" s="1">
        <f>_xlfn.IFNA(VLOOKUP(Aragon!B2846,'Kilter Holds'!$P$36:$AA$208,5,0),0)</f>
        <v>0</v>
      </c>
      <c r="G2846" s="2">
        <f t="shared" si="152"/>
        <v>0</v>
      </c>
      <c r="H2846" s="2">
        <f t="shared" si="153"/>
        <v>0</v>
      </c>
    </row>
    <row r="2847" spans="2:8">
      <c r="B2847" t="s">
        <v>121</v>
      </c>
      <c r="C2847" t="s">
        <v>786</v>
      </c>
      <c r="D2847" s="6" t="str">
        <f t="shared" si="154"/>
        <v>14-01</v>
      </c>
      <c r="E2847" s="1">
        <f>_xlfn.IFNA(VLOOKUP(Aragon!B2847,'Kilter Holds'!$P$36:$AA$208,6,0),0)</f>
        <v>0</v>
      </c>
      <c r="G2847" s="2">
        <f t="shared" si="152"/>
        <v>0</v>
      </c>
      <c r="H2847" s="2">
        <f t="shared" si="153"/>
        <v>0</v>
      </c>
    </row>
    <row r="2848" spans="2:8">
      <c r="B2848" t="s">
        <v>121</v>
      </c>
      <c r="C2848" t="s">
        <v>786</v>
      </c>
      <c r="D2848" s="7" t="str">
        <f t="shared" si="154"/>
        <v>15-12</v>
      </c>
      <c r="E2848" s="1">
        <f>_xlfn.IFNA(VLOOKUP(Aragon!B2848,'Kilter Holds'!$P$36:$AA$208,7,0),0)</f>
        <v>0</v>
      </c>
      <c r="G2848" s="2">
        <f t="shared" si="152"/>
        <v>0</v>
      </c>
      <c r="H2848" s="2">
        <f t="shared" si="153"/>
        <v>0</v>
      </c>
    </row>
    <row r="2849" spans="2:8">
      <c r="B2849" t="s">
        <v>121</v>
      </c>
      <c r="C2849" t="s">
        <v>786</v>
      </c>
      <c r="D2849" s="8" t="str">
        <f t="shared" si="154"/>
        <v>16-16</v>
      </c>
      <c r="E2849" s="1">
        <f>_xlfn.IFNA(VLOOKUP(Aragon!B2849,'Kilter Holds'!$P$36:$AA$208,8,0),0)</f>
        <v>0</v>
      </c>
      <c r="G2849" s="2">
        <f t="shared" si="152"/>
        <v>0</v>
      </c>
      <c r="H2849" s="2">
        <f t="shared" si="153"/>
        <v>0</v>
      </c>
    </row>
    <row r="2850" spans="2:8">
      <c r="B2850" t="s">
        <v>121</v>
      </c>
      <c r="C2850" t="s">
        <v>786</v>
      </c>
      <c r="D2850" s="9" t="str">
        <f t="shared" si="154"/>
        <v>13-01</v>
      </c>
      <c r="E2850" s="1">
        <f>_xlfn.IFNA(VLOOKUP(Aragon!B2850,'Kilter Holds'!$P$36:$AA$208,9,0),0)</f>
        <v>0</v>
      </c>
      <c r="G2850" s="2">
        <f t="shared" si="152"/>
        <v>0</v>
      </c>
      <c r="H2850" s="2">
        <f t="shared" si="153"/>
        <v>0</v>
      </c>
    </row>
    <row r="2851" spans="2:8">
      <c r="B2851" t="s">
        <v>121</v>
      </c>
      <c r="C2851" t="s">
        <v>786</v>
      </c>
      <c r="D2851" s="10" t="str">
        <f t="shared" si="154"/>
        <v>07-13</v>
      </c>
      <c r="E2851" s="1">
        <f>_xlfn.IFNA(VLOOKUP(Aragon!B2851,'Kilter Holds'!$P$36:$AA$208,10,0),0)</f>
        <v>0</v>
      </c>
      <c r="G2851" s="2">
        <f t="shared" si="152"/>
        <v>0</v>
      </c>
      <c r="H2851" s="2">
        <f t="shared" si="153"/>
        <v>0</v>
      </c>
    </row>
    <row r="2852" spans="2:8">
      <c r="B2852" t="s">
        <v>121</v>
      </c>
      <c r="C2852" t="s">
        <v>786</v>
      </c>
      <c r="D2852" s="11" t="str">
        <f t="shared" si="154"/>
        <v>11-26</v>
      </c>
      <c r="E2852" s="1">
        <f>_xlfn.IFNA(VLOOKUP(Aragon!B2852,'Kilter Holds'!$P$36:$AA$208,11,0),0)</f>
        <v>0</v>
      </c>
      <c r="G2852" s="2">
        <f t="shared" si="152"/>
        <v>0</v>
      </c>
      <c r="H2852" s="2">
        <f t="shared" si="153"/>
        <v>0</v>
      </c>
    </row>
    <row r="2853" spans="2:8">
      <c r="B2853" t="s">
        <v>121</v>
      </c>
      <c r="C2853" t="s">
        <v>786</v>
      </c>
      <c r="D2853" s="13" t="str">
        <f t="shared" si="154"/>
        <v>18-01</v>
      </c>
      <c r="E2853" s="1">
        <f>_xlfn.IFNA(VLOOKUP(Aragon!B2853,'Kilter Holds'!$P$36:$AA$208,12,0),0)</f>
        <v>0</v>
      </c>
      <c r="G2853" s="2">
        <f t="shared" si="152"/>
        <v>0</v>
      </c>
      <c r="H2853" s="2">
        <f t="shared" si="153"/>
        <v>0</v>
      </c>
    </row>
    <row r="2854" spans="2:8">
      <c r="B2854" t="s">
        <v>121</v>
      </c>
      <c r="C2854" t="s">
        <v>786</v>
      </c>
      <c r="D2854" s="12" t="str">
        <f t="shared" si="154"/>
        <v>Color Code</v>
      </c>
      <c r="E2854" s="1">
        <f>_xlfn.IFNA(VLOOKUP(Aragon!B2854,'Kilter Holds'!$P$36:$AA$208,13,0),0)</f>
        <v>0</v>
      </c>
      <c r="G2854" s="2">
        <f t="shared" si="152"/>
        <v>0</v>
      </c>
      <c r="H2854" s="2">
        <f t="shared" si="153"/>
        <v>0</v>
      </c>
    </row>
    <row r="2855" spans="2:8">
      <c r="B2855" t="s">
        <v>122</v>
      </c>
      <c r="C2855" t="s">
        <v>787</v>
      </c>
      <c r="D2855" s="5" t="str">
        <f t="shared" si="154"/>
        <v>11-12</v>
      </c>
      <c r="E2855" s="1">
        <f>_xlfn.IFNA(VLOOKUP(Aragon!B2855,'Kilter Holds'!$P$36:$AA$208,5,0),0)</f>
        <v>0</v>
      </c>
      <c r="G2855" s="2">
        <f t="shared" si="152"/>
        <v>0</v>
      </c>
      <c r="H2855" s="2">
        <f t="shared" si="153"/>
        <v>0</v>
      </c>
    </row>
    <row r="2856" spans="2:8">
      <c r="B2856" t="s">
        <v>122</v>
      </c>
      <c r="C2856" t="s">
        <v>787</v>
      </c>
      <c r="D2856" s="6" t="str">
        <f t="shared" si="154"/>
        <v>14-01</v>
      </c>
      <c r="E2856" s="1">
        <f>_xlfn.IFNA(VLOOKUP(Aragon!B2856,'Kilter Holds'!$P$36:$AA$208,6,0),0)</f>
        <v>0</v>
      </c>
      <c r="G2856" s="2">
        <f t="shared" si="152"/>
        <v>0</v>
      </c>
      <c r="H2856" s="2">
        <f t="shared" si="153"/>
        <v>0</v>
      </c>
    </row>
    <row r="2857" spans="2:8">
      <c r="B2857" t="s">
        <v>122</v>
      </c>
      <c r="C2857" t="s">
        <v>787</v>
      </c>
      <c r="D2857" s="7" t="str">
        <f t="shared" si="154"/>
        <v>15-12</v>
      </c>
      <c r="E2857" s="1">
        <f>_xlfn.IFNA(VLOOKUP(Aragon!B2857,'Kilter Holds'!$P$36:$AA$208,7,0),0)</f>
        <v>0</v>
      </c>
      <c r="G2857" s="2">
        <f t="shared" si="152"/>
        <v>0</v>
      </c>
      <c r="H2857" s="2">
        <f t="shared" si="153"/>
        <v>0</v>
      </c>
    </row>
    <row r="2858" spans="2:8">
      <c r="B2858" t="s">
        <v>122</v>
      </c>
      <c r="C2858" t="s">
        <v>787</v>
      </c>
      <c r="D2858" s="8" t="str">
        <f t="shared" si="154"/>
        <v>16-16</v>
      </c>
      <c r="E2858" s="1">
        <f>_xlfn.IFNA(VLOOKUP(Aragon!B2858,'Kilter Holds'!$P$36:$AA$208,8,0),0)</f>
        <v>0</v>
      </c>
      <c r="G2858" s="2">
        <f t="shared" si="152"/>
        <v>0</v>
      </c>
      <c r="H2858" s="2">
        <f t="shared" si="153"/>
        <v>0</v>
      </c>
    </row>
    <row r="2859" spans="2:8">
      <c r="B2859" t="s">
        <v>122</v>
      </c>
      <c r="C2859" t="s">
        <v>787</v>
      </c>
      <c r="D2859" s="9" t="str">
        <f t="shared" si="154"/>
        <v>13-01</v>
      </c>
      <c r="E2859" s="1">
        <f>_xlfn.IFNA(VLOOKUP(Aragon!B2859,'Kilter Holds'!$P$36:$AA$208,9,0),0)</f>
        <v>0</v>
      </c>
      <c r="G2859" s="2">
        <f t="shared" si="152"/>
        <v>0</v>
      </c>
      <c r="H2859" s="2">
        <f t="shared" si="153"/>
        <v>0</v>
      </c>
    </row>
    <row r="2860" spans="2:8">
      <c r="B2860" t="s">
        <v>122</v>
      </c>
      <c r="C2860" t="s">
        <v>787</v>
      </c>
      <c r="D2860" s="10" t="str">
        <f t="shared" si="154"/>
        <v>07-13</v>
      </c>
      <c r="E2860" s="1">
        <f>_xlfn.IFNA(VLOOKUP(Aragon!B2860,'Kilter Holds'!$P$36:$AA$208,10,0),0)</f>
        <v>0</v>
      </c>
      <c r="G2860" s="2">
        <f t="shared" si="152"/>
        <v>0</v>
      </c>
      <c r="H2860" s="2">
        <f t="shared" si="153"/>
        <v>0</v>
      </c>
    </row>
    <row r="2861" spans="2:8">
      <c r="B2861" t="s">
        <v>122</v>
      </c>
      <c r="C2861" t="s">
        <v>787</v>
      </c>
      <c r="D2861" s="11" t="str">
        <f t="shared" si="154"/>
        <v>11-26</v>
      </c>
      <c r="E2861" s="1">
        <f>_xlfn.IFNA(VLOOKUP(Aragon!B2861,'Kilter Holds'!$P$36:$AA$208,11,0),0)</f>
        <v>0</v>
      </c>
      <c r="G2861" s="2">
        <f t="shared" si="152"/>
        <v>0</v>
      </c>
      <c r="H2861" s="2">
        <f t="shared" si="153"/>
        <v>0</v>
      </c>
    </row>
    <row r="2862" spans="2:8">
      <c r="B2862" t="s">
        <v>122</v>
      </c>
      <c r="C2862" t="s">
        <v>787</v>
      </c>
      <c r="D2862" s="13" t="str">
        <f t="shared" si="154"/>
        <v>18-01</v>
      </c>
      <c r="E2862" s="1">
        <f>_xlfn.IFNA(VLOOKUP(Aragon!B2862,'Kilter Holds'!$P$36:$AA$208,12,0),0)</f>
        <v>0</v>
      </c>
      <c r="G2862" s="2">
        <f t="shared" si="152"/>
        <v>0</v>
      </c>
      <c r="H2862" s="2">
        <f t="shared" si="153"/>
        <v>0</v>
      </c>
    </row>
    <row r="2863" spans="2:8">
      <c r="B2863" t="s">
        <v>122</v>
      </c>
      <c r="C2863" t="s">
        <v>787</v>
      </c>
      <c r="D2863" s="12" t="str">
        <f t="shared" si="154"/>
        <v>Color Code</v>
      </c>
      <c r="E2863" s="1">
        <f>_xlfn.IFNA(VLOOKUP(Aragon!B2863,'Kilter Holds'!$P$36:$AA$208,13,0),0)</f>
        <v>0</v>
      </c>
      <c r="G2863" s="2">
        <f t="shared" si="152"/>
        <v>0</v>
      </c>
      <c r="H2863" s="2">
        <f t="shared" si="153"/>
        <v>0</v>
      </c>
    </row>
    <row r="2864" spans="2:8">
      <c r="B2864" t="s">
        <v>118</v>
      </c>
      <c r="C2864" t="s">
        <v>788</v>
      </c>
      <c r="D2864" s="5" t="str">
        <f t="shared" si="154"/>
        <v>11-12</v>
      </c>
      <c r="E2864" s="1">
        <f>_xlfn.IFNA(VLOOKUP(Aragon!B2864,'Kilter Holds'!$P$36:$AA$208,5,0),0)</f>
        <v>0</v>
      </c>
      <c r="G2864" s="2">
        <f t="shared" si="152"/>
        <v>0</v>
      </c>
      <c r="H2864" s="2">
        <f t="shared" si="153"/>
        <v>0</v>
      </c>
    </row>
    <row r="2865" spans="2:8">
      <c r="B2865" t="s">
        <v>118</v>
      </c>
      <c r="C2865" t="s">
        <v>788</v>
      </c>
      <c r="D2865" s="6" t="str">
        <f t="shared" si="154"/>
        <v>14-01</v>
      </c>
      <c r="E2865" s="1">
        <f>_xlfn.IFNA(VLOOKUP(Aragon!B2865,'Kilter Holds'!$P$36:$AA$208,6,0),0)</f>
        <v>0</v>
      </c>
      <c r="G2865" s="2">
        <f t="shared" si="152"/>
        <v>0</v>
      </c>
      <c r="H2865" s="2">
        <f t="shared" si="153"/>
        <v>0</v>
      </c>
    </row>
    <row r="2866" spans="2:8">
      <c r="B2866" t="s">
        <v>118</v>
      </c>
      <c r="C2866" t="s">
        <v>788</v>
      </c>
      <c r="D2866" s="7" t="str">
        <f t="shared" si="154"/>
        <v>15-12</v>
      </c>
      <c r="E2866" s="1">
        <f>_xlfn.IFNA(VLOOKUP(Aragon!B2866,'Kilter Holds'!$P$36:$AA$208,7,0),0)</f>
        <v>0</v>
      </c>
      <c r="G2866" s="2">
        <f t="shared" si="152"/>
        <v>0</v>
      </c>
      <c r="H2866" s="2">
        <f t="shared" si="153"/>
        <v>0</v>
      </c>
    </row>
    <row r="2867" spans="2:8">
      <c r="B2867" t="s">
        <v>118</v>
      </c>
      <c r="C2867" t="s">
        <v>788</v>
      </c>
      <c r="D2867" s="8" t="str">
        <f t="shared" si="154"/>
        <v>16-16</v>
      </c>
      <c r="E2867" s="1">
        <f>_xlfn.IFNA(VLOOKUP(Aragon!B2867,'Kilter Holds'!$P$36:$AA$208,8,0),0)</f>
        <v>0</v>
      </c>
      <c r="G2867" s="2">
        <f t="shared" si="152"/>
        <v>0</v>
      </c>
      <c r="H2867" s="2">
        <f t="shared" si="153"/>
        <v>0</v>
      </c>
    </row>
    <row r="2868" spans="2:8">
      <c r="B2868" t="s">
        <v>118</v>
      </c>
      <c r="C2868" t="s">
        <v>788</v>
      </c>
      <c r="D2868" s="9" t="str">
        <f t="shared" si="154"/>
        <v>13-01</v>
      </c>
      <c r="E2868" s="1">
        <f>_xlfn.IFNA(VLOOKUP(Aragon!B2868,'Kilter Holds'!$P$36:$AA$208,9,0),0)</f>
        <v>0</v>
      </c>
      <c r="G2868" s="2">
        <f t="shared" si="152"/>
        <v>0</v>
      </c>
      <c r="H2868" s="2">
        <f t="shared" si="153"/>
        <v>0</v>
      </c>
    </row>
    <row r="2869" spans="2:8">
      <c r="B2869" t="s">
        <v>118</v>
      </c>
      <c r="C2869" t="s">
        <v>788</v>
      </c>
      <c r="D2869" s="10" t="str">
        <f t="shared" si="154"/>
        <v>07-13</v>
      </c>
      <c r="E2869" s="1">
        <f>_xlfn.IFNA(VLOOKUP(Aragon!B2869,'Kilter Holds'!$P$36:$AA$208,10,0),0)</f>
        <v>0</v>
      </c>
      <c r="G2869" s="2">
        <f t="shared" si="152"/>
        <v>0</v>
      </c>
      <c r="H2869" s="2">
        <f t="shared" si="153"/>
        <v>0</v>
      </c>
    </row>
    <row r="2870" spans="2:8">
      <c r="B2870" t="s">
        <v>118</v>
      </c>
      <c r="C2870" t="s">
        <v>788</v>
      </c>
      <c r="D2870" s="11" t="str">
        <f t="shared" si="154"/>
        <v>11-26</v>
      </c>
      <c r="E2870" s="1">
        <f>_xlfn.IFNA(VLOOKUP(Aragon!B2870,'Kilter Holds'!$P$36:$AA$208,11,0),0)</f>
        <v>0</v>
      </c>
      <c r="G2870" s="2">
        <f t="shared" ref="G2870:G2933" si="155">E2870*F2870</f>
        <v>0</v>
      </c>
      <c r="H2870" s="2">
        <f t="shared" si="153"/>
        <v>0</v>
      </c>
    </row>
    <row r="2871" spans="2:8">
      <c r="B2871" t="s">
        <v>118</v>
      </c>
      <c r="C2871" t="s">
        <v>788</v>
      </c>
      <c r="D2871" s="13" t="str">
        <f t="shared" si="154"/>
        <v>18-01</v>
      </c>
      <c r="E2871" s="1">
        <f>_xlfn.IFNA(VLOOKUP(Aragon!B2871,'Kilter Holds'!$P$36:$AA$208,12,0),0)</f>
        <v>0</v>
      </c>
      <c r="G2871" s="2">
        <f t="shared" si="155"/>
        <v>0</v>
      </c>
      <c r="H2871" s="2">
        <f t="shared" si="153"/>
        <v>0</v>
      </c>
    </row>
    <row r="2872" spans="2:8">
      <c r="B2872" t="s">
        <v>118</v>
      </c>
      <c r="C2872" t="s">
        <v>788</v>
      </c>
      <c r="D2872" s="12" t="str">
        <f t="shared" si="154"/>
        <v>Color Code</v>
      </c>
      <c r="E2872" s="1">
        <f>_xlfn.IFNA(VLOOKUP(Aragon!B2872,'Kilter Holds'!$P$36:$AA$208,13,0),0)</f>
        <v>0</v>
      </c>
      <c r="G2872" s="2">
        <f t="shared" si="155"/>
        <v>0</v>
      </c>
      <c r="H2872" s="2">
        <f t="shared" si="153"/>
        <v>0</v>
      </c>
    </row>
    <row r="2873" spans="2:8">
      <c r="B2873" t="s">
        <v>117</v>
      </c>
      <c r="C2873" t="s">
        <v>789</v>
      </c>
      <c r="D2873" s="5" t="str">
        <f t="shared" si="154"/>
        <v>11-12</v>
      </c>
      <c r="E2873" s="1">
        <f>_xlfn.IFNA(VLOOKUP(Aragon!B2873,'Kilter Holds'!$P$36:$AA$208,5,0),0)</f>
        <v>0</v>
      </c>
      <c r="G2873" s="2">
        <f t="shared" si="155"/>
        <v>0</v>
      </c>
      <c r="H2873" s="2">
        <f t="shared" si="153"/>
        <v>0</v>
      </c>
    </row>
    <row r="2874" spans="2:8">
      <c r="B2874" t="s">
        <v>117</v>
      </c>
      <c r="C2874" t="s">
        <v>789</v>
      </c>
      <c r="D2874" s="6" t="str">
        <f t="shared" si="154"/>
        <v>14-01</v>
      </c>
      <c r="E2874" s="1">
        <f>_xlfn.IFNA(VLOOKUP(Aragon!B2874,'Kilter Holds'!$P$36:$AA$208,6,0),0)</f>
        <v>0</v>
      </c>
      <c r="G2874" s="2">
        <f t="shared" si="155"/>
        <v>0</v>
      </c>
      <c r="H2874" s="2">
        <f t="shared" si="153"/>
        <v>0</v>
      </c>
    </row>
    <row r="2875" spans="2:8">
      <c r="B2875" t="s">
        <v>117</v>
      </c>
      <c r="C2875" t="s">
        <v>789</v>
      </c>
      <c r="D2875" s="7" t="str">
        <f t="shared" si="154"/>
        <v>15-12</v>
      </c>
      <c r="E2875" s="1">
        <f>_xlfn.IFNA(VLOOKUP(Aragon!B2875,'Kilter Holds'!$P$36:$AA$208,7,0),0)</f>
        <v>0</v>
      </c>
      <c r="G2875" s="2">
        <f t="shared" si="155"/>
        <v>0</v>
      </c>
      <c r="H2875" s="2">
        <f t="shared" si="153"/>
        <v>0</v>
      </c>
    </row>
    <row r="2876" spans="2:8">
      <c r="B2876" t="s">
        <v>117</v>
      </c>
      <c r="C2876" t="s">
        <v>789</v>
      </c>
      <c r="D2876" s="8" t="str">
        <f t="shared" si="154"/>
        <v>16-16</v>
      </c>
      <c r="E2876" s="1">
        <f>_xlfn.IFNA(VLOOKUP(Aragon!B2876,'Kilter Holds'!$P$36:$AA$208,8,0),0)</f>
        <v>0</v>
      </c>
      <c r="G2876" s="2">
        <f t="shared" si="155"/>
        <v>0</v>
      </c>
      <c r="H2876" s="2">
        <f t="shared" si="153"/>
        <v>0</v>
      </c>
    </row>
    <row r="2877" spans="2:8">
      <c r="B2877" t="s">
        <v>117</v>
      </c>
      <c r="C2877" t="s">
        <v>789</v>
      </c>
      <c r="D2877" s="9" t="str">
        <f t="shared" si="154"/>
        <v>13-01</v>
      </c>
      <c r="E2877" s="1">
        <f>_xlfn.IFNA(VLOOKUP(Aragon!B2877,'Kilter Holds'!$P$36:$AA$208,9,0),0)</f>
        <v>0</v>
      </c>
      <c r="G2877" s="2">
        <f t="shared" si="155"/>
        <v>0</v>
      </c>
      <c r="H2877" s="2">
        <f t="shared" si="153"/>
        <v>0</v>
      </c>
    </row>
    <row r="2878" spans="2:8">
      <c r="B2878" t="s">
        <v>117</v>
      </c>
      <c r="C2878" t="s">
        <v>789</v>
      </c>
      <c r="D2878" s="10" t="str">
        <f t="shared" si="154"/>
        <v>07-13</v>
      </c>
      <c r="E2878" s="1">
        <f>_xlfn.IFNA(VLOOKUP(Aragon!B2878,'Kilter Holds'!$P$36:$AA$208,10,0),0)</f>
        <v>0</v>
      </c>
      <c r="G2878" s="2">
        <f t="shared" si="155"/>
        <v>0</v>
      </c>
      <c r="H2878" s="2">
        <f t="shared" si="153"/>
        <v>0</v>
      </c>
    </row>
    <row r="2879" spans="2:8">
      <c r="B2879" t="s">
        <v>117</v>
      </c>
      <c r="C2879" t="s">
        <v>789</v>
      </c>
      <c r="D2879" s="11" t="str">
        <f t="shared" si="154"/>
        <v>11-26</v>
      </c>
      <c r="E2879" s="1">
        <f>_xlfn.IFNA(VLOOKUP(Aragon!B2879,'Kilter Holds'!$P$36:$AA$208,11,0),0)</f>
        <v>0</v>
      </c>
      <c r="G2879" s="2">
        <f t="shared" si="155"/>
        <v>0</v>
      </c>
      <c r="H2879" s="2">
        <f t="shared" si="153"/>
        <v>0</v>
      </c>
    </row>
    <row r="2880" spans="2:8">
      <c r="B2880" t="s">
        <v>117</v>
      </c>
      <c r="C2880" t="s">
        <v>789</v>
      </c>
      <c r="D2880" s="13" t="str">
        <f t="shared" si="154"/>
        <v>18-01</v>
      </c>
      <c r="E2880" s="1">
        <f>_xlfn.IFNA(VLOOKUP(Aragon!B2880,'Kilter Holds'!$P$36:$AA$208,12,0),0)</f>
        <v>0</v>
      </c>
      <c r="G2880" s="2">
        <f t="shared" si="155"/>
        <v>0</v>
      </c>
      <c r="H2880" s="2">
        <f t="shared" si="153"/>
        <v>0</v>
      </c>
    </row>
    <row r="2881" spans="2:8">
      <c r="B2881" t="s">
        <v>117</v>
      </c>
      <c r="C2881" t="s">
        <v>789</v>
      </c>
      <c r="D2881" s="12" t="str">
        <f t="shared" si="154"/>
        <v>Color Code</v>
      </c>
      <c r="E2881" s="1">
        <f>_xlfn.IFNA(VLOOKUP(Aragon!B2881,'Kilter Holds'!$P$36:$AA$208,13,0),0)</f>
        <v>0</v>
      </c>
      <c r="G2881" s="2">
        <f t="shared" si="155"/>
        <v>0</v>
      </c>
      <c r="H2881" s="2">
        <f t="shared" ref="H2881:H2944" si="156">IF($S$11="Y",G2881*0.05,0)</f>
        <v>0</v>
      </c>
    </row>
    <row r="2882" spans="2:8">
      <c r="B2882" t="s">
        <v>128</v>
      </c>
      <c r="C2882" t="s">
        <v>790</v>
      </c>
      <c r="D2882" s="5" t="str">
        <f t="shared" ref="D2882:D2945" si="157">D2873</f>
        <v>11-12</v>
      </c>
      <c r="E2882" s="1">
        <f>_xlfn.IFNA(VLOOKUP(Aragon!B2882,'Kilter Holds'!$P$36:$AA$208,5,0),0)</f>
        <v>0</v>
      </c>
      <c r="G2882" s="2">
        <f t="shared" si="155"/>
        <v>0</v>
      </c>
      <c r="H2882" s="2">
        <f t="shared" si="156"/>
        <v>0</v>
      </c>
    </row>
    <row r="2883" spans="2:8">
      <c r="B2883" t="s">
        <v>128</v>
      </c>
      <c r="C2883" t="s">
        <v>790</v>
      </c>
      <c r="D2883" s="6" t="str">
        <f t="shared" si="157"/>
        <v>14-01</v>
      </c>
      <c r="E2883" s="1">
        <f>_xlfn.IFNA(VLOOKUP(Aragon!B2883,'Kilter Holds'!$P$36:$AA$208,6,0),0)</f>
        <v>0</v>
      </c>
      <c r="G2883" s="2">
        <f t="shared" si="155"/>
        <v>0</v>
      </c>
      <c r="H2883" s="2">
        <f t="shared" si="156"/>
        <v>0</v>
      </c>
    </row>
    <row r="2884" spans="2:8">
      <c r="B2884" t="s">
        <v>128</v>
      </c>
      <c r="C2884" t="s">
        <v>790</v>
      </c>
      <c r="D2884" s="7" t="str">
        <f t="shared" si="157"/>
        <v>15-12</v>
      </c>
      <c r="E2884" s="1">
        <f>_xlfn.IFNA(VLOOKUP(Aragon!B2884,'Kilter Holds'!$P$36:$AA$208,7,0),0)</f>
        <v>0</v>
      </c>
      <c r="G2884" s="2">
        <f t="shared" si="155"/>
        <v>0</v>
      </c>
      <c r="H2884" s="2">
        <f t="shared" si="156"/>
        <v>0</v>
      </c>
    </row>
    <row r="2885" spans="2:8">
      <c r="B2885" t="s">
        <v>128</v>
      </c>
      <c r="C2885" t="s">
        <v>790</v>
      </c>
      <c r="D2885" s="8" t="str">
        <f t="shared" si="157"/>
        <v>16-16</v>
      </c>
      <c r="E2885" s="1">
        <f>_xlfn.IFNA(VLOOKUP(Aragon!B2885,'Kilter Holds'!$P$36:$AA$208,8,0),0)</f>
        <v>0</v>
      </c>
      <c r="G2885" s="2">
        <f t="shared" si="155"/>
        <v>0</v>
      </c>
      <c r="H2885" s="2">
        <f t="shared" si="156"/>
        <v>0</v>
      </c>
    </row>
    <row r="2886" spans="2:8">
      <c r="B2886" t="s">
        <v>128</v>
      </c>
      <c r="C2886" t="s">
        <v>790</v>
      </c>
      <c r="D2886" s="9" t="str">
        <f t="shared" si="157"/>
        <v>13-01</v>
      </c>
      <c r="E2886" s="1">
        <f>_xlfn.IFNA(VLOOKUP(Aragon!B2886,'Kilter Holds'!$P$36:$AA$208,9,0),0)</f>
        <v>0</v>
      </c>
      <c r="G2886" s="2">
        <f t="shared" si="155"/>
        <v>0</v>
      </c>
      <c r="H2886" s="2">
        <f t="shared" si="156"/>
        <v>0</v>
      </c>
    </row>
    <row r="2887" spans="2:8">
      <c r="B2887" t="s">
        <v>128</v>
      </c>
      <c r="C2887" t="s">
        <v>790</v>
      </c>
      <c r="D2887" s="10" t="str">
        <f t="shared" si="157"/>
        <v>07-13</v>
      </c>
      <c r="E2887" s="1">
        <f>_xlfn.IFNA(VLOOKUP(Aragon!B2887,'Kilter Holds'!$P$36:$AA$208,10,0),0)</f>
        <v>0</v>
      </c>
      <c r="G2887" s="2">
        <f t="shared" si="155"/>
        <v>0</v>
      </c>
      <c r="H2887" s="2">
        <f t="shared" si="156"/>
        <v>0</v>
      </c>
    </row>
    <row r="2888" spans="2:8">
      <c r="B2888" t="s">
        <v>128</v>
      </c>
      <c r="C2888" t="s">
        <v>790</v>
      </c>
      <c r="D2888" s="11" t="str">
        <f t="shared" si="157"/>
        <v>11-26</v>
      </c>
      <c r="E2888" s="1">
        <f>_xlfn.IFNA(VLOOKUP(Aragon!B2888,'Kilter Holds'!$P$36:$AA$208,11,0),0)</f>
        <v>0</v>
      </c>
      <c r="G2888" s="2">
        <f t="shared" si="155"/>
        <v>0</v>
      </c>
      <c r="H2888" s="2">
        <f t="shared" si="156"/>
        <v>0</v>
      </c>
    </row>
    <row r="2889" spans="2:8">
      <c r="B2889" t="s">
        <v>128</v>
      </c>
      <c r="C2889" t="s">
        <v>790</v>
      </c>
      <c r="D2889" s="13" t="str">
        <f t="shared" si="157"/>
        <v>18-01</v>
      </c>
      <c r="E2889" s="1">
        <f>_xlfn.IFNA(VLOOKUP(Aragon!B2889,'Kilter Holds'!$P$36:$AA$208,12,0),0)</f>
        <v>0</v>
      </c>
      <c r="G2889" s="2">
        <f t="shared" si="155"/>
        <v>0</v>
      </c>
      <c r="H2889" s="2">
        <f t="shared" si="156"/>
        <v>0</v>
      </c>
    </row>
    <row r="2890" spans="2:8">
      <c r="B2890" t="s">
        <v>128</v>
      </c>
      <c r="C2890" t="s">
        <v>790</v>
      </c>
      <c r="D2890" s="12" t="str">
        <f t="shared" si="157"/>
        <v>Color Code</v>
      </c>
      <c r="E2890" s="1">
        <f>_xlfn.IFNA(VLOOKUP(Aragon!B2890,'Kilter Holds'!$P$36:$AA$208,13,0),0)</f>
        <v>0</v>
      </c>
      <c r="G2890" s="2">
        <f t="shared" si="155"/>
        <v>0</v>
      </c>
      <c r="H2890" s="2">
        <f t="shared" si="156"/>
        <v>0</v>
      </c>
    </row>
    <row r="2891" spans="2:8">
      <c r="B2891" t="s">
        <v>133</v>
      </c>
      <c r="C2891" t="s">
        <v>791</v>
      </c>
      <c r="D2891" s="5" t="str">
        <f t="shared" si="157"/>
        <v>11-12</v>
      </c>
      <c r="E2891" s="1">
        <f>_xlfn.IFNA(VLOOKUP(Aragon!B2891,'Kilter Holds'!$P$36:$AA$208,5,0),0)</f>
        <v>0</v>
      </c>
      <c r="G2891" s="2">
        <f t="shared" si="155"/>
        <v>0</v>
      </c>
      <c r="H2891" s="2">
        <f t="shared" si="156"/>
        <v>0</v>
      </c>
    </row>
    <row r="2892" spans="2:8">
      <c r="B2892" t="s">
        <v>133</v>
      </c>
      <c r="C2892" t="s">
        <v>791</v>
      </c>
      <c r="D2892" s="6" t="str">
        <f t="shared" si="157"/>
        <v>14-01</v>
      </c>
      <c r="E2892" s="1">
        <f>_xlfn.IFNA(VLOOKUP(Aragon!B2892,'Kilter Holds'!$P$36:$AA$208,6,0),0)</f>
        <v>0</v>
      </c>
      <c r="G2892" s="2">
        <f t="shared" si="155"/>
        <v>0</v>
      </c>
      <c r="H2892" s="2">
        <f t="shared" si="156"/>
        <v>0</v>
      </c>
    </row>
    <row r="2893" spans="2:8">
      <c r="B2893" t="s">
        <v>133</v>
      </c>
      <c r="C2893" t="s">
        <v>791</v>
      </c>
      <c r="D2893" s="7" t="str">
        <f t="shared" si="157"/>
        <v>15-12</v>
      </c>
      <c r="E2893" s="1">
        <f>_xlfn.IFNA(VLOOKUP(Aragon!B2893,'Kilter Holds'!$P$36:$AA$208,7,0),0)</f>
        <v>0</v>
      </c>
      <c r="G2893" s="2">
        <f t="shared" si="155"/>
        <v>0</v>
      </c>
      <c r="H2893" s="2">
        <f t="shared" si="156"/>
        <v>0</v>
      </c>
    </row>
    <row r="2894" spans="2:8">
      <c r="B2894" t="s">
        <v>133</v>
      </c>
      <c r="C2894" t="s">
        <v>791</v>
      </c>
      <c r="D2894" s="8" t="str">
        <f t="shared" si="157"/>
        <v>16-16</v>
      </c>
      <c r="E2894" s="1">
        <f>_xlfn.IFNA(VLOOKUP(Aragon!B2894,'Kilter Holds'!$P$36:$AA$208,8,0),0)</f>
        <v>0</v>
      </c>
      <c r="G2894" s="2">
        <f t="shared" si="155"/>
        <v>0</v>
      </c>
      <c r="H2894" s="2">
        <f t="shared" si="156"/>
        <v>0</v>
      </c>
    </row>
    <row r="2895" spans="2:8">
      <c r="B2895" t="s">
        <v>133</v>
      </c>
      <c r="C2895" t="s">
        <v>791</v>
      </c>
      <c r="D2895" s="9" t="str">
        <f t="shared" si="157"/>
        <v>13-01</v>
      </c>
      <c r="E2895" s="1">
        <f>_xlfn.IFNA(VLOOKUP(Aragon!B2895,'Kilter Holds'!$P$36:$AA$208,9,0),0)</f>
        <v>0</v>
      </c>
      <c r="G2895" s="2">
        <f t="shared" si="155"/>
        <v>0</v>
      </c>
      <c r="H2895" s="2">
        <f t="shared" si="156"/>
        <v>0</v>
      </c>
    </row>
    <row r="2896" spans="2:8">
      <c r="B2896" t="s">
        <v>133</v>
      </c>
      <c r="C2896" t="s">
        <v>791</v>
      </c>
      <c r="D2896" s="10" t="str">
        <f t="shared" si="157"/>
        <v>07-13</v>
      </c>
      <c r="E2896" s="1">
        <f>_xlfn.IFNA(VLOOKUP(Aragon!B2896,'Kilter Holds'!$P$36:$AA$208,10,0),0)</f>
        <v>0</v>
      </c>
      <c r="G2896" s="2">
        <f t="shared" si="155"/>
        <v>0</v>
      </c>
      <c r="H2896" s="2">
        <f t="shared" si="156"/>
        <v>0</v>
      </c>
    </row>
    <row r="2897" spans="2:8">
      <c r="B2897" t="s">
        <v>133</v>
      </c>
      <c r="C2897" t="s">
        <v>791</v>
      </c>
      <c r="D2897" s="11" t="str">
        <f t="shared" si="157"/>
        <v>11-26</v>
      </c>
      <c r="E2897" s="1">
        <f>_xlfn.IFNA(VLOOKUP(Aragon!B2897,'Kilter Holds'!$P$36:$AA$208,11,0),0)</f>
        <v>0</v>
      </c>
      <c r="G2897" s="2">
        <f t="shared" si="155"/>
        <v>0</v>
      </c>
      <c r="H2897" s="2">
        <f t="shared" si="156"/>
        <v>0</v>
      </c>
    </row>
    <row r="2898" spans="2:8">
      <c r="B2898" t="s">
        <v>133</v>
      </c>
      <c r="C2898" t="s">
        <v>791</v>
      </c>
      <c r="D2898" s="13" t="str">
        <f t="shared" si="157"/>
        <v>18-01</v>
      </c>
      <c r="E2898" s="1">
        <f>_xlfn.IFNA(VLOOKUP(Aragon!B2898,'Kilter Holds'!$P$36:$AA$208,12,0),0)</f>
        <v>0</v>
      </c>
      <c r="G2898" s="2">
        <f t="shared" si="155"/>
        <v>0</v>
      </c>
      <c r="H2898" s="2">
        <f t="shared" si="156"/>
        <v>0</v>
      </c>
    </row>
    <row r="2899" spans="2:8">
      <c r="B2899" t="s">
        <v>133</v>
      </c>
      <c r="C2899" t="s">
        <v>791</v>
      </c>
      <c r="D2899" s="12" t="str">
        <f t="shared" si="157"/>
        <v>Color Code</v>
      </c>
      <c r="E2899" s="1">
        <f>_xlfn.IFNA(VLOOKUP(Aragon!B2899,'Kilter Holds'!$P$36:$AA$208,13,0),0)</f>
        <v>0</v>
      </c>
      <c r="G2899" s="2">
        <f t="shared" si="155"/>
        <v>0</v>
      </c>
      <c r="H2899" s="2">
        <f t="shared" si="156"/>
        <v>0</v>
      </c>
    </row>
    <row r="2900" spans="2:8">
      <c r="B2900" t="s">
        <v>131</v>
      </c>
      <c r="C2900" t="s">
        <v>792</v>
      </c>
      <c r="D2900" s="5" t="str">
        <f t="shared" si="157"/>
        <v>11-12</v>
      </c>
      <c r="E2900" s="1">
        <f>_xlfn.IFNA(VLOOKUP(Aragon!B2900,'Kilter Holds'!$P$36:$AA$208,5,0),0)</f>
        <v>0</v>
      </c>
      <c r="G2900" s="2">
        <f t="shared" si="155"/>
        <v>0</v>
      </c>
      <c r="H2900" s="2">
        <f t="shared" si="156"/>
        <v>0</v>
      </c>
    </row>
    <row r="2901" spans="2:8">
      <c r="B2901" t="s">
        <v>131</v>
      </c>
      <c r="C2901" t="s">
        <v>792</v>
      </c>
      <c r="D2901" s="6" t="str">
        <f t="shared" si="157"/>
        <v>14-01</v>
      </c>
      <c r="E2901" s="1">
        <f>_xlfn.IFNA(VLOOKUP(Aragon!B2901,'Kilter Holds'!$P$36:$AA$208,6,0),0)</f>
        <v>0</v>
      </c>
      <c r="G2901" s="2">
        <f t="shared" si="155"/>
        <v>0</v>
      </c>
      <c r="H2901" s="2">
        <f t="shared" si="156"/>
        <v>0</v>
      </c>
    </row>
    <row r="2902" spans="2:8">
      <c r="B2902" t="s">
        <v>131</v>
      </c>
      <c r="C2902" t="s">
        <v>792</v>
      </c>
      <c r="D2902" s="7" t="str">
        <f t="shared" si="157"/>
        <v>15-12</v>
      </c>
      <c r="E2902" s="1">
        <f>_xlfn.IFNA(VLOOKUP(Aragon!B2902,'Kilter Holds'!$P$36:$AA$208,7,0),0)</f>
        <v>0</v>
      </c>
      <c r="G2902" s="2">
        <f t="shared" si="155"/>
        <v>0</v>
      </c>
      <c r="H2902" s="2">
        <f t="shared" si="156"/>
        <v>0</v>
      </c>
    </row>
    <row r="2903" spans="2:8">
      <c r="B2903" t="s">
        <v>131</v>
      </c>
      <c r="C2903" t="s">
        <v>792</v>
      </c>
      <c r="D2903" s="8" t="str">
        <f t="shared" si="157"/>
        <v>16-16</v>
      </c>
      <c r="E2903" s="1">
        <f>_xlfn.IFNA(VLOOKUP(Aragon!B2903,'Kilter Holds'!$P$36:$AA$208,8,0),0)</f>
        <v>0</v>
      </c>
      <c r="G2903" s="2">
        <f t="shared" si="155"/>
        <v>0</v>
      </c>
      <c r="H2903" s="2">
        <f t="shared" si="156"/>
        <v>0</v>
      </c>
    </row>
    <row r="2904" spans="2:8">
      <c r="B2904" t="s">
        <v>131</v>
      </c>
      <c r="C2904" t="s">
        <v>792</v>
      </c>
      <c r="D2904" s="9" t="str">
        <f t="shared" si="157"/>
        <v>13-01</v>
      </c>
      <c r="E2904" s="1">
        <f>_xlfn.IFNA(VLOOKUP(Aragon!B2904,'Kilter Holds'!$P$36:$AA$208,9,0),0)</f>
        <v>0</v>
      </c>
      <c r="G2904" s="2">
        <f t="shared" si="155"/>
        <v>0</v>
      </c>
      <c r="H2904" s="2">
        <f t="shared" si="156"/>
        <v>0</v>
      </c>
    </row>
    <row r="2905" spans="2:8">
      <c r="B2905" t="s">
        <v>131</v>
      </c>
      <c r="C2905" t="s">
        <v>792</v>
      </c>
      <c r="D2905" s="10" t="str">
        <f t="shared" si="157"/>
        <v>07-13</v>
      </c>
      <c r="E2905" s="1">
        <f>_xlfn.IFNA(VLOOKUP(Aragon!B2905,'Kilter Holds'!$P$36:$AA$208,10,0),0)</f>
        <v>0</v>
      </c>
      <c r="G2905" s="2">
        <f t="shared" si="155"/>
        <v>0</v>
      </c>
      <c r="H2905" s="2">
        <f t="shared" si="156"/>
        <v>0</v>
      </c>
    </row>
    <row r="2906" spans="2:8">
      <c r="B2906" t="s">
        <v>131</v>
      </c>
      <c r="C2906" t="s">
        <v>792</v>
      </c>
      <c r="D2906" s="11" t="str">
        <f t="shared" si="157"/>
        <v>11-26</v>
      </c>
      <c r="E2906" s="1">
        <f>_xlfn.IFNA(VLOOKUP(Aragon!B2906,'Kilter Holds'!$P$36:$AA$208,11,0),0)</f>
        <v>0</v>
      </c>
      <c r="G2906" s="2">
        <f t="shared" si="155"/>
        <v>0</v>
      </c>
      <c r="H2906" s="2">
        <f t="shared" si="156"/>
        <v>0</v>
      </c>
    </row>
    <row r="2907" spans="2:8">
      <c r="B2907" t="s">
        <v>131</v>
      </c>
      <c r="C2907" t="s">
        <v>792</v>
      </c>
      <c r="D2907" s="13" t="str">
        <f t="shared" si="157"/>
        <v>18-01</v>
      </c>
      <c r="E2907" s="1">
        <f>_xlfn.IFNA(VLOOKUP(Aragon!B2907,'Kilter Holds'!$P$36:$AA$208,12,0),0)</f>
        <v>0</v>
      </c>
      <c r="G2907" s="2">
        <f t="shared" si="155"/>
        <v>0</v>
      </c>
      <c r="H2907" s="2">
        <f t="shared" si="156"/>
        <v>0</v>
      </c>
    </row>
    <row r="2908" spans="2:8">
      <c r="B2908" t="s">
        <v>131</v>
      </c>
      <c r="C2908" t="s">
        <v>792</v>
      </c>
      <c r="D2908" s="12" t="str">
        <f t="shared" si="157"/>
        <v>Color Code</v>
      </c>
      <c r="E2908" s="1">
        <f>_xlfn.IFNA(VLOOKUP(Aragon!B2908,'Kilter Holds'!$P$36:$AA$208,13,0),0)</f>
        <v>0</v>
      </c>
      <c r="G2908" s="2">
        <f t="shared" si="155"/>
        <v>0</v>
      </c>
      <c r="H2908" s="2">
        <f t="shared" si="156"/>
        <v>0</v>
      </c>
    </row>
    <row r="2909" spans="2:8">
      <c r="B2909" t="s">
        <v>129</v>
      </c>
      <c r="C2909" t="s">
        <v>793</v>
      </c>
      <c r="D2909" s="5" t="str">
        <f t="shared" si="157"/>
        <v>11-12</v>
      </c>
      <c r="E2909" s="1">
        <f>_xlfn.IFNA(VLOOKUP(Aragon!B2909,'Kilter Holds'!$P$36:$AA$208,5,0),0)</f>
        <v>0</v>
      </c>
      <c r="G2909" s="2">
        <f t="shared" si="155"/>
        <v>0</v>
      </c>
      <c r="H2909" s="2">
        <f t="shared" si="156"/>
        <v>0</v>
      </c>
    </row>
    <row r="2910" spans="2:8">
      <c r="B2910" t="s">
        <v>129</v>
      </c>
      <c r="C2910" t="s">
        <v>793</v>
      </c>
      <c r="D2910" s="6" t="str">
        <f t="shared" si="157"/>
        <v>14-01</v>
      </c>
      <c r="E2910" s="1">
        <f>_xlfn.IFNA(VLOOKUP(Aragon!B2910,'Kilter Holds'!$P$36:$AA$208,6,0),0)</f>
        <v>0</v>
      </c>
      <c r="G2910" s="2">
        <f t="shared" si="155"/>
        <v>0</v>
      </c>
      <c r="H2910" s="2">
        <f t="shared" si="156"/>
        <v>0</v>
      </c>
    </row>
    <row r="2911" spans="2:8">
      <c r="B2911" t="s">
        <v>129</v>
      </c>
      <c r="C2911" t="s">
        <v>793</v>
      </c>
      <c r="D2911" s="7" t="str">
        <f t="shared" si="157"/>
        <v>15-12</v>
      </c>
      <c r="E2911" s="1">
        <f>_xlfn.IFNA(VLOOKUP(Aragon!B2911,'Kilter Holds'!$P$36:$AA$208,7,0),0)</f>
        <v>0</v>
      </c>
      <c r="G2911" s="2">
        <f t="shared" si="155"/>
        <v>0</v>
      </c>
      <c r="H2911" s="2">
        <f t="shared" si="156"/>
        <v>0</v>
      </c>
    </row>
    <row r="2912" spans="2:8">
      <c r="B2912" t="s">
        <v>129</v>
      </c>
      <c r="C2912" t="s">
        <v>793</v>
      </c>
      <c r="D2912" s="8" t="str">
        <f t="shared" si="157"/>
        <v>16-16</v>
      </c>
      <c r="E2912" s="1">
        <f>_xlfn.IFNA(VLOOKUP(Aragon!B2912,'Kilter Holds'!$P$36:$AA$208,8,0),0)</f>
        <v>0</v>
      </c>
      <c r="G2912" s="2">
        <f t="shared" si="155"/>
        <v>0</v>
      </c>
      <c r="H2912" s="2">
        <f t="shared" si="156"/>
        <v>0</v>
      </c>
    </row>
    <row r="2913" spans="2:8">
      <c r="B2913" t="s">
        <v>129</v>
      </c>
      <c r="C2913" t="s">
        <v>793</v>
      </c>
      <c r="D2913" s="9" t="str">
        <f t="shared" si="157"/>
        <v>13-01</v>
      </c>
      <c r="E2913" s="1">
        <f>_xlfn.IFNA(VLOOKUP(Aragon!B2913,'Kilter Holds'!$P$36:$AA$208,9,0),0)</f>
        <v>0</v>
      </c>
      <c r="G2913" s="2">
        <f t="shared" si="155"/>
        <v>0</v>
      </c>
      <c r="H2913" s="2">
        <f t="shared" si="156"/>
        <v>0</v>
      </c>
    </row>
    <row r="2914" spans="2:8">
      <c r="B2914" t="s">
        <v>129</v>
      </c>
      <c r="C2914" t="s">
        <v>793</v>
      </c>
      <c r="D2914" s="10" t="str">
        <f t="shared" si="157"/>
        <v>07-13</v>
      </c>
      <c r="E2914" s="1">
        <f>_xlfn.IFNA(VLOOKUP(Aragon!B2914,'Kilter Holds'!$P$36:$AA$208,10,0),0)</f>
        <v>0</v>
      </c>
      <c r="G2914" s="2">
        <f t="shared" si="155"/>
        <v>0</v>
      </c>
      <c r="H2914" s="2">
        <f t="shared" si="156"/>
        <v>0</v>
      </c>
    </row>
    <row r="2915" spans="2:8">
      <c r="B2915" t="s">
        <v>129</v>
      </c>
      <c r="C2915" t="s">
        <v>793</v>
      </c>
      <c r="D2915" s="11" t="str">
        <f t="shared" si="157"/>
        <v>11-26</v>
      </c>
      <c r="E2915" s="1">
        <f>_xlfn.IFNA(VLOOKUP(Aragon!B2915,'Kilter Holds'!$P$36:$AA$208,11,0),0)</f>
        <v>0</v>
      </c>
      <c r="G2915" s="2">
        <f t="shared" si="155"/>
        <v>0</v>
      </c>
      <c r="H2915" s="2">
        <f t="shared" si="156"/>
        <v>0</v>
      </c>
    </row>
    <row r="2916" spans="2:8">
      <c r="B2916" t="s">
        <v>129</v>
      </c>
      <c r="C2916" t="s">
        <v>793</v>
      </c>
      <c r="D2916" s="13" t="str">
        <f t="shared" si="157"/>
        <v>18-01</v>
      </c>
      <c r="E2916" s="1">
        <f>_xlfn.IFNA(VLOOKUP(Aragon!B2916,'Kilter Holds'!$P$36:$AA$208,12,0),0)</f>
        <v>0</v>
      </c>
      <c r="G2916" s="2">
        <f t="shared" si="155"/>
        <v>0</v>
      </c>
      <c r="H2916" s="2">
        <f t="shared" si="156"/>
        <v>0</v>
      </c>
    </row>
    <row r="2917" spans="2:8">
      <c r="B2917" t="s">
        <v>129</v>
      </c>
      <c r="C2917" t="s">
        <v>793</v>
      </c>
      <c r="D2917" s="12" t="str">
        <f t="shared" si="157"/>
        <v>Color Code</v>
      </c>
      <c r="E2917" s="1">
        <f>_xlfn.IFNA(VLOOKUP(Aragon!B2917,'Kilter Holds'!$P$36:$AA$208,13,0),0)</f>
        <v>0</v>
      </c>
      <c r="G2917" s="2">
        <f t="shared" si="155"/>
        <v>0</v>
      </c>
      <c r="H2917" s="2">
        <f t="shared" si="156"/>
        <v>0</v>
      </c>
    </row>
    <row r="2918" spans="2:8">
      <c r="B2918" t="s">
        <v>130</v>
      </c>
      <c r="C2918" t="s">
        <v>794</v>
      </c>
      <c r="D2918" s="5" t="str">
        <f t="shared" si="157"/>
        <v>11-12</v>
      </c>
      <c r="E2918" s="1">
        <f>_xlfn.IFNA(VLOOKUP(Aragon!B2918,'Kilter Holds'!$P$36:$AA$208,5,0),0)</f>
        <v>0</v>
      </c>
      <c r="G2918" s="2">
        <f t="shared" si="155"/>
        <v>0</v>
      </c>
      <c r="H2918" s="2">
        <f t="shared" si="156"/>
        <v>0</v>
      </c>
    </row>
    <row r="2919" spans="2:8">
      <c r="B2919" t="s">
        <v>130</v>
      </c>
      <c r="C2919" t="s">
        <v>794</v>
      </c>
      <c r="D2919" s="6" t="str">
        <f t="shared" si="157"/>
        <v>14-01</v>
      </c>
      <c r="E2919" s="1">
        <f>_xlfn.IFNA(VLOOKUP(Aragon!B2919,'Kilter Holds'!$P$36:$AA$208,6,0),0)</f>
        <v>0</v>
      </c>
      <c r="G2919" s="2">
        <f t="shared" si="155"/>
        <v>0</v>
      </c>
      <c r="H2919" s="2">
        <f t="shared" si="156"/>
        <v>0</v>
      </c>
    </row>
    <row r="2920" spans="2:8">
      <c r="B2920" t="s">
        <v>130</v>
      </c>
      <c r="C2920" t="s">
        <v>794</v>
      </c>
      <c r="D2920" s="7" t="str">
        <f t="shared" si="157"/>
        <v>15-12</v>
      </c>
      <c r="E2920" s="1">
        <f>_xlfn.IFNA(VLOOKUP(Aragon!B2920,'Kilter Holds'!$P$36:$AA$208,7,0),0)</f>
        <v>0</v>
      </c>
      <c r="G2920" s="2">
        <f t="shared" si="155"/>
        <v>0</v>
      </c>
      <c r="H2920" s="2">
        <f t="shared" si="156"/>
        <v>0</v>
      </c>
    </row>
    <row r="2921" spans="2:8">
      <c r="B2921" t="s">
        <v>130</v>
      </c>
      <c r="C2921" t="s">
        <v>794</v>
      </c>
      <c r="D2921" s="8" t="str">
        <f t="shared" si="157"/>
        <v>16-16</v>
      </c>
      <c r="E2921" s="1">
        <f>_xlfn.IFNA(VLOOKUP(Aragon!B2921,'Kilter Holds'!$P$36:$AA$208,8,0),0)</f>
        <v>0</v>
      </c>
      <c r="G2921" s="2">
        <f t="shared" si="155"/>
        <v>0</v>
      </c>
      <c r="H2921" s="2">
        <f t="shared" si="156"/>
        <v>0</v>
      </c>
    </row>
    <row r="2922" spans="2:8">
      <c r="B2922" t="s">
        <v>130</v>
      </c>
      <c r="C2922" t="s">
        <v>794</v>
      </c>
      <c r="D2922" s="9" t="str">
        <f t="shared" si="157"/>
        <v>13-01</v>
      </c>
      <c r="E2922" s="1">
        <f>_xlfn.IFNA(VLOOKUP(Aragon!B2922,'Kilter Holds'!$P$36:$AA$208,9,0),0)</f>
        <v>0</v>
      </c>
      <c r="G2922" s="2">
        <f t="shared" si="155"/>
        <v>0</v>
      </c>
      <c r="H2922" s="2">
        <f t="shared" si="156"/>
        <v>0</v>
      </c>
    </row>
    <row r="2923" spans="2:8">
      <c r="B2923" t="s">
        <v>130</v>
      </c>
      <c r="C2923" t="s">
        <v>794</v>
      </c>
      <c r="D2923" s="10" t="str">
        <f t="shared" si="157"/>
        <v>07-13</v>
      </c>
      <c r="E2923" s="1">
        <f>_xlfn.IFNA(VLOOKUP(Aragon!B2923,'Kilter Holds'!$P$36:$AA$208,10,0),0)</f>
        <v>0</v>
      </c>
      <c r="G2923" s="2">
        <f t="shared" si="155"/>
        <v>0</v>
      </c>
      <c r="H2923" s="2">
        <f t="shared" si="156"/>
        <v>0</v>
      </c>
    </row>
    <row r="2924" spans="2:8">
      <c r="B2924" t="s">
        <v>130</v>
      </c>
      <c r="C2924" t="s">
        <v>794</v>
      </c>
      <c r="D2924" s="11" t="str">
        <f t="shared" si="157"/>
        <v>11-26</v>
      </c>
      <c r="E2924" s="1">
        <f>_xlfn.IFNA(VLOOKUP(Aragon!B2924,'Kilter Holds'!$P$36:$AA$208,11,0),0)</f>
        <v>0</v>
      </c>
      <c r="G2924" s="2">
        <f t="shared" si="155"/>
        <v>0</v>
      </c>
      <c r="H2924" s="2">
        <f t="shared" si="156"/>
        <v>0</v>
      </c>
    </row>
    <row r="2925" spans="2:8">
      <c r="B2925" t="s">
        <v>130</v>
      </c>
      <c r="C2925" t="s">
        <v>794</v>
      </c>
      <c r="D2925" s="13" t="str">
        <f t="shared" si="157"/>
        <v>18-01</v>
      </c>
      <c r="E2925" s="1">
        <f>_xlfn.IFNA(VLOOKUP(Aragon!B2925,'Kilter Holds'!$P$36:$AA$208,12,0),0)</f>
        <v>0</v>
      </c>
      <c r="G2925" s="2">
        <f t="shared" si="155"/>
        <v>0</v>
      </c>
      <c r="H2925" s="2">
        <f t="shared" si="156"/>
        <v>0</v>
      </c>
    </row>
    <row r="2926" spans="2:8">
      <c r="B2926" t="s">
        <v>130</v>
      </c>
      <c r="C2926" t="s">
        <v>794</v>
      </c>
      <c r="D2926" s="12" t="str">
        <f t="shared" si="157"/>
        <v>Color Code</v>
      </c>
      <c r="E2926" s="1">
        <f>_xlfn.IFNA(VLOOKUP(Aragon!B2926,'Kilter Holds'!$P$36:$AA$208,13,0),0)</f>
        <v>0</v>
      </c>
      <c r="G2926" s="2">
        <f t="shared" si="155"/>
        <v>0</v>
      </c>
      <c r="H2926" s="2">
        <f t="shared" si="156"/>
        <v>0</v>
      </c>
    </row>
    <row r="2927" spans="2:8">
      <c r="B2927" t="s">
        <v>132</v>
      </c>
      <c r="C2927" t="s">
        <v>795</v>
      </c>
      <c r="D2927" s="5" t="str">
        <f t="shared" si="157"/>
        <v>11-12</v>
      </c>
      <c r="E2927" s="1">
        <f>_xlfn.IFNA(VLOOKUP(Aragon!B2927,'Kilter Holds'!$P$36:$AA$208,5,0),0)</f>
        <v>0</v>
      </c>
      <c r="G2927" s="2">
        <f t="shared" si="155"/>
        <v>0</v>
      </c>
      <c r="H2927" s="2">
        <f t="shared" si="156"/>
        <v>0</v>
      </c>
    </row>
    <row r="2928" spans="2:8">
      <c r="B2928" t="s">
        <v>132</v>
      </c>
      <c r="C2928" t="s">
        <v>795</v>
      </c>
      <c r="D2928" s="6" t="str">
        <f t="shared" si="157"/>
        <v>14-01</v>
      </c>
      <c r="E2928" s="1">
        <f>_xlfn.IFNA(VLOOKUP(Aragon!B2928,'Kilter Holds'!$P$36:$AA$208,6,0),0)</f>
        <v>0</v>
      </c>
      <c r="G2928" s="2">
        <f t="shared" si="155"/>
        <v>0</v>
      </c>
      <c r="H2928" s="2">
        <f t="shared" si="156"/>
        <v>0</v>
      </c>
    </row>
    <row r="2929" spans="2:8">
      <c r="B2929" t="s">
        <v>132</v>
      </c>
      <c r="C2929" t="s">
        <v>795</v>
      </c>
      <c r="D2929" s="7" t="str">
        <f t="shared" si="157"/>
        <v>15-12</v>
      </c>
      <c r="E2929" s="1">
        <f>_xlfn.IFNA(VLOOKUP(Aragon!B2929,'Kilter Holds'!$P$36:$AA$208,7,0),0)</f>
        <v>0</v>
      </c>
      <c r="G2929" s="2">
        <f t="shared" si="155"/>
        <v>0</v>
      </c>
      <c r="H2929" s="2">
        <f t="shared" si="156"/>
        <v>0</v>
      </c>
    </row>
    <row r="2930" spans="2:8">
      <c r="B2930" t="s">
        <v>132</v>
      </c>
      <c r="C2930" t="s">
        <v>795</v>
      </c>
      <c r="D2930" s="8" t="str">
        <f t="shared" si="157"/>
        <v>16-16</v>
      </c>
      <c r="E2930" s="1">
        <f>_xlfn.IFNA(VLOOKUP(Aragon!B2930,'Kilter Holds'!$P$36:$AA$208,8,0),0)</f>
        <v>0</v>
      </c>
      <c r="G2930" s="2">
        <f t="shared" si="155"/>
        <v>0</v>
      </c>
      <c r="H2930" s="2">
        <f t="shared" si="156"/>
        <v>0</v>
      </c>
    </row>
    <row r="2931" spans="2:8">
      <c r="B2931" t="s">
        <v>132</v>
      </c>
      <c r="C2931" t="s">
        <v>795</v>
      </c>
      <c r="D2931" s="9" t="str">
        <f t="shared" si="157"/>
        <v>13-01</v>
      </c>
      <c r="E2931" s="1">
        <f>_xlfn.IFNA(VLOOKUP(Aragon!B2931,'Kilter Holds'!$P$36:$AA$208,9,0),0)</f>
        <v>0</v>
      </c>
      <c r="G2931" s="2">
        <f t="shared" si="155"/>
        <v>0</v>
      </c>
      <c r="H2931" s="2">
        <f t="shared" si="156"/>
        <v>0</v>
      </c>
    </row>
    <row r="2932" spans="2:8">
      <c r="B2932" t="s">
        <v>132</v>
      </c>
      <c r="C2932" t="s">
        <v>795</v>
      </c>
      <c r="D2932" s="10" t="str">
        <f t="shared" si="157"/>
        <v>07-13</v>
      </c>
      <c r="E2932" s="1">
        <f>_xlfn.IFNA(VLOOKUP(Aragon!B2932,'Kilter Holds'!$P$36:$AA$208,10,0),0)</f>
        <v>0</v>
      </c>
      <c r="G2932" s="2">
        <f t="shared" si="155"/>
        <v>0</v>
      </c>
      <c r="H2932" s="2">
        <f t="shared" si="156"/>
        <v>0</v>
      </c>
    </row>
    <row r="2933" spans="2:8">
      <c r="B2933" t="s">
        <v>132</v>
      </c>
      <c r="C2933" t="s">
        <v>795</v>
      </c>
      <c r="D2933" s="11" t="str">
        <f t="shared" si="157"/>
        <v>11-26</v>
      </c>
      <c r="E2933" s="1">
        <f>_xlfn.IFNA(VLOOKUP(Aragon!B2933,'Kilter Holds'!$P$36:$AA$208,11,0),0)</f>
        <v>0</v>
      </c>
      <c r="G2933" s="2">
        <f t="shared" si="155"/>
        <v>0</v>
      </c>
      <c r="H2933" s="2">
        <f t="shared" si="156"/>
        <v>0</v>
      </c>
    </row>
    <row r="2934" spans="2:8">
      <c r="B2934" t="s">
        <v>132</v>
      </c>
      <c r="C2934" t="s">
        <v>795</v>
      </c>
      <c r="D2934" s="13" t="str">
        <f t="shared" si="157"/>
        <v>18-01</v>
      </c>
      <c r="E2934" s="1">
        <f>_xlfn.IFNA(VLOOKUP(Aragon!B2934,'Kilter Holds'!$P$36:$AA$208,12,0),0)</f>
        <v>0</v>
      </c>
      <c r="G2934" s="2">
        <f t="shared" ref="G2934:G3159" si="158">E2934*F2934</f>
        <v>0</v>
      </c>
      <c r="H2934" s="2">
        <f t="shared" si="156"/>
        <v>0</v>
      </c>
    </row>
    <row r="2935" spans="2:8">
      <c r="B2935" t="s">
        <v>132</v>
      </c>
      <c r="C2935" t="s">
        <v>795</v>
      </c>
      <c r="D2935" s="12" t="str">
        <f t="shared" si="157"/>
        <v>Color Code</v>
      </c>
      <c r="E2935" s="1">
        <f>_xlfn.IFNA(VLOOKUP(Aragon!B2935,'Kilter Holds'!$P$36:$AA$208,13,0),0)</f>
        <v>0</v>
      </c>
      <c r="G2935" s="2">
        <f t="shared" si="158"/>
        <v>0</v>
      </c>
      <c r="H2935" s="2">
        <f t="shared" si="156"/>
        <v>0</v>
      </c>
    </row>
    <row r="2936" spans="2:8">
      <c r="B2936" t="s">
        <v>87</v>
      </c>
      <c r="C2936" t="s">
        <v>796</v>
      </c>
      <c r="D2936" s="5" t="str">
        <f t="shared" si="157"/>
        <v>11-12</v>
      </c>
      <c r="E2936" s="1">
        <f>_xlfn.IFNA(VLOOKUP(Aragon!B2936,'Kilter Holds'!$P$36:$AA$208,5,0),0)</f>
        <v>0</v>
      </c>
      <c r="G2936" s="2">
        <f t="shared" si="158"/>
        <v>0</v>
      </c>
      <c r="H2936" s="2">
        <f t="shared" si="156"/>
        <v>0</v>
      </c>
    </row>
    <row r="2937" spans="2:8">
      <c r="B2937" t="s">
        <v>87</v>
      </c>
      <c r="C2937" t="s">
        <v>796</v>
      </c>
      <c r="D2937" s="6" t="str">
        <f t="shared" si="157"/>
        <v>14-01</v>
      </c>
      <c r="E2937" s="1">
        <f>_xlfn.IFNA(VLOOKUP(Aragon!B2937,'Kilter Holds'!$P$36:$AA$208,6,0),0)</f>
        <v>0</v>
      </c>
      <c r="G2937" s="2">
        <f t="shared" si="158"/>
        <v>0</v>
      </c>
      <c r="H2937" s="2">
        <f t="shared" si="156"/>
        <v>0</v>
      </c>
    </row>
    <row r="2938" spans="2:8">
      <c r="B2938" t="s">
        <v>87</v>
      </c>
      <c r="C2938" t="s">
        <v>796</v>
      </c>
      <c r="D2938" s="7" t="str">
        <f t="shared" si="157"/>
        <v>15-12</v>
      </c>
      <c r="E2938" s="1">
        <f>_xlfn.IFNA(VLOOKUP(Aragon!B2938,'Kilter Holds'!$P$36:$AA$208,7,0),0)</f>
        <v>0</v>
      </c>
      <c r="G2938" s="2">
        <f t="shared" si="158"/>
        <v>0</v>
      </c>
      <c r="H2938" s="2">
        <f t="shared" si="156"/>
        <v>0</v>
      </c>
    </row>
    <row r="2939" spans="2:8">
      <c r="B2939" t="s">
        <v>87</v>
      </c>
      <c r="C2939" t="s">
        <v>796</v>
      </c>
      <c r="D2939" s="8" t="str">
        <f t="shared" si="157"/>
        <v>16-16</v>
      </c>
      <c r="E2939" s="1">
        <f>_xlfn.IFNA(VLOOKUP(Aragon!B2939,'Kilter Holds'!$P$36:$AA$208,8,0),0)</f>
        <v>0</v>
      </c>
      <c r="G2939" s="2">
        <f t="shared" si="158"/>
        <v>0</v>
      </c>
      <c r="H2939" s="2">
        <f t="shared" si="156"/>
        <v>0</v>
      </c>
    </row>
    <row r="2940" spans="2:8">
      <c r="B2940" t="s">
        <v>87</v>
      </c>
      <c r="C2940" t="s">
        <v>796</v>
      </c>
      <c r="D2940" s="9" t="str">
        <f t="shared" si="157"/>
        <v>13-01</v>
      </c>
      <c r="E2940" s="1">
        <f>_xlfn.IFNA(VLOOKUP(Aragon!B2940,'Kilter Holds'!$P$36:$AA$208,9,0),0)</f>
        <v>0</v>
      </c>
      <c r="G2940" s="2">
        <f t="shared" si="158"/>
        <v>0</v>
      </c>
      <c r="H2940" s="2">
        <f t="shared" si="156"/>
        <v>0</v>
      </c>
    </row>
    <row r="2941" spans="2:8">
      <c r="B2941" t="s">
        <v>87</v>
      </c>
      <c r="C2941" t="s">
        <v>796</v>
      </c>
      <c r="D2941" s="10" t="str">
        <f t="shared" si="157"/>
        <v>07-13</v>
      </c>
      <c r="E2941" s="1">
        <f>_xlfn.IFNA(VLOOKUP(Aragon!B2941,'Kilter Holds'!$P$36:$AA$208,10,0),0)</f>
        <v>0</v>
      </c>
      <c r="G2941" s="2">
        <f t="shared" si="158"/>
        <v>0</v>
      </c>
      <c r="H2941" s="2">
        <f t="shared" si="156"/>
        <v>0</v>
      </c>
    </row>
    <row r="2942" spans="2:8">
      <c r="B2942" t="s">
        <v>87</v>
      </c>
      <c r="C2942" t="s">
        <v>796</v>
      </c>
      <c r="D2942" s="11" t="str">
        <f t="shared" si="157"/>
        <v>11-26</v>
      </c>
      <c r="E2942" s="1">
        <f>_xlfn.IFNA(VLOOKUP(Aragon!B2942,'Kilter Holds'!$P$36:$AA$208,11,0),0)</f>
        <v>0</v>
      </c>
      <c r="G2942" s="2">
        <f t="shared" si="158"/>
        <v>0</v>
      </c>
      <c r="H2942" s="2">
        <f t="shared" si="156"/>
        <v>0</v>
      </c>
    </row>
    <row r="2943" spans="2:8">
      <c r="B2943" t="s">
        <v>87</v>
      </c>
      <c r="C2943" t="s">
        <v>796</v>
      </c>
      <c r="D2943" s="13" t="str">
        <f t="shared" si="157"/>
        <v>18-01</v>
      </c>
      <c r="E2943" s="1">
        <f>_xlfn.IFNA(VLOOKUP(Aragon!B2943,'Kilter Holds'!$P$36:$AA$208,12,0),0)</f>
        <v>0</v>
      </c>
      <c r="G2943" s="2">
        <f t="shared" si="158"/>
        <v>0</v>
      </c>
      <c r="H2943" s="2">
        <f t="shared" si="156"/>
        <v>0</v>
      </c>
    </row>
    <row r="2944" spans="2:8">
      <c r="B2944" t="s">
        <v>87</v>
      </c>
      <c r="C2944" t="s">
        <v>796</v>
      </c>
      <c r="D2944" s="12" t="str">
        <f t="shared" si="157"/>
        <v>Color Code</v>
      </c>
      <c r="E2944" s="1">
        <f>_xlfn.IFNA(VLOOKUP(Aragon!B2944,'Kilter Holds'!$P$36:$AA$208,13,0),0)</f>
        <v>0</v>
      </c>
      <c r="G2944" s="2">
        <f t="shared" si="158"/>
        <v>0</v>
      </c>
      <c r="H2944" s="2">
        <f t="shared" si="156"/>
        <v>0</v>
      </c>
    </row>
    <row r="2945" spans="2:8">
      <c r="B2945" t="s">
        <v>907</v>
      </c>
      <c r="C2945" t="s">
        <v>908</v>
      </c>
      <c r="D2945" s="5" t="str">
        <f t="shared" si="157"/>
        <v>11-12</v>
      </c>
      <c r="E2945" s="1">
        <f>_xlfn.IFNA(VLOOKUP(Aragon!B2945,'Kilter Holds'!$P$36:$AA$208,5,0),0)</f>
        <v>0</v>
      </c>
      <c r="G2945" s="2">
        <f t="shared" ref="G2945:G2953" si="159">E2945*F2945</f>
        <v>0</v>
      </c>
      <c r="H2945" s="2">
        <f t="shared" ref="H2945:H3152" si="160">IF($S$11="Y",G2945*0.05,0)</f>
        <v>0</v>
      </c>
    </row>
    <row r="2946" spans="2:8">
      <c r="B2946" t="s">
        <v>907</v>
      </c>
      <c r="C2946" t="s">
        <v>908</v>
      </c>
      <c r="D2946" s="6" t="str">
        <f t="shared" ref="D2946:D3153" si="161">D2937</f>
        <v>14-01</v>
      </c>
      <c r="E2946" s="1">
        <f>_xlfn.IFNA(VLOOKUP(Aragon!B2946,'Kilter Holds'!$P$36:$AA$208,6,0),0)</f>
        <v>0</v>
      </c>
      <c r="G2946" s="2">
        <f t="shared" si="159"/>
        <v>0</v>
      </c>
      <c r="H2946" s="2">
        <f t="shared" si="160"/>
        <v>0</v>
      </c>
    </row>
    <row r="2947" spans="2:8">
      <c r="B2947" t="s">
        <v>907</v>
      </c>
      <c r="C2947" t="s">
        <v>908</v>
      </c>
      <c r="D2947" s="7" t="str">
        <f t="shared" si="161"/>
        <v>15-12</v>
      </c>
      <c r="E2947" s="1">
        <f>_xlfn.IFNA(VLOOKUP(Aragon!B2947,'Kilter Holds'!$P$36:$AA$208,7,0),0)</f>
        <v>0</v>
      </c>
      <c r="G2947" s="2">
        <f t="shared" si="159"/>
        <v>0</v>
      </c>
      <c r="H2947" s="2">
        <f t="shared" si="160"/>
        <v>0</v>
      </c>
    </row>
    <row r="2948" spans="2:8">
      <c r="B2948" t="s">
        <v>907</v>
      </c>
      <c r="C2948" t="s">
        <v>908</v>
      </c>
      <c r="D2948" s="8" t="str">
        <f t="shared" si="161"/>
        <v>16-16</v>
      </c>
      <c r="E2948" s="1">
        <f>_xlfn.IFNA(VLOOKUP(Aragon!B2948,'Kilter Holds'!$P$36:$AA$208,8,0),0)</f>
        <v>0</v>
      </c>
      <c r="G2948" s="2">
        <f t="shared" si="159"/>
        <v>0</v>
      </c>
      <c r="H2948" s="2">
        <f t="shared" si="160"/>
        <v>0</v>
      </c>
    </row>
    <row r="2949" spans="2:8">
      <c r="B2949" t="s">
        <v>907</v>
      </c>
      <c r="C2949" t="s">
        <v>908</v>
      </c>
      <c r="D2949" s="9" t="str">
        <f t="shared" si="161"/>
        <v>13-01</v>
      </c>
      <c r="E2949" s="1">
        <f>_xlfn.IFNA(VLOOKUP(Aragon!B2949,'Kilter Holds'!$P$36:$AA$208,9,0),0)</f>
        <v>0</v>
      </c>
      <c r="G2949" s="2">
        <f t="shared" si="159"/>
        <v>0</v>
      </c>
      <c r="H2949" s="2">
        <f t="shared" si="160"/>
        <v>0</v>
      </c>
    </row>
    <row r="2950" spans="2:8">
      <c r="B2950" t="s">
        <v>907</v>
      </c>
      <c r="C2950" t="s">
        <v>908</v>
      </c>
      <c r="D2950" s="10" t="str">
        <f t="shared" si="161"/>
        <v>07-13</v>
      </c>
      <c r="E2950" s="1">
        <f>_xlfn.IFNA(VLOOKUP(Aragon!B2950,'Kilter Holds'!$P$36:$AA$208,10,0),0)</f>
        <v>0</v>
      </c>
      <c r="G2950" s="2">
        <f t="shared" si="159"/>
        <v>0</v>
      </c>
      <c r="H2950" s="2">
        <f t="shared" si="160"/>
        <v>0</v>
      </c>
    </row>
    <row r="2951" spans="2:8">
      <c r="B2951" t="s">
        <v>907</v>
      </c>
      <c r="C2951" t="s">
        <v>908</v>
      </c>
      <c r="D2951" s="11" t="str">
        <f t="shared" si="161"/>
        <v>11-26</v>
      </c>
      <c r="E2951" s="1">
        <f>_xlfn.IFNA(VLOOKUP(Aragon!B2951,'Kilter Holds'!$P$36:$AA$208,11,0),0)</f>
        <v>0</v>
      </c>
      <c r="G2951" s="2">
        <f t="shared" si="159"/>
        <v>0</v>
      </c>
      <c r="H2951" s="2">
        <f t="shared" si="160"/>
        <v>0</v>
      </c>
    </row>
    <row r="2952" spans="2:8">
      <c r="B2952" t="s">
        <v>907</v>
      </c>
      <c r="C2952" t="s">
        <v>908</v>
      </c>
      <c r="D2952" s="13" t="str">
        <f t="shared" si="161"/>
        <v>18-01</v>
      </c>
      <c r="E2952" s="1">
        <f>_xlfn.IFNA(VLOOKUP(Aragon!B2952,'Kilter Holds'!$P$36:$AA$208,12,0),0)</f>
        <v>0</v>
      </c>
      <c r="G2952" s="2">
        <f t="shared" si="159"/>
        <v>0</v>
      </c>
      <c r="H2952" s="2">
        <f t="shared" si="160"/>
        <v>0</v>
      </c>
    </row>
    <row r="2953" spans="2:8">
      <c r="B2953" t="s">
        <v>907</v>
      </c>
      <c r="C2953" t="s">
        <v>908</v>
      </c>
      <c r="D2953" s="12" t="str">
        <f t="shared" si="161"/>
        <v>Color Code</v>
      </c>
      <c r="E2953" s="1">
        <f>_xlfn.IFNA(VLOOKUP(Aragon!B2953,'Kilter Holds'!$P$36:$AA$208,13,0),0)</f>
        <v>0</v>
      </c>
      <c r="G2953" s="2">
        <f t="shared" si="159"/>
        <v>0</v>
      </c>
      <c r="H2953" s="2">
        <f t="shared" si="160"/>
        <v>0</v>
      </c>
    </row>
    <row r="2954" spans="2:8">
      <c r="B2954" t="s">
        <v>913</v>
      </c>
      <c r="C2954" t="s">
        <v>924</v>
      </c>
      <c r="D2954" s="5" t="str">
        <f t="shared" si="161"/>
        <v>11-12</v>
      </c>
      <c r="E2954" s="1">
        <f>_xlfn.IFNA(VLOOKUP(Aragon!B2954,'Kilter Holds'!$P$36:$AA$208,5,0),0)</f>
        <v>0</v>
      </c>
      <c r="G2954" s="2">
        <f t="shared" ref="G2954:G3043" si="162">E2954*F2954</f>
        <v>0</v>
      </c>
      <c r="H2954" s="2">
        <f t="shared" si="160"/>
        <v>0</v>
      </c>
    </row>
    <row r="2955" spans="2:8">
      <c r="B2955" t="s">
        <v>913</v>
      </c>
      <c r="C2955" t="s">
        <v>924</v>
      </c>
      <c r="D2955" s="6" t="str">
        <f t="shared" si="161"/>
        <v>14-01</v>
      </c>
      <c r="E2955" s="1">
        <f>_xlfn.IFNA(VLOOKUP(Aragon!B2955,'Kilter Holds'!$P$36:$AA$208,6,0),0)</f>
        <v>0</v>
      </c>
      <c r="G2955" s="2">
        <f t="shared" si="162"/>
        <v>0</v>
      </c>
      <c r="H2955" s="2">
        <f t="shared" si="160"/>
        <v>0</v>
      </c>
    </row>
    <row r="2956" spans="2:8">
      <c r="B2956" t="s">
        <v>913</v>
      </c>
      <c r="C2956" t="s">
        <v>924</v>
      </c>
      <c r="D2956" s="7" t="str">
        <f t="shared" si="161"/>
        <v>15-12</v>
      </c>
      <c r="E2956" s="1">
        <f>_xlfn.IFNA(VLOOKUP(Aragon!B2956,'Kilter Holds'!$P$36:$AA$208,7,0),0)</f>
        <v>0</v>
      </c>
      <c r="G2956" s="2">
        <f t="shared" si="162"/>
        <v>0</v>
      </c>
      <c r="H2956" s="2">
        <f t="shared" si="160"/>
        <v>0</v>
      </c>
    </row>
    <row r="2957" spans="2:8">
      <c r="B2957" t="s">
        <v>913</v>
      </c>
      <c r="C2957" t="s">
        <v>924</v>
      </c>
      <c r="D2957" s="8" t="str">
        <f t="shared" si="161"/>
        <v>16-16</v>
      </c>
      <c r="E2957" s="1">
        <f>_xlfn.IFNA(VLOOKUP(Aragon!B2957,'Kilter Holds'!$P$36:$AA$208,8,0),0)</f>
        <v>0</v>
      </c>
      <c r="G2957" s="2">
        <f t="shared" si="162"/>
        <v>0</v>
      </c>
      <c r="H2957" s="2">
        <f t="shared" si="160"/>
        <v>0</v>
      </c>
    </row>
    <row r="2958" spans="2:8">
      <c r="B2958" t="s">
        <v>913</v>
      </c>
      <c r="C2958" t="s">
        <v>924</v>
      </c>
      <c r="D2958" s="9" t="str">
        <f t="shared" si="161"/>
        <v>13-01</v>
      </c>
      <c r="E2958" s="1">
        <f>_xlfn.IFNA(VLOOKUP(Aragon!B2958,'Kilter Holds'!$P$36:$AA$208,9,0),0)</f>
        <v>0</v>
      </c>
      <c r="G2958" s="2">
        <f t="shared" si="162"/>
        <v>0</v>
      </c>
      <c r="H2958" s="2">
        <f t="shared" si="160"/>
        <v>0</v>
      </c>
    </row>
    <row r="2959" spans="2:8">
      <c r="B2959" t="s">
        <v>913</v>
      </c>
      <c r="C2959" t="s">
        <v>924</v>
      </c>
      <c r="D2959" s="10" t="str">
        <f t="shared" si="161"/>
        <v>07-13</v>
      </c>
      <c r="E2959" s="1">
        <f>_xlfn.IFNA(VLOOKUP(Aragon!B2959,'Kilter Holds'!$P$36:$AA$208,10,0),0)</f>
        <v>0</v>
      </c>
      <c r="G2959" s="2">
        <f t="shared" si="162"/>
        <v>0</v>
      </c>
      <c r="H2959" s="2">
        <f t="shared" si="160"/>
        <v>0</v>
      </c>
    </row>
    <row r="2960" spans="2:8">
      <c r="B2960" t="s">
        <v>913</v>
      </c>
      <c r="C2960" t="s">
        <v>924</v>
      </c>
      <c r="D2960" s="11" t="str">
        <f t="shared" si="161"/>
        <v>11-26</v>
      </c>
      <c r="E2960" s="1">
        <f>_xlfn.IFNA(VLOOKUP(Aragon!B2960,'Kilter Holds'!$P$36:$AA$208,11,0),0)</f>
        <v>0</v>
      </c>
      <c r="G2960" s="2">
        <f t="shared" si="162"/>
        <v>0</v>
      </c>
      <c r="H2960" s="2">
        <f t="shared" si="160"/>
        <v>0</v>
      </c>
    </row>
    <row r="2961" spans="2:8">
      <c r="B2961" t="s">
        <v>913</v>
      </c>
      <c r="C2961" t="s">
        <v>924</v>
      </c>
      <c r="D2961" s="13" t="str">
        <f t="shared" si="161"/>
        <v>18-01</v>
      </c>
      <c r="E2961" s="1">
        <f>_xlfn.IFNA(VLOOKUP(Aragon!B2961,'Kilter Holds'!$P$36:$AA$208,12,0),0)</f>
        <v>0</v>
      </c>
      <c r="G2961" s="2">
        <f t="shared" si="162"/>
        <v>0</v>
      </c>
      <c r="H2961" s="2">
        <f t="shared" si="160"/>
        <v>0</v>
      </c>
    </row>
    <row r="2962" spans="2:8">
      <c r="B2962" t="s">
        <v>913</v>
      </c>
      <c r="C2962" t="s">
        <v>924</v>
      </c>
      <c r="D2962" s="12" t="str">
        <f t="shared" si="161"/>
        <v>Color Code</v>
      </c>
      <c r="E2962" s="1">
        <f>_xlfn.IFNA(VLOOKUP(Aragon!B2962,'Kilter Holds'!$P$36:$AA$208,13,0),0)</f>
        <v>0</v>
      </c>
      <c r="G2962" s="2">
        <f t="shared" si="162"/>
        <v>0</v>
      </c>
      <c r="H2962" s="2">
        <f t="shared" si="160"/>
        <v>0</v>
      </c>
    </row>
    <row r="2963" spans="2:8">
      <c r="B2963" t="s">
        <v>1074</v>
      </c>
      <c r="C2963" t="s">
        <v>1075</v>
      </c>
      <c r="D2963" s="5" t="str">
        <f t="shared" si="161"/>
        <v>11-12</v>
      </c>
      <c r="E2963" s="1">
        <f>_xlfn.IFNA(VLOOKUP(Aragon!B2963,'Kilter Holds'!$P$36:$AA$208,5,0),0)</f>
        <v>0</v>
      </c>
      <c r="G2963" s="2">
        <f t="shared" ref="G2963:G3034" si="163">E2963*F2963</f>
        <v>0</v>
      </c>
      <c r="H2963" s="2">
        <f t="shared" ref="H2963:H3034" si="164">IF($S$11="Y",G2963*0.05,0)</f>
        <v>0</v>
      </c>
    </row>
    <row r="2964" spans="2:8">
      <c r="B2964" t="s">
        <v>1074</v>
      </c>
      <c r="C2964" t="s">
        <v>1075</v>
      </c>
      <c r="D2964" s="6" t="str">
        <f t="shared" si="161"/>
        <v>14-01</v>
      </c>
      <c r="E2964" s="1">
        <f>_xlfn.IFNA(VLOOKUP(Aragon!B2964,'Kilter Holds'!$P$36:$AA$208,6,0),0)</f>
        <v>0</v>
      </c>
      <c r="G2964" s="2">
        <f t="shared" si="163"/>
        <v>0</v>
      </c>
      <c r="H2964" s="2">
        <f t="shared" si="164"/>
        <v>0</v>
      </c>
    </row>
    <row r="2965" spans="2:8">
      <c r="B2965" t="s">
        <v>1074</v>
      </c>
      <c r="C2965" t="s">
        <v>1075</v>
      </c>
      <c r="D2965" s="7" t="str">
        <f t="shared" si="161"/>
        <v>15-12</v>
      </c>
      <c r="E2965" s="1">
        <f>_xlfn.IFNA(VLOOKUP(Aragon!B2965,'Kilter Holds'!$P$36:$AA$208,7,0),0)</f>
        <v>0</v>
      </c>
      <c r="G2965" s="2">
        <f t="shared" si="163"/>
        <v>0</v>
      </c>
      <c r="H2965" s="2">
        <f t="shared" si="164"/>
        <v>0</v>
      </c>
    </row>
    <row r="2966" spans="2:8">
      <c r="B2966" t="s">
        <v>1074</v>
      </c>
      <c r="C2966" t="s">
        <v>1075</v>
      </c>
      <c r="D2966" s="8" t="str">
        <f t="shared" si="161"/>
        <v>16-16</v>
      </c>
      <c r="E2966" s="1">
        <f>_xlfn.IFNA(VLOOKUP(Aragon!B2966,'Kilter Holds'!$P$36:$AA$208,8,0),0)</f>
        <v>0</v>
      </c>
      <c r="G2966" s="2">
        <f t="shared" si="163"/>
        <v>0</v>
      </c>
      <c r="H2966" s="2">
        <f t="shared" si="164"/>
        <v>0</v>
      </c>
    </row>
    <row r="2967" spans="2:8">
      <c r="B2967" t="s">
        <v>1074</v>
      </c>
      <c r="C2967" t="s">
        <v>1075</v>
      </c>
      <c r="D2967" s="9" t="str">
        <f t="shared" si="161"/>
        <v>13-01</v>
      </c>
      <c r="E2967" s="1">
        <f>_xlfn.IFNA(VLOOKUP(Aragon!B2967,'Kilter Holds'!$P$36:$AA$208,9,0),0)</f>
        <v>0</v>
      </c>
      <c r="G2967" s="2">
        <f t="shared" si="163"/>
        <v>0</v>
      </c>
      <c r="H2967" s="2">
        <f t="shared" si="164"/>
        <v>0</v>
      </c>
    </row>
    <row r="2968" spans="2:8">
      <c r="B2968" t="s">
        <v>1074</v>
      </c>
      <c r="C2968" t="s">
        <v>1075</v>
      </c>
      <c r="D2968" s="10" t="str">
        <f t="shared" si="161"/>
        <v>07-13</v>
      </c>
      <c r="E2968" s="1">
        <f>_xlfn.IFNA(VLOOKUP(Aragon!B2968,'Kilter Holds'!$P$36:$AA$208,10,0),0)</f>
        <v>0</v>
      </c>
      <c r="G2968" s="2">
        <f t="shared" si="163"/>
        <v>0</v>
      </c>
      <c r="H2968" s="2">
        <f t="shared" si="164"/>
        <v>0</v>
      </c>
    </row>
    <row r="2969" spans="2:8">
      <c r="B2969" t="s">
        <v>1074</v>
      </c>
      <c r="C2969" t="s">
        <v>1075</v>
      </c>
      <c r="D2969" s="11" t="str">
        <f t="shared" si="161"/>
        <v>11-26</v>
      </c>
      <c r="E2969" s="1">
        <f>_xlfn.IFNA(VLOOKUP(Aragon!B2969,'Kilter Holds'!$P$36:$AA$208,11,0),0)</f>
        <v>0</v>
      </c>
      <c r="G2969" s="2">
        <f t="shared" si="163"/>
        <v>0</v>
      </c>
      <c r="H2969" s="2">
        <f t="shared" si="164"/>
        <v>0</v>
      </c>
    </row>
    <row r="2970" spans="2:8">
      <c r="B2970" t="s">
        <v>1074</v>
      </c>
      <c r="C2970" t="s">
        <v>1075</v>
      </c>
      <c r="D2970" s="13" t="str">
        <f t="shared" si="161"/>
        <v>18-01</v>
      </c>
      <c r="E2970" s="1">
        <f>_xlfn.IFNA(VLOOKUP(Aragon!B2970,'Kilter Holds'!$P$36:$AA$208,12,0),0)</f>
        <v>0</v>
      </c>
      <c r="G2970" s="2">
        <f t="shared" si="163"/>
        <v>0</v>
      </c>
      <c r="H2970" s="2">
        <f t="shared" si="164"/>
        <v>0</v>
      </c>
    </row>
    <row r="2971" spans="2:8">
      <c r="B2971" t="s">
        <v>1074</v>
      </c>
      <c r="C2971" t="s">
        <v>1075</v>
      </c>
      <c r="D2971" s="12" t="str">
        <f t="shared" si="161"/>
        <v>Color Code</v>
      </c>
      <c r="E2971" s="1">
        <f>_xlfn.IFNA(VLOOKUP(Aragon!B2971,'Kilter Holds'!$P$36:$AA$208,13,0),0)</f>
        <v>0</v>
      </c>
      <c r="G2971" s="2">
        <f t="shared" si="163"/>
        <v>0</v>
      </c>
      <c r="H2971" s="2">
        <f t="shared" si="164"/>
        <v>0</v>
      </c>
    </row>
    <row r="2972" spans="2:8">
      <c r="B2972" t="s">
        <v>1064</v>
      </c>
      <c r="C2972" t="s">
        <v>1076</v>
      </c>
      <c r="D2972" s="5" t="str">
        <f t="shared" si="161"/>
        <v>11-12</v>
      </c>
      <c r="E2972" s="1">
        <f>_xlfn.IFNA(VLOOKUP(Aragon!B2972,'Kilter Holds'!$P$36:$AA$208,5,0),0)</f>
        <v>0</v>
      </c>
      <c r="G2972" s="2">
        <f t="shared" si="163"/>
        <v>0</v>
      </c>
      <c r="H2972" s="2">
        <f t="shared" si="164"/>
        <v>0</v>
      </c>
    </row>
    <row r="2973" spans="2:8">
      <c r="B2973" t="s">
        <v>1064</v>
      </c>
      <c r="C2973" t="s">
        <v>1076</v>
      </c>
      <c r="D2973" s="6" t="str">
        <f t="shared" si="161"/>
        <v>14-01</v>
      </c>
      <c r="E2973" s="1">
        <f>_xlfn.IFNA(VLOOKUP(Aragon!B2973,'Kilter Holds'!$P$36:$AA$208,6,0),0)</f>
        <v>0</v>
      </c>
      <c r="G2973" s="2">
        <f t="shared" si="163"/>
        <v>0</v>
      </c>
      <c r="H2973" s="2">
        <f t="shared" si="164"/>
        <v>0</v>
      </c>
    </row>
    <row r="2974" spans="2:8">
      <c r="B2974" t="s">
        <v>1064</v>
      </c>
      <c r="C2974" t="s">
        <v>1076</v>
      </c>
      <c r="D2974" s="7" t="str">
        <f t="shared" si="161"/>
        <v>15-12</v>
      </c>
      <c r="E2974" s="1">
        <f>_xlfn.IFNA(VLOOKUP(Aragon!B2974,'Kilter Holds'!$P$36:$AA$208,7,0),0)</f>
        <v>0</v>
      </c>
      <c r="G2974" s="2">
        <f t="shared" si="163"/>
        <v>0</v>
      </c>
      <c r="H2974" s="2">
        <f t="shared" si="164"/>
        <v>0</v>
      </c>
    </row>
    <row r="2975" spans="2:8">
      <c r="B2975" t="s">
        <v>1064</v>
      </c>
      <c r="C2975" t="s">
        <v>1076</v>
      </c>
      <c r="D2975" s="8" t="str">
        <f t="shared" si="161"/>
        <v>16-16</v>
      </c>
      <c r="E2975" s="1">
        <f>_xlfn.IFNA(VLOOKUP(Aragon!B2975,'Kilter Holds'!$P$36:$AA$208,8,0),0)</f>
        <v>0</v>
      </c>
      <c r="G2975" s="2">
        <f t="shared" si="163"/>
        <v>0</v>
      </c>
      <c r="H2975" s="2">
        <f t="shared" si="164"/>
        <v>0</v>
      </c>
    </row>
    <row r="2976" spans="2:8">
      <c r="B2976" t="s">
        <v>1064</v>
      </c>
      <c r="C2976" t="s">
        <v>1076</v>
      </c>
      <c r="D2976" s="9" t="str">
        <f t="shared" si="161"/>
        <v>13-01</v>
      </c>
      <c r="E2976" s="1">
        <f>_xlfn.IFNA(VLOOKUP(Aragon!B2976,'Kilter Holds'!$P$36:$AA$208,9,0),0)</f>
        <v>0</v>
      </c>
      <c r="G2976" s="2">
        <f t="shared" si="163"/>
        <v>0</v>
      </c>
      <c r="H2976" s="2">
        <f t="shared" si="164"/>
        <v>0</v>
      </c>
    </row>
    <row r="2977" spans="2:8">
      <c r="B2977" t="s">
        <v>1064</v>
      </c>
      <c r="C2977" t="s">
        <v>1076</v>
      </c>
      <c r="D2977" s="10" t="str">
        <f t="shared" si="161"/>
        <v>07-13</v>
      </c>
      <c r="E2977" s="1">
        <f>_xlfn.IFNA(VLOOKUP(Aragon!B2977,'Kilter Holds'!$P$36:$AA$208,10,0),0)</f>
        <v>0</v>
      </c>
      <c r="G2977" s="2">
        <f t="shared" si="163"/>
        <v>0</v>
      </c>
      <c r="H2977" s="2">
        <f t="shared" si="164"/>
        <v>0</v>
      </c>
    </row>
    <row r="2978" spans="2:8">
      <c r="B2978" t="s">
        <v>1064</v>
      </c>
      <c r="C2978" t="s">
        <v>1076</v>
      </c>
      <c r="D2978" s="11" t="str">
        <f t="shared" si="161"/>
        <v>11-26</v>
      </c>
      <c r="E2978" s="1">
        <f>_xlfn.IFNA(VLOOKUP(Aragon!B2978,'Kilter Holds'!$P$36:$AA$208,11,0),0)</f>
        <v>0</v>
      </c>
      <c r="G2978" s="2">
        <f t="shared" si="163"/>
        <v>0</v>
      </c>
      <c r="H2978" s="2">
        <f t="shared" si="164"/>
        <v>0</v>
      </c>
    </row>
    <row r="2979" spans="2:8">
      <c r="B2979" t="s">
        <v>1064</v>
      </c>
      <c r="C2979" t="s">
        <v>1076</v>
      </c>
      <c r="D2979" s="13" t="str">
        <f t="shared" si="161"/>
        <v>18-01</v>
      </c>
      <c r="E2979" s="1">
        <f>_xlfn.IFNA(VLOOKUP(Aragon!B2979,'Kilter Holds'!$P$36:$AA$208,12,0),0)</f>
        <v>0</v>
      </c>
      <c r="G2979" s="2">
        <f t="shared" si="163"/>
        <v>0</v>
      </c>
      <c r="H2979" s="2">
        <f t="shared" si="164"/>
        <v>0</v>
      </c>
    </row>
    <row r="2980" spans="2:8">
      <c r="B2980" t="s">
        <v>1064</v>
      </c>
      <c r="C2980" t="s">
        <v>1076</v>
      </c>
      <c r="D2980" s="12" t="str">
        <f t="shared" si="161"/>
        <v>Color Code</v>
      </c>
      <c r="E2980" s="1">
        <f>_xlfn.IFNA(VLOOKUP(Aragon!B2980,'Kilter Holds'!$P$36:$AA$208,13,0),0)</f>
        <v>0</v>
      </c>
      <c r="G2980" s="2">
        <f t="shared" si="163"/>
        <v>0</v>
      </c>
      <c r="H2980" s="2">
        <f t="shared" si="164"/>
        <v>0</v>
      </c>
    </row>
    <row r="2981" spans="2:8">
      <c r="B2981" t="s">
        <v>1077</v>
      </c>
      <c r="C2981" t="s">
        <v>1078</v>
      </c>
      <c r="D2981" s="5" t="str">
        <f t="shared" si="161"/>
        <v>11-12</v>
      </c>
      <c r="E2981" s="1">
        <f>_xlfn.IFNA(VLOOKUP(Aragon!B2981,'Kilter Holds'!$P$36:$AA$208,5,0),0)</f>
        <v>0</v>
      </c>
      <c r="G2981" s="2">
        <f t="shared" si="163"/>
        <v>0</v>
      </c>
      <c r="H2981" s="2">
        <f t="shared" si="164"/>
        <v>0</v>
      </c>
    </row>
    <row r="2982" spans="2:8">
      <c r="B2982" t="s">
        <v>1077</v>
      </c>
      <c r="C2982" t="s">
        <v>1078</v>
      </c>
      <c r="D2982" s="6" t="str">
        <f t="shared" si="161"/>
        <v>14-01</v>
      </c>
      <c r="E2982" s="1">
        <f>_xlfn.IFNA(VLOOKUP(Aragon!B2982,'Kilter Holds'!$P$36:$AA$208,6,0),0)</f>
        <v>0</v>
      </c>
      <c r="G2982" s="2">
        <f t="shared" si="163"/>
        <v>0</v>
      </c>
      <c r="H2982" s="2">
        <f t="shared" si="164"/>
        <v>0</v>
      </c>
    </row>
    <row r="2983" spans="2:8">
      <c r="B2983" t="s">
        <v>1077</v>
      </c>
      <c r="C2983" t="s">
        <v>1078</v>
      </c>
      <c r="D2983" s="7" t="str">
        <f t="shared" si="161"/>
        <v>15-12</v>
      </c>
      <c r="E2983" s="1">
        <f>_xlfn.IFNA(VLOOKUP(Aragon!B2983,'Kilter Holds'!$P$36:$AA$208,7,0),0)</f>
        <v>0</v>
      </c>
      <c r="G2983" s="2">
        <f t="shared" si="163"/>
        <v>0</v>
      </c>
      <c r="H2983" s="2">
        <f t="shared" si="164"/>
        <v>0</v>
      </c>
    </row>
    <row r="2984" spans="2:8">
      <c r="B2984" t="s">
        <v>1077</v>
      </c>
      <c r="C2984" t="s">
        <v>1078</v>
      </c>
      <c r="D2984" s="8" t="str">
        <f t="shared" si="161"/>
        <v>16-16</v>
      </c>
      <c r="E2984" s="1">
        <f>_xlfn.IFNA(VLOOKUP(Aragon!B2984,'Kilter Holds'!$P$36:$AA$208,8,0),0)</f>
        <v>0</v>
      </c>
      <c r="G2984" s="2">
        <f t="shared" si="163"/>
        <v>0</v>
      </c>
      <c r="H2984" s="2">
        <f t="shared" si="164"/>
        <v>0</v>
      </c>
    </row>
    <row r="2985" spans="2:8">
      <c r="B2985" t="s">
        <v>1077</v>
      </c>
      <c r="C2985" t="s">
        <v>1078</v>
      </c>
      <c r="D2985" s="9" t="str">
        <f t="shared" si="161"/>
        <v>13-01</v>
      </c>
      <c r="E2985" s="1">
        <f>_xlfn.IFNA(VLOOKUP(Aragon!B2985,'Kilter Holds'!$P$36:$AA$208,9,0),0)</f>
        <v>0</v>
      </c>
      <c r="G2985" s="2">
        <f t="shared" si="163"/>
        <v>0</v>
      </c>
      <c r="H2985" s="2">
        <f t="shared" si="164"/>
        <v>0</v>
      </c>
    </row>
    <row r="2986" spans="2:8">
      <c r="B2986" t="s">
        <v>1077</v>
      </c>
      <c r="C2986" t="s">
        <v>1078</v>
      </c>
      <c r="D2986" s="10" t="str">
        <f t="shared" si="161"/>
        <v>07-13</v>
      </c>
      <c r="E2986" s="1">
        <f>_xlfn.IFNA(VLOOKUP(Aragon!B2986,'Kilter Holds'!$P$36:$AA$208,10,0),0)</f>
        <v>0</v>
      </c>
      <c r="G2986" s="2">
        <f t="shared" si="163"/>
        <v>0</v>
      </c>
      <c r="H2986" s="2">
        <f t="shared" si="164"/>
        <v>0</v>
      </c>
    </row>
    <row r="2987" spans="2:8">
      <c r="B2987" t="s">
        <v>1077</v>
      </c>
      <c r="C2987" t="s">
        <v>1078</v>
      </c>
      <c r="D2987" s="11" t="str">
        <f t="shared" si="161"/>
        <v>11-26</v>
      </c>
      <c r="E2987" s="1">
        <f>_xlfn.IFNA(VLOOKUP(Aragon!B2987,'Kilter Holds'!$P$36:$AA$208,11,0),0)</f>
        <v>0</v>
      </c>
      <c r="G2987" s="2">
        <f t="shared" si="163"/>
        <v>0</v>
      </c>
      <c r="H2987" s="2">
        <f t="shared" si="164"/>
        <v>0</v>
      </c>
    </row>
    <row r="2988" spans="2:8">
      <c r="B2988" t="s">
        <v>1077</v>
      </c>
      <c r="C2988" t="s">
        <v>1078</v>
      </c>
      <c r="D2988" s="13" t="str">
        <f t="shared" si="161"/>
        <v>18-01</v>
      </c>
      <c r="E2988" s="1">
        <f>_xlfn.IFNA(VLOOKUP(Aragon!B2988,'Kilter Holds'!$P$36:$AA$208,12,0),0)</f>
        <v>0</v>
      </c>
      <c r="G2988" s="2">
        <f t="shared" si="163"/>
        <v>0</v>
      </c>
      <c r="H2988" s="2">
        <f t="shared" si="164"/>
        <v>0</v>
      </c>
    </row>
    <row r="2989" spans="2:8">
      <c r="B2989" t="s">
        <v>1077</v>
      </c>
      <c r="C2989" t="s">
        <v>1078</v>
      </c>
      <c r="D2989" s="12" t="str">
        <f t="shared" si="161"/>
        <v>Color Code</v>
      </c>
      <c r="E2989" s="1">
        <f>_xlfn.IFNA(VLOOKUP(Aragon!B2989,'Kilter Holds'!$P$36:$AA$208,13,0),0)</f>
        <v>0</v>
      </c>
      <c r="G2989" s="2">
        <f t="shared" si="163"/>
        <v>0</v>
      </c>
      <c r="H2989" s="2">
        <f t="shared" si="164"/>
        <v>0</v>
      </c>
    </row>
    <row r="2990" spans="2:8">
      <c r="B2990" t="s">
        <v>1065</v>
      </c>
      <c r="C2990" t="s">
        <v>1079</v>
      </c>
      <c r="D2990" s="5" t="str">
        <f t="shared" si="161"/>
        <v>11-12</v>
      </c>
      <c r="E2990" s="1">
        <f>_xlfn.IFNA(VLOOKUP(Aragon!B2990,'Kilter Holds'!$P$36:$AA$208,5,0),0)</f>
        <v>0</v>
      </c>
      <c r="G2990" s="2">
        <f t="shared" si="163"/>
        <v>0</v>
      </c>
      <c r="H2990" s="2">
        <f t="shared" si="164"/>
        <v>0</v>
      </c>
    </row>
    <row r="2991" spans="2:8">
      <c r="B2991" t="s">
        <v>1065</v>
      </c>
      <c r="C2991" t="s">
        <v>1079</v>
      </c>
      <c r="D2991" s="6" t="str">
        <f t="shared" si="161"/>
        <v>14-01</v>
      </c>
      <c r="E2991" s="1">
        <f>_xlfn.IFNA(VLOOKUP(Aragon!B2991,'Kilter Holds'!$P$36:$AA$208,6,0),0)</f>
        <v>0</v>
      </c>
      <c r="G2991" s="2">
        <f t="shared" si="163"/>
        <v>0</v>
      </c>
      <c r="H2991" s="2">
        <f t="shared" si="164"/>
        <v>0</v>
      </c>
    </row>
    <row r="2992" spans="2:8">
      <c r="B2992" t="s">
        <v>1065</v>
      </c>
      <c r="C2992" t="s">
        <v>1079</v>
      </c>
      <c r="D2992" s="7" t="str">
        <f t="shared" si="161"/>
        <v>15-12</v>
      </c>
      <c r="E2992" s="1">
        <f>_xlfn.IFNA(VLOOKUP(Aragon!B2992,'Kilter Holds'!$P$36:$AA$208,7,0),0)</f>
        <v>0</v>
      </c>
      <c r="G2992" s="2">
        <f t="shared" si="163"/>
        <v>0</v>
      </c>
      <c r="H2992" s="2">
        <f t="shared" si="164"/>
        <v>0</v>
      </c>
    </row>
    <row r="2993" spans="2:8">
      <c r="B2993" t="s">
        <v>1065</v>
      </c>
      <c r="C2993" t="s">
        <v>1079</v>
      </c>
      <c r="D2993" s="8" t="str">
        <f t="shared" si="161"/>
        <v>16-16</v>
      </c>
      <c r="E2993" s="1">
        <f>_xlfn.IFNA(VLOOKUP(Aragon!B2993,'Kilter Holds'!$P$36:$AA$208,8,0),0)</f>
        <v>0</v>
      </c>
      <c r="G2993" s="2">
        <f t="shared" si="163"/>
        <v>0</v>
      </c>
      <c r="H2993" s="2">
        <f t="shared" si="164"/>
        <v>0</v>
      </c>
    </row>
    <row r="2994" spans="2:8">
      <c r="B2994" t="s">
        <v>1065</v>
      </c>
      <c r="C2994" t="s">
        <v>1079</v>
      </c>
      <c r="D2994" s="9" t="str">
        <f t="shared" si="161"/>
        <v>13-01</v>
      </c>
      <c r="E2994" s="1">
        <f>_xlfn.IFNA(VLOOKUP(Aragon!B2994,'Kilter Holds'!$P$36:$AA$208,9,0),0)</f>
        <v>0</v>
      </c>
      <c r="G2994" s="2">
        <f t="shared" si="163"/>
        <v>0</v>
      </c>
      <c r="H2994" s="2">
        <f t="shared" si="164"/>
        <v>0</v>
      </c>
    </row>
    <row r="2995" spans="2:8">
      <c r="B2995" t="s">
        <v>1065</v>
      </c>
      <c r="C2995" t="s">
        <v>1079</v>
      </c>
      <c r="D2995" s="10" t="str">
        <f t="shared" si="161"/>
        <v>07-13</v>
      </c>
      <c r="E2995" s="1">
        <f>_xlfn.IFNA(VLOOKUP(Aragon!B2995,'Kilter Holds'!$P$36:$AA$208,10,0),0)</f>
        <v>0</v>
      </c>
      <c r="G2995" s="2">
        <f t="shared" si="163"/>
        <v>0</v>
      </c>
      <c r="H2995" s="2">
        <f t="shared" si="164"/>
        <v>0</v>
      </c>
    </row>
    <row r="2996" spans="2:8">
      <c r="B2996" t="s">
        <v>1065</v>
      </c>
      <c r="C2996" t="s">
        <v>1079</v>
      </c>
      <c r="D2996" s="11" t="str">
        <f t="shared" si="161"/>
        <v>11-26</v>
      </c>
      <c r="E2996" s="1">
        <f>_xlfn.IFNA(VLOOKUP(Aragon!B2996,'Kilter Holds'!$P$36:$AA$208,11,0),0)</f>
        <v>0</v>
      </c>
      <c r="G2996" s="2">
        <f t="shared" si="163"/>
        <v>0</v>
      </c>
      <c r="H2996" s="2">
        <f t="shared" si="164"/>
        <v>0</v>
      </c>
    </row>
    <row r="2997" spans="2:8">
      <c r="B2997" t="s">
        <v>1065</v>
      </c>
      <c r="C2997" t="s">
        <v>1079</v>
      </c>
      <c r="D2997" s="13" t="str">
        <f t="shared" si="161"/>
        <v>18-01</v>
      </c>
      <c r="E2997" s="1">
        <f>_xlfn.IFNA(VLOOKUP(Aragon!B2997,'Kilter Holds'!$P$36:$AA$208,12,0),0)</f>
        <v>0</v>
      </c>
      <c r="G2997" s="2">
        <f t="shared" si="163"/>
        <v>0</v>
      </c>
      <c r="H2997" s="2">
        <f t="shared" si="164"/>
        <v>0</v>
      </c>
    </row>
    <row r="2998" spans="2:8">
      <c r="B2998" t="s">
        <v>1065</v>
      </c>
      <c r="C2998" t="s">
        <v>1079</v>
      </c>
      <c r="D2998" s="12" t="str">
        <f t="shared" si="161"/>
        <v>Color Code</v>
      </c>
      <c r="E2998" s="1">
        <f>_xlfn.IFNA(VLOOKUP(Aragon!B2998,'Kilter Holds'!$P$36:$AA$208,13,0),0)</f>
        <v>0</v>
      </c>
      <c r="G2998" s="2">
        <f t="shared" si="163"/>
        <v>0</v>
      </c>
      <c r="H2998" s="2">
        <f t="shared" si="164"/>
        <v>0</v>
      </c>
    </row>
    <row r="2999" spans="2:8">
      <c r="B2999" t="s">
        <v>1066</v>
      </c>
      <c r="C2999" t="s">
        <v>1080</v>
      </c>
      <c r="D2999" s="5" t="str">
        <f t="shared" si="161"/>
        <v>11-12</v>
      </c>
      <c r="E2999" s="1">
        <f>_xlfn.IFNA(VLOOKUP(Aragon!B2999,'Kilter Holds'!$P$36:$AA$208,5,0),0)</f>
        <v>0</v>
      </c>
      <c r="G2999" s="2">
        <f t="shared" si="163"/>
        <v>0</v>
      </c>
      <c r="H2999" s="2">
        <f t="shared" si="164"/>
        <v>0</v>
      </c>
    </row>
    <row r="3000" spans="2:8">
      <c r="B3000" t="s">
        <v>1066</v>
      </c>
      <c r="C3000" t="s">
        <v>1080</v>
      </c>
      <c r="D3000" s="6" t="str">
        <f t="shared" si="161"/>
        <v>14-01</v>
      </c>
      <c r="E3000" s="1">
        <f>_xlfn.IFNA(VLOOKUP(Aragon!B3000,'Kilter Holds'!$P$36:$AA$208,6,0),0)</f>
        <v>0</v>
      </c>
      <c r="G3000" s="2">
        <f t="shared" si="163"/>
        <v>0</v>
      </c>
      <c r="H3000" s="2">
        <f t="shared" si="164"/>
        <v>0</v>
      </c>
    </row>
    <row r="3001" spans="2:8">
      <c r="B3001" t="s">
        <v>1066</v>
      </c>
      <c r="C3001" t="s">
        <v>1080</v>
      </c>
      <c r="D3001" s="7" t="str">
        <f t="shared" si="161"/>
        <v>15-12</v>
      </c>
      <c r="E3001" s="1">
        <f>_xlfn.IFNA(VLOOKUP(Aragon!B3001,'Kilter Holds'!$P$36:$AA$208,7,0),0)</f>
        <v>0</v>
      </c>
      <c r="G3001" s="2">
        <f t="shared" si="163"/>
        <v>0</v>
      </c>
      <c r="H3001" s="2">
        <f t="shared" si="164"/>
        <v>0</v>
      </c>
    </row>
    <row r="3002" spans="2:8">
      <c r="B3002" t="s">
        <v>1066</v>
      </c>
      <c r="C3002" t="s">
        <v>1080</v>
      </c>
      <c r="D3002" s="8" t="str">
        <f t="shared" si="161"/>
        <v>16-16</v>
      </c>
      <c r="E3002" s="1">
        <f>_xlfn.IFNA(VLOOKUP(Aragon!B3002,'Kilter Holds'!$P$36:$AA$208,8,0),0)</f>
        <v>0</v>
      </c>
      <c r="G3002" s="2">
        <f t="shared" si="163"/>
        <v>0</v>
      </c>
      <c r="H3002" s="2">
        <f t="shared" si="164"/>
        <v>0</v>
      </c>
    </row>
    <row r="3003" spans="2:8">
      <c r="B3003" t="s">
        <v>1066</v>
      </c>
      <c r="C3003" t="s">
        <v>1080</v>
      </c>
      <c r="D3003" s="9" t="str">
        <f t="shared" si="161"/>
        <v>13-01</v>
      </c>
      <c r="E3003" s="1">
        <f>_xlfn.IFNA(VLOOKUP(Aragon!B3003,'Kilter Holds'!$P$36:$AA$208,9,0),0)</f>
        <v>0</v>
      </c>
      <c r="G3003" s="2">
        <f t="shared" si="163"/>
        <v>0</v>
      </c>
      <c r="H3003" s="2">
        <f t="shared" si="164"/>
        <v>0</v>
      </c>
    </row>
    <row r="3004" spans="2:8">
      <c r="B3004" t="s">
        <v>1066</v>
      </c>
      <c r="C3004" t="s">
        <v>1080</v>
      </c>
      <c r="D3004" s="10" t="str">
        <f t="shared" si="161"/>
        <v>07-13</v>
      </c>
      <c r="E3004" s="1">
        <f>_xlfn.IFNA(VLOOKUP(Aragon!B3004,'Kilter Holds'!$P$36:$AA$208,10,0),0)</f>
        <v>0</v>
      </c>
      <c r="G3004" s="2">
        <f t="shared" si="163"/>
        <v>0</v>
      </c>
      <c r="H3004" s="2">
        <f t="shared" si="164"/>
        <v>0</v>
      </c>
    </row>
    <row r="3005" spans="2:8">
      <c r="B3005" t="s">
        <v>1066</v>
      </c>
      <c r="C3005" t="s">
        <v>1080</v>
      </c>
      <c r="D3005" s="11" t="str">
        <f t="shared" si="161"/>
        <v>11-26</v>
      </c>
      <c r="E3005" s="1">
        <f>_xlfn.IFNA(VLOOKUP(Aragon!B3005,'Kilter Holds'!$P$36:$AA$208,11,0),0)</f>
        <v>0</v>
      </c>
      <c r="G3005" s="2">
        <f t="shared" si="163"/>
        <v>0</v>
      </c>
      <c r="H3005" s="2">
        <f t="shared" si="164"/>
        <v>0</v>
      </c>
    </row>
    <row r="3006" spans="2:8">
      <c r="B3006" t="s">
        <v>1066</v>
      </c>
      <c r="C3006" t="s">
        <v>1080</v>
      </c>
      <c r="D3006" s="13" t="str">
        <f t="shared" si="161"/>
        <v>18-01</v>
      </c>
      <c r="E3006" s="1">
        <f>_xlfn.IFNA(VLOOKUP(Aragon!B3006,'Kilter Holds'!$P$36:$AA$208,12,0),0)</f>
        <v>0</v>
      </c>
      <c r="G3006" s="2">
        <f t="shared" si="163"/>
        <v>0</v>
      </c>
      <c r="H3006" s="2">
        <f t="shared" si="164"/>
        <v>0</v>
      </c>
    </row>
    <row r="3007" spans="2:8">
      <c r="B3007" t="s">
        <v>1066</v>
      </c>
      <c r="C3007" t="s">
        <v>1080</v>
      </c>
      <c r="D3007" s="12" t="str">
        <f t="shared" si="161"/>
        <v>Color Code</v>
      </c>
      <c r="E3007" s="1">
        <f>_xlfn.IFNA(VLOOKUP(Aragon!B3007,'Kilter Holds'!$P$36:$AA$208,13,0),0)</f>
        <v>0</v>
      </c>
      <c r="G3007" s="2">
        <f t="shared" si="163"/>
        <v>0</v>
      </c>
      <c r="H3007" s="2">
        <f t="shared" si="164"/>
        <v>0</v>
      </c>
    </row>
    <row r="3008" spans="2:8">
      <c r="B3008" t="s">
        <v>1067</v>
      </c>
      <c r="C3008" t="s">
        <v>1081</v>
      </c>
      <c r="D3008" s="5" t="str">
        <f t="shared" si="161"/>
        <v>11-12</v>
      </c>
      <c r="E3008" s="1">
        <f>_xlfn.IFNA(VLOOKUP(Aragon!B3008,'Kilter Holds'!$P$36:$AA$208,5,0),0)</f>
        <v>0</v>
      </c>
      <c r="G3008" s="2">
        <f t="shared" si="163"/>
        <v>0</v>
      </c>
      <c r="H3008" s="2">
        <f t="shared" si="164"/>
        <v>0</v>
      </c>
    </row>
    <row r="3009" spans="2:8">
      <c r="B3009" t="s">
        <v>1067</v>
      </c>
      <c r="C3009" t="s">
        <v>1081</v>
      </c>
      <c r="D3009" s="6" t="str">
        <f t="shared" si="161"/>
        <v>14-01</v>
      </c>
      <c r="E3009" s="1">
        <f>_xlfn.IFNA(VLOOKUP(Aragon!B3009,'Kilter Holds'!$P$36:$AA$208,6,0),0)</f>
        <v>0</v>
      </c>
      <c r="G3009" s="2">
        <f t="shared" si="163"/>
        <v>0</v>
      </c>
      <c r="H3009" s="2">
        <f t="shared" si="164"/>
        <v>0</v>
      </c>
    </row>
    <row r="3010" spans="2:8">
      <c r="B3010" t="s">
        <v>1067</v>
      </c>
      <c r="C3010" t="s">
        <v>1081</v>
      </c>
      <c r="D3010" s="7" t="str">
        <f t="shared" si="161"/>
        <v>15-12</v>
      </c>
      <c r="E3010" s="1">
        <f>_xlfn.IFNA(VLOOKUP(Aragon!B3010,'Kilter Holds'!$P$36:$AA$208,7,0),0)</f>
        <v>0</v>
      </c>
      <c r="G3010" s="2">
        <f t="shared" si="163"/>
        <v>0</v>
      </c>
      <c r="H3010" s="2">
        <f t="shared" si="164"/>
        <v>0</v>
      </c>
    </row>
    <row r="3011" spans="2:8">
      <c r="B3011" t="s">
        <v>1067</v>
      </c>
      <c r="C3011" t="s">
        <v>1081</v>
      </c>
      <c r="D3011" s="8" t="str">
        <f t="shared" si="161"/>
        <v>16-16</v>
      </c>
      <c r="E3011" s="1">
        <f>_xlfn.IFNA(VLOOKUP(Aragon!B3011,'Kilter Holds'!$P$36:$AA$208,8,0),0)</f>
        <v>0</v>
      </c>
      <c r="G3011" s="2">
        <f t="shared" si="163"/>
        <v>0</v>
      </c>
      <c r="H3011" s="2">
        <f t="shared" si="164"/>
        <v>0</v>
      </c>
    </row>
    <row r="3012" spans="2:8">
      <c r="B3012" t="s">
        <v>1067</v>
      </c>
      <c r="C3012" t="s">
        <v>1081</v>
      </c>
      <c r="D3012" s="9" t="str">
        <f t="shared" si="161"/>
        <v>13-01</v>
      </c>
      <c r="E3012" s="1">
        <f>_xlfn.IFNA(VLOOKUP(Aragon!B3012,'Kilter Holds'!$P$36:$AA$208,9,0),0)</f>
        <v>0</v>
      </c>
      <c r="G3012" s="2">
        <f t="shared" si="163"/>
        <v>0</v>
      </c>
      <c r="H3012" s="2">
        <f t="shared" si="164"/>
        <v>0</v>
      </c>
    </row>
    <row r="3013" spans="2:8">
      <c r="B3013" t="s">
        <v>1067</v>
      </c>
      <c r="C3013" t="s">
        <v>1081</v>
      </c>
      <c r="D3013" s="10" t="str">
        <f t="shared" si="161"/>
        <v>07-13</v>
      </c>
      <c r="E3013" s="1">
        <f>_xlfn.IFNA(VLOOKUP(Aragon!B3013,'Kilter Holds'!$P$36:$AA$208,10,0),0)</f>
        <v>0</v>
      </c>
      <c r="G3013" s="2">
        <f t="shared" si="163"/>
        <v>0</v>
      </c>
      <c r="H3013" s="2">
        <f t="shared" si="164"/>
        <v>0</v>
      </c>
    </row>
    <row r="3014" spans="2:8">
      <c r="B3014" t="s">
        <v>1067</v>
      </c>
      <c r="C3014" t="s">
        <v>1081</v>
      </c>
      <c r="D3014" s="11" t="str">
        <f t="shared" si="161"/>
        <v>11-26</v>
      </c>
      <c r="E3014" s="1">
        <f>_xlfn.IFNA(VLOOKUP(Aragon!B3014,'Kilter Holds'!$P$36:$AA$208,11,0),0)</f>
        <v>0</v>
      </c>
      <c r="G3014" s="2">
        <f t="shared" si="163"/>
        <v>0</v>
      </c>
      <c r="H3014" s="2">
        <f t="shared" si="164"/>
        <v>0</v>
      </c>
    </row>
    <row r="3015" spans="2:8">
      <c r="B3015" t="s">
        <v>1067</v>
      </c>
      <c r="C3015" t="s">
        <v>1081</v>
      </c>
      <c r="D3015" s="13" t="str">
        <f t="shared" si="161"/>
        <v>18-01</v>
      </c>
      <c r="E3015" s="1">
        <f>_xlfn.IFNA(VLOOKUP(Aragon!B3015,'Kilter Holds'!$P$36:$AA$208,12,0),0)</f>
        <v>0</v>
      </c>
      <c r="G3015" s="2">
        <f t="shared" si="163"/>
        <v>0</v>
      </c>
      <c r="H3015" s="2">
        <f t="shared" si="164"/>
        <v>0</v>
      </c>
    </row>
    <row r="3016" spans="2:8">
      <c r="B3016" t="s">
        <v>1067</v>
      </c>
      <c r="C3016" t="s">
        <v>1081</v>
      </c>
      <c r="D3016" s="12" t="str">
        <f t="shared" si="161"/>
        <v>Color Code</v>
      </c>
      <c r="E3016" s="1">
        <f>_xlfn.IFNA(VLOOKUP(Aragon!B3016,'Kilter Holds'!$P$36:$AA$208,13,0),0)</f>
        <v>0</v>
      </c>
      <c r="G3016" s="2">
        <f t="shared" si="163"/>
        <v>0</v>
      </c>
      <c r="H3016" s="2">
        <f t="shared" si="164"/>
        <v>0</v>
      </c>
    </row>
    <row r="3017" spans="2:8">
      <c r="B3017" t="s">
        <v>1068</v>
      </c>
      <c r="C3017" t="s">
        <v>1082</v>
      </c>
      <c r="D3017" s="5" t="str">
        <f t="shared" si="161"/>
        <v>11-12</v>
      </c>
      <c r="E3017" s="1">
        <f>_xlfn.IFNA(VLOOKUP(Aragon!B3017,'Kilter Holds'!$P$36:$AA$208,5,0),0)</f>
        <v>0</v>
      </c>
      <c r="G3017" s="2">
        <f t="shared" ref="G3017:G3025" si="165">E3017*F3017</f>
        <v>0</v>
      </c>
      <c r="H3017" s="2">
        <f t="shared" ref="H3017:H3025" si="166">IF($S$11="Y",G3017*0.05,0)</f>
        <v>0</v>
      </c>
    </row>
    <row r="3018" spans="2:8">
      <c r="B3018" t="s">
        <v>1068</v>
      </c>
      <c r="C3018" t="s">
        <v>1082</v>
      </c>
      <c r="D3018" s="6" t="str">
        <f t="shared" si="161"/>
        <v>14-01</v>
      </c>
      <c r="E3018" s="1">
        <f>_xlfn.IFNA(VLOOKUP(Aragon!B3018,'Kilter Holds'!$P$36:$AA$208,6,0),0)</f>
        <v>0</v>
      </c>
      <c r="G3018" s="2">
        <f t="shared" si="165"/>
        <v>0</v>
      </c>
      <c r="H3018" s="2">
        <f t="shared" si="166"/>
        <v>0</v>
      </c>
    </row>
    <row r="3019" spans="2:8">
      <c r="B3019" t="s">
        <v>1068</v>
      </c>
      <c r="C3019" t="s">
        <v>1082</v>
      </c>
      <c r="D3019" s="7" t="str">
        <f t="shared" si="161"/>
        <v>15-12</v>
      </c>
      <c r="E3019" s="1">
        <f>_xlfn.IFNA(VLOOKUP(Aragon!B3019,'Kilter Holds'!$P$36:$AA$208,7,0),0)</f>
        <v>0</v>
      </c>
      <c r="G3019" s="2">
        <f t="shared" si="165"/>
        <v>0</v>
      </c>
      <c r="H3019" s="2">
        <f t="shared" si="166"/>
        <v>0</v>
      </c>
    </row>
    <row r="3020" spans="2:8">
      <c r="B3020" t="s">
        <v>1068</v>
      </c>
      <c r="C3020" t="s">
        <v>1082</v>
      </c>
      <c r="D3020" s="8" t="str">
        <f t="shared" si="161"/>
        <v>16-16</v>
      </c>
      <c r="E3020" s="1">
        <f>_xlfn.IFNA(VLOOKUP(Aragon!B3020,'Kilter Holds'!$P$36:$AA$208,8,0),0)</f>
        <v>0</v>
      </c>
      <c r="G3020" s="2">
        <f t="shared" si="165"/>
        <v>0</v>
      </c>
      <c r="H3020" s="2">
        <f t="shared" si="166"/>
        <v>0</v>
      </c>
    </row>
    <row r="3021" spans="2:8">
      <c r="B3021" t="s">
        <v>1068</v>
      </c>
      <c r="C3021" t="s">
        <v>1082</v>
      </c>
      <c r="D3021" s="9" t="str">
        <f t="shared" si="161"/>
        <v>13-01</v>
      </c>
      <c r="E3021" s="1">
        <f>_xlfn.IFNA(VLOOKUP(Aragon!B3021,'Kilter Holds'!$P$36:$AA$208,9,0),0)</f>
        <v>0</v>
      </c>
      <c r="G3021" s="2">
        <f t="shared" si="165"/>
        <v>0</v>
      </c>
      <c r="H3021" s="2">
        <f t="shared" si="166"/>
        <v>0</v>
      </c>
    </row>
    <row r="3022" spans="2:8">
      <c r="B3022" t="s">
        <v>1068</v>
      </c>
      <c r="C3022" t="s">
        <v>1082</v>
      </c>
      <c r="D3022" s="10" t="str">
        <f t="shared" si="161"/>
        <v>07-13</v>
      </c>
      <c r="E3022" s="1">
        <f>_xlfn.IFNA(VLOOKUP(Aragon!B3022,'Kilter Holds'!$P$36:$AA$208,10,0),0)</f>
        <v>0</v>
      </c>
      <c r="G3022" s="2">
        <f t="shared" si="165"/>
        <v>0</v>
      </c>
      <c r="H3022" s="2">
        <f t="shared" si="166"/>
        <v>0</v>
      </c>
    </row>
    <row r="3023" spans="2:8">
      <c r="B3023" t="s">
        <v>1068</v>
      </c>
      <c r="C3023" t="s">
        <v>1082</v>
      </c>
      <c r="D3023" s="11" t="str">
        <f t="shared" si="161"/>
        <v>11-26</v>
      </c>
      <c r="E3023" s="1">
        <f>_xlfn.IFNA(VLOOKUP(Aragon!B3023,'Kilter Holds'!$P$36:$AA$208,11,0),0)</f>
        <v>0</v>
      </c>
      <c r="G3023" s="2">
        <f t="shared" si="165"/>
        <v>0</v>
      </c>
      <c r="H3023" s="2">
        <f t="shared" si="166"/>
        <v>0</v>
      </c>
    </row>
    <row r="3024" spans="2:8">
      <c r="B3024" t="s">
        <v>1068</v>
      </c>
      <c r="C3024" t="s">
        <v>1082</v>
      </c>
      <c r="D3024" s="13" t="str">
        <f t="shared" si="161"/>
        <v>18-01</v>
      </c>
      <c r="E3024" s="1">
        <f>_xlfn.IFNA(VLOOKUP(Aragon!B3024,'Kilter Holds'!$P$36:$AA$208,12,0),0)</f>
        <v>0</v>
      </c>
      <c r="G3024" s="2">
        <f t="shared" si="165"/>
        <v>0</v>
      </c>
      <c r="H3024" s="2">
        <f t="shared" si="166"/>
        <v>0</v>
      </c>
    </row>
    <row r="3025" spans="2:8">
      <c r="B3025" t="s">
        <v>1068</v>
      </c>
      <c r="C3025" t="s">
        <v>1082</v>
      </c>
      <c r="D3025" s="12" t="str">
        <f t="shared" si="161"/>
        <v>Color Code</v>
      </c>
      <c r="E3025" s="1">
        <f>_xlfn.IFNA(VLOOKUP(Aragon!B3025,'Kilter Holds'!$P$36:$AA$208,13,0),0)</f>
        <v>0</v>
      </c>
      <c r="G3025" s="2">
        <f t="shared" si="165"/>
        <v>0</v>
      </c>
      <c r="H3025" s="2">
        <f t="shared" si="166"/>
        <v>0</v>
      </c>
    </row>
    <row r="3026" spans="2:8">
      <c r="B3026" t="s">
        <v>1069</v>
      </c>
      <c r="C3026" t="s">
        <v>1083</v>
      </c>
      <c r="D3026" s="5" t="str">
        <f t="shared" ref="D3026:D3034" si="167">D3008</f>
        <v>11-12</v>
      </c>
      <c r="E3026" s="1">
        <f>_xlfn.IFNA(VLOOKUP(Aragon!B3026,'Kilter Holds'!$P$36:$AA$208,5,0),0)</f>
        <v>0</v>
      </c>
      <c r="G3026" s="2">
        <f t="shared" si="163"/>
        <v>0</v>
      </c>
      <c r="H3026" s="2">
        <f t="shared" si="164"/>
        <v>0</v>
      </c>
    </row>
    <row r="3027" spans="2:8">
      <c r="B3027" t="s">
        <v>1069</v>
      </c>
      <c r="C3027" t="s">
        <v>1083</v>
      </c>
      <c r="D3027" s="6" t="str">
        <f t="shared" si="167"/>
        <v>14-01</v>
      </c>
      <c r="E3027" s="1">
        <f>_xlfn.IFNA(VLOOKUP(Aragon!B3027,'Kilter Holds'!$P$36:$AA$208,6,0),0)</f>
        <v>0</v>
      </c>
      <c r="G3027" s="2">
        <f t="shared" si="163"/>
        <v>0</v>
      </c>
      <c r="H3027" s="2">
        <f t="shared" si="164"/>
        <v>0</v>
      </c>
    </row>
    <row r="3028" spans="2:8">
      <c r="B3028" t="s">
        <v>1069</v>
      </c>
      <c r="C3028" t="s">
        <v>1083</v>
      </c>
      <c r="D3028" s="7" t="str">
        <f t="shared" si="167"/>
        <v>15-12</v>
      </c>
      <c r="E3028" s="1">
        <f>_xlfn.IFNA(VLOOKUP(Aragon!B3028,'Kilter Holds'!$P$36:$AA$208,7,0),0)</f>
        <v>0</v>
      </c>
      <c r="G3028" s="2">
        <f t="shared" si="163"/>
        <v>0</v>
      </c>
      <c r="H3028" s="2">
        <f t="shared" si="164"/>
        <v>0</v>
      </c>
    </row>
    <row r="3029" spans="2:8">
      <c r="B3029" t="s">
        <v>1069</v>
      </c>
      <c r="C3029" t="s">
        <v>1083</v>
      </c>
      <c r="D3029" s="8" t="str">
        <f t="shared" si="167"/>
        <v>16-16</v>
      </c>
      <c r="E3029" s="1">
        <f>_xlfn.IFNA(VLOOKUP(Aragon!B3029,'Kilter Holds'!$P$36:$AA$208,8,0),0)</f>
        <v>0</v>
      </c>
      <c r="G3029" s="2">
        <f t="shared" si="163"/>
        <v>0</v>
      </c>
      <c r="H3029" s="2">
        <f t="shared" si="164"/>
        <v>0</v>
      </c>
    </row>
    <row r="3030" spans="2:8">
      <c r="B3030" t="s">
        <v>1069</v>
      </c>
      <c r="C3030" t="s">
        <v>1083</v>
      </c>
      <c r="D3030" s="9" t="str">
        <f t="shared" si="167"/>
        <v>13-01</v>
      </c>
      <c r="E3030" s="1">
        <f>_xlfn.IFNA(VLOOKUP(Aragon!B3030,'Kilter Holds'!$P$36:$AA$208,9,0),0)</f>
        <v>0</v>
      </c>
      <c r="G3030" s="2">
        <f t="shared" si="163"/>
        <v>0</v>
      </c>
      <c r="H3030" s="2">
        <f t="shared" si="164"/>
        <v>0</v>
      </c>
    </row>
    <row r="3031" spans="2:8">
      <c r="B3031" t="s">
        <v>1069</v>
      </c>
      <c r="C3031" t="s">
        <v>1083</v>
      </c>
      <c r="D3031" s="10" t="str">
        <f t="shared" si="167"/>
        <v>07-13</v>
      </c>
      <c r="E3031" s="1">
        <f>_xlfn.IFNA(VLOOKUP(Aragon!B3031,'Kilter Holds'!$P$36:$AA$208,10,0),0)</f>
        <v>0</v>
      </c>
      <c r="G3031" s="2">
        <f t="shared" si="163"/>
        <v>0</v>
      </c>
      <c r="H3031" s="2">
        <f t="shared" si="164"/>
        <v>0</v>
      </c>
    </row>
    <row r="3032" spans="2:8">
      <c r="B3032" t="s">
        <v>1069</v>
      </c>
      <c r="C3032" t="s">
        <v>1083</v>
      </c>
      <c r="D3032" s="11" t="str">
        <f t="shared" si="167"/>
        <v>11-26</v>
      </c>
      <c r="E3032" s="1">
        <f>_xlfn.IFNA(VLOOKUP(Aragon!B3032,'Kilter Holds'!$P$36:$AA$208,11,0),0)</f>
        <v>0</v>
      </c>
      <c r="G3032" s="2">
        <f t="shared" si="163"/>
        <v>0</v>
      </c>
      <c r="H3032" s="2">
        <f t="shared" si="164"/>
        <v>0</v>
      </c>
    </row>
    <row r="3033" spans="2:8">
      <c r="B3033" t="s">
        <v>1069</v>
      </c>
      <c r="C3033" t="s">
        <v>1083</v>
      </c>
      <c r="D3033" s="13" t="str">
        <f t="shared" si="167"/>
        <v>18-01</v>
      </c>
      <c r="E3033" s="1">
        <f>_xlfn.IFNA(VLOOKUP(Aragon!B3033,'Kilter Holds'!$P$36:$AA$208,12,0),0)</f>
        <v>0</v>
      </c>
      <c r="G3033" s="2">
        <f t="shared" si="163"/>
        <v>0</v>
      </c>
      <c r="H3033" s="2">
        <f t="shared" si="164"/>
        <v>0</v>
      </c>
    </row>
    <row r="3034" spans="2:8">
      <c r="B3034" t="s">
        <v>1069</v>
      </c>
      <c r="C3034" t="s">
        <v>1083</v>
      </c>
      <c r="D3034" s="12" t="str">
        <f t="shared" si="167"/>
        <v>Color Code</v>
      </c>
      <c r="E3034" s="1">
        <f>_xlfn.IFNA(VLOOKUP(Aragon!B3034,'Kilter Holds'!$P$36:$AA$208,13,0),0)</f>
        <v>0</v>
      </c>
      <c r="G3034" s="2">
        <f t="shared" si="163"/>
        <v>0</v>
      </c>
      <c r="H3034" s="2">
        <f t="shared" si="164"/>
        <v>0</v>
      </c>
    </row>
    <row r="3035" spans="2:8">
      <c r="B3035" t="s">
        <v>977</v>
      </c>
      <c r="C3035" t="s">
        <v>978</v>
      </c>
      <c r="D3035" s="5" t="str">
        <f t="shared" ref="D3035:D3043" si="168">D2954</f>
        <v>11-12</v>
      </c>
      <c r="E3035" s="1">
        <f>_xlfn.IFNA(VLOOKUP(Aragon!B3035,'Kilter Holds'!$P$36:$AA$208,5,0),0)</f>
        <v>0</v>
      </c>
      <c r="G3035" s="2">
        <f t="shared" si="162"/>
        <v>0</v>
      </c>
      <c r="H3035" s="2">
        <f t="shared" ref="H3035:H3043" si="169">IF($S$11="Y",G3035*0.05,0)</f>
        <v>0</v>
      </c>
    </row>
    <row r="3036" spans="2:8">
      <c r="B3036" t="s">
        <v>977</v>
      </c>
      <c r="C3036" t="s">
        <v>978</v>
      </c>
      <c r="D3036" s="6" t="str">
        <f t="shared" si="168"/>
        <v>14-01</v>
      </c>
      <c r="E3036" s="1">
        <f>_xlfn.IFNA(VLOOKUP(Aragon!B3036,'Kilter Holds'!$P$36:$AA$208,6,0),0)</f>
        <v>0</v>
      </c>
      <c r="G3036" s="2">
        <f t="shared" si="162"/>
        <v>0</v>
      </c>
      <c r="H3036" s="2">
        <f t="shared" si="169"/>
        <v>0</v>
      </c>
    </row>
    <row r="3037" spans="2:8">
      <c r="B3037" t="s">
        <v>977</v>
      </c>
      <c r="C3037" t="s">
        <v>978</v>
      </c>
      <c r="D3037" s="7" t="str">
        <f t="shared" si="168"/>
        <v>15-12</v>
      </c>
      <c r="E3037" s="1">
        <f>_xlfn.IFNA(VLOOKUP(Aragon!B3037,'Kilter Holds'!$P$36:$AA$208,7,0),0)</f>
        <v>0</v>
      </c>
      <c r="G3037" s="2">
        <f t="shared" si="162"/>
        <v>0</v>
      </c>
      <c r="H3037" s="2">
        <f t="shared" si="169"/>
        <v>0</v>
      </c>
    </row>
    <row r="3038" spans="2:8">
      <c r="B3038" t="s">
        <v>977</v>
      </c>
      <c r="C3038" t="s">
        <v>978</v>
      </c>
      <c r="D3038" s="8" t="str">
        <f t="shared" si="168"/>
        <v>16-16</v>
      </c>
      <c r="E3038" s="1">
        <f>_xlfn.IFNA(VLOOKUP(Aragon!B3038,'Kilter Holds'!$P$36:$AA$208,8,0),0)</f>
        <v>0</v>
      </c>
      <c r="G3038" s="2">
        <f t="shared" si="162"/>
        <v>0</v>
      </c>
      <c r="H3038" s="2">
        <f t="shared" si="169"/>
        <v>0</v>
      </c>
    </row>
    <row r="3039" spans="2:8">
      <c r="B3039" t="s">
        <v>977</v>
      </c>
      <c r="C3039" t="s">
        <v>978</v>
      </c>
      <c r="D3039" s="9" t="str">
        <f t="shared" si="168"/>
        <v>13-01</v>
      </c>
      <c r="E3039" s="1">
        <f>_xlfn.IFNA(VLOOKUP(Aragon!B3039,'Kilter Holds'!$P$36:$AA$208,9,0),0)</f>
        <v>0</v>
      </c>
      <c r="G3039" s="2">
        <f t="shared" si="162"/>
        <v>0</v>
      </c>
      <c r="H3039" s="2">
        <f t="shared" si="169"/>
        <v>0</v>
      </c>
    </row>
    <row r="3040" spans="2:8">
      <c r="B3040" t="s">
        <v>977</v>
      </c>
      <c r="C3040" t="s">
        <v>978</v>
      </c>
      <c r="D3040" s="10" t="str">
        <f t="shared" si="168"/>
        <v>07-13</v>
      </c>
      <c r="E3040" s="1">
        <f>_xlfn.IFNA(VLOOKUP(Aragon!B3040,'Kilter Holds'!$P$36:$AA$208,10,0),0)</f>
        <v>0</v>
      </c>
      <c r="G3040" s="2">
        <f t="shared" si="162"/>
        <v>0</v>
      </c>
      <c r="H3040" s="2">
        <f t="shared" si="169"/>
        <v>0</v>
      </c>
    </row>
    <row r="3041" spans="2:8">
      <c r="B3041" t="s">
        <v>977</v>
      </c>
      <c r="C3041" t="s">
        <v>978</v>
      </c>
      <c r="D3041" s="11" t="str">
        <f t="shared" si="168"/>
        <v>11-26</v>
      </c>
      <c r="E3041" s="1">
        <f>_xlfn.IFNA(VLOOKUP(Aragon!B3041,'Kilter Holds'!$P$36:$AA$208,11,0),0)</f>
        <v>0</v>
      </c>
      <c r="G3041" s="2">
        <f t="shared" si="162"/>
        <v>0</v>
      </c>
      <c r="H3041" s="2">
        <f t="shared" si="169"/>
        <v>0</v>
      </c>
    </row>
    <row r="3042" spans="2:8">
      <c r="B3042" t="s">
        <v>977</v>
      </c>
      <c r="C3042" t="s">
        <v>978</v>
      </c>
      <c r="D3042" s="13" t="str">
        <f t="shared" si="168"/>
        <v>18-01</v>
      </c>
      <c r="E3042" s="1">
        <f>_xlfn.IFNA(VLOOKUP(Aragon!B3042,'Kilter Holds'!$P$36:$AA$208,12,0),0)</f>
        <v>0</v>
      </c>
      <c r="G3042" s="2">
        <f t="shared" si="162"/>
        <v>0</v>
      </c>
      <c r="H3042" s="2">
        <f t="shared" si="169"/>
        <v>0</v>
      </c>
    </row>
    <row r="3043" spans="2:8">
      <c r="B3043" t="s">
        <v>977</v>
      </c>
      <c r="C3043" t="s">
        <v>978</v>
      </c>
      <c r="D3043" s="12" t="str">
        <f t="shared" si="168"/>
        <v>Color Code</v>
      </c>
      <c r="E3043" s="1">
        <f>_xlfn.IFNA(VLOOKUP(Aragon!B3043,'Kilter Holds'!$P$36:$AA$208,13,0),0)</f>
        <v>0</v>
      </c>
      <c r="G3043" s="2">
        <f t="shared" si="162"/>
        <v>0</v>
      </c>
      <c r="H3043" s="2">
        <f t="shared" si="169"/>
        <v>0</v>
      </c>
    </row>
    <row r="3044" spans="2:8">
      <c r="B3044" t="s">
        <v>1070</v>
      </c>
      <c r="C3044" t="s">
        <v>1084</v>
      </c>
      <c r="D3044" s="5" t="str">
        <f t="shared" ref="D3044:D3106" si="170">D2963</f>
        <v>11-12</v>
      </c>
      <c r="E3044" s="1">
        <f>_xlfn.IFNA(VLOOKUP(Aragon!B3044,'Kilter Holds'!$P$36:$AA$208,5,0),0)</f>
        <v>0</v>
      </c>
      <c r="G3044" s="2">
        <f t="shared" ref="G3044:G3061" si="171">E3044*F3044</f>
        <v>0</v>
      </c>
      <c r="H3044" s="2">
        <f t="shared" ref="H3044:H3061" si="172">IF($S$11="Y",G3044*0.05,0)</f>
        <v>0</v>
      </c>
    </row>
    <row r="3045" spans="2:8">
      <c r="B3045" t="s">
        <v>1070</v>
      </c>
      <c r="C3045" t="s">
        <v>1084</v>
      </c>
      <c r="D3045" s="6" t="str">
        <f t="shared" si="170"/>
        <v>14-01</v>
      </c>
      <c r="E3045" s="1">
        <f>_xlfn.IFNA(VLOOKUP(Aragon!B3045,'Kilter Holds'!$P$36:$AA$208,6,0),0)</f>
        <v>0</v>
      </c>
      <c r="G3045" s="2">
        <f t="shared" si="171"/>
        <v>0</v>
      </c>
      <c r="H3045" s="2">
        <f t="shared" si="172"/>
        <v>0</v>
      </c>
    </row>
    <row r="3046" spans="2:8">
      <c r="B3046" t="s">
        <v>1070</v>
      </c>
      <c r="C3046" t="s">
        <v>1084</v>
      </c>
      <c r="D3046" s="7" t="str">
        <f t="shared" si="170"/>
        <v>15-12</v>
      </c>
      <c r="E3046" s="1">
        <f>_xlfn.IFNA(VLOOKUP(Aragon!B3046,'Kilter Holds'!$P$36:$AA$208,7,0),0)</f>
        <v>0</v>
      </c>
      <c r="G3046" s="2">
        <f t="shared" si="171"/>
        <v>0</v>
      </c>
      <c r="H3046" s="2">
        <f t="shared" si="172"/>
        <v>0</v>
      </c>
    </row>
    <row r="3047" spans="2:8">
      <c r="B3047" t="s">
        <v>1070</v>
      </c>
      <c r="C3047" t="s">
        <v>1084</v>
      </c>
      <c r="D3047" s="8" t="str">
        <f t="shared" si="170"/>
        <v>16-16</v>
      </c>
      <c r="E3047" s="1">
        <f>_xlfn.IFNA(VLOOKUP(Aragon!B3047,'Kilter Holds'!$P$36:$AA$208,8,0),0)</f>
        <v>0</v>
      </c>
      <c r="G3047" s="2">
        <f t="shared" si="171"/>
        <v>0</v>
      </c>
      <c r="H3047" s="2">
        <f t="shared" si="172"/>
        <v>0</v>
      </c>
    </row>
    <row r="3048" spans="2:8">
      <c r="B3048" t="s">
        <v>1070</v>
      </c>
      <c r="C3048" t="s">
        <v>1084</v>
      </c>
      <c r="D3048" s="9" t="str">
        <f t="shared" si="170"/>
        <v>13-01</v>
      </c>
      <c r="E3048" s="1">
        <f>_xlfn.IFNA(VLOOKUP(Aragon!B3048,'Kilter Holds'!$P$36:$AA$208,9,0),0)</f>
        <v>0</v>
      </c>
      <c r="G3048" s="2">
        <f t="shared" si="171"/>
        <v>0</v>
      </c>
      <c r="H3048" s="2">
        <f t="shared" si="172"/>
        <v>0</v>
      </c>
    </row>
    <row r="3049" spans="2:8">
      <c r="B3049" t="s">
        <v>1070</v>
      </c>
      <c r="C3049" t="s">
        <v>1084</v>
      </c>
      <c r="D3049" s="10" t="str">
        <f t="shared" si="170"/>
        <v>07-13</v>
      </c>
      <c r="E3049" s="1">
        <f>_xlfn.IFNA(VLOOKUP(Aragon!B3049,'Kilter Holds'!$P$36:$AA$208,10,0),0)</f>
        <v>0</v>
      </c>
      <c r="G3049" s="2">
        <f t="shared" si="171"/>
        <v>0</v>
      </c>
      <c r="H3049" s="2">
        <f t="shared" si="172"/>
        <v>0</v>
      </c>
    </row>
    <row r="3050" spans="2:8">
      <c r="B3050" t="s">
        <v>1070</v>
      </c>
      <c r="C3050" t="s">
        <v>1084</v>
      </c>
      <c r="D3050" s="11" t="str">
        <f t="shared" si="170"/>
        <v>11-26</v>
      </c>
      <c r="E3050" s="1">
        <f>_xlfn.IFNA(VLOOKUP(Aragon!B3050,'Kilter Holds'!$P$36:$AA$208,11,0),0)</f>
        <v>0</v>
      </c>
      <c r="G3050" s="2">
        <f t="shared" si="171"/>
        <v>0</v>
      </c>
      <c r="H3050" s="2">
        <f t="shared" si="172"/>
        <v>0</v>
      </c>
    </row>
    <row r="3051" spans="2:8">
      <c r="B3051" t="s">
        <v>1070</v>
      </c>
      <c r="C3051" t="s">
        <v>1084</v>
      </c>
      <c r="D3051" s="13" t="str">
        <f t="shared" si="170"/>
        <v>18-01</v>
      </c>
      <c r="E3051" s="1">
        <f>_xlfn.IFNA(VLOOKUP(Aragon!B3051,'Kilter Holds'!$P$36:$AA$208,12,0),0)</f>
        <v>0</v>
      </c>
      <c r="G3051" s="2">
        <f t="shared" si="171"/>
        <v>0</v>
      </c>
      <c r="H3051" s="2">
        <f t="shared" si="172"/>
        <v>0</v>
      </c>
    </row>
    <row r="3052" spans="2:8">
      <c r="B3052" t="s">
        <v>1070</v>
      </c>
      <c r="C3052" t="s">
        <v>1084</v>
      </c>
      <c r="D3052" s="12" t="str">
        <f t="shared" si="170"/>
        <v>Color Code</v>
      </c>
      <c r="E3052" s="1">
        <f>_xlfn.IFNA(VLOOKUP(Aragon!B3052,'Kilter Holds'!$P$36:$AA$208,13,0),0)</f>
        <v>0</v>
      </c>
      <c r="G3052" s="2">
        <f t="shared" si="171"/>
        <v>0</v>
      </c>
      <c r="H3052" s="2">
        <f t="shared" si="172"/>
        <v>0</v>
      </c>
    </row>
    <row r="3053" spans="2:8">
      <c r="B3053" t="s">
        <v>1071</v>
      </c>
      <c r="C3053" t="s">
        <v>1085</v>
      </c>
      <c r="D3053" s="5" t="str">
        <f t="shared" si="170"/>
        <v>11-12</v>
      </c>
      <c r="E3053" s="1">
        <f>_xlfn.IFNA(VLOOKUP(Aragon!B3053,'Kilter Holds'!$P$36:$AA$208,5,0),0)</f>
        <v>0</v>
      </c>
      <c r="G3053" s="2">
        <f t="shared" si="171"/>
        <v>0</v>
      </c>
      <c r="H3053" s="2">
        <f t="shared" si="172"/>
        <v>0</v>
      </c>
    </row>
    <row r="3054" spans="2:8">
      <c r="B3054" t="s">
        <v>1071</v>
      </c>
      <c r="C3054" t="s">
        <v>1085</v>
      </c>
      <c r="D3054" s="6" t="str">
        <f t="shared" si="170"/>
        <v>14-01</v>
      </c>
      <c r="E3054" s="1">
        <f>_xlfn.IFNA(VLOOKUP(Aragon!B3054,'Kilter Holds'!$P$36:$AA$208,6,0),0)</f>
        <v>0</v>
      </c>
      <c r="G3054" s="2">
        <f t="shared" si="171"/>
        <v>0</v>
      </c>
      <c r="H3054" s="2">
        <f t="shared" si="172"/>
        <v>0</v>
      </c>
    </row>
    <row r="3055" spans="2:8">
      <c r="B3055" t="s">
        <v>1071</v>
      </c>
      <c r="C3055" t="s">
        <v>1085</v>
      </c>
      <c r="D3055" s="7" t="str">
        <f t="shared" si="170"/>
        <v>15-12</v>
      </c>
      <c r="E3055" s="1">
        <f>_xlfn.IFNA(VLOOKUP(Aragon!B3055,'Kilter Holds'!$P$36:$AA$208,7,0),0)</f>
        <v>0</v>
      </c>
      <c r="G3055" s="2">
        <f t="shared" si="171"/>
        <v>0</v>
      </c>
      <c r="H3055" s="2">
        <f t="shared" si="172"/>
        <v>0</v>
      </c>
    </row>
    <row r="3056" spans="2:8">
      <c r="B3056" t="s">
        <v>1071</v>
      </c>
      <c r="C3056" t="s">
        <v>1085</v>
      </c>
      <c r="D3056" s="8" t="str">
        <f t="shared" si="170"/>
        <v>16-16</v>
      </c>
      <c r="E3056" s="1">
        <f>_xlfn.IFNA(VLOOKUP(Aragon!B3056,'Kilter Holds'!$P$36:$AA$208,8,0),0)</f>
        <v>0</v>
      </c>
      <c r="G3056" s="2">
        <f t="shared" si="171"/>
        <v>0</v>
      </c>
      <c r="H3056" s="2">
        <f t="shared" si="172"/>
        <v>0</v>
      </c>
    </row>
    <row r="3057" spans="2:11">
      <c r="B3057" t="s">
        <v>1071</v>
      </c>
      <c r="C3057" t="s">
        <v>1085</v>
      </c>
      <c r="D3057" s="9" t="str">
        <f t="shared" si="170"/>
        <v>13-01</v>
      </c>
      <c r="E3057" s="1">
        <f>_xlfn.IFNA(VLOOKUP(Aragon!B3057,'Kilter Holds'!$P$36:$AA$208,9,0),0)</f>
        <v>0</v>
      </c>
      <c r="G3057" s="2">
        <f t="shared" si="171"/>
        <v>0</v>
      </c>
      <c r="H3057" s="2">
        <f t="shared" si="172"/>
        <v>0</v>
      </c>
    </row>
    <row r="3058" spans="2:11">
      <c r="B3058" t="s">
        <v>1071</v>
      </c>
      <c r="C3058" t="s">
        <v>1085</v>
      </c>
      <c r="D3058" s="10" t="str">
        <f t="shared" si="170"/>
        <v>07-13</v>
      </c>
      <c r="E3058" s="1">
        <f>_xlfn.IFNA(VLOOKUP(Aragon!B3058,'Kilter Holds'!$P$36:$AA$208,10,0),0)</f>
        <v>0</v>
      </c>
      <c r="G3058" s="2">
        <f t="shared" si="171"/>
        <v>0</v>
      </c>
      <c r="H3058" s="2">
        <f t="shared" si="172"/>
        <v>0</v>
      </c>
    </row>
    <row r="3059" spans="2:11">
      <c r="B3059" t="s">
        <v>1071</v>
      </c>
      <c r="C3059" t="s">
        <v>1085</v>
      </c>
      <c r="D3059" s="11" t="str">
        <f t="shared" si="170"/>
        <v>11-26</v>
      </c>
      <c r="E3059" s="1">
        <f>_xlfn.IFNA(VLOOKUP(Aragon!B3059,'Kilter Holds'!$P$36:$AA$208,11,0),0)</f>
        <v>0</v>
      </c>
      <c r="G3059" s="2">
        <f t="shared" si="171"/>
        <v>0</v>
      </c>
      <c r="H3059" s="2">
        <f t="shared" si="172"/>
        <v>0</v>
      </c>
    </row>
    <row r="3060" spans="2:11">
      <c r="B3060" t="s">
        <v>1071</v>
      </c>
      <c r="C3060" t="s">
        <v>1085</v>
      </c>
      <c r="D3060" s="13" t="str">
        <f t="shared" si="170"/>
        <v>18-01</v>
      </c>
      <c r="E3060" s="1">
        <f>_xlfn.IFNA(VLOOKUP(Aragon!B3060,'Kilter Holds'!$P$36:$AA$208,12,0),0)</f>
        <v>0</v>
      </c>
      <c r="G3060" s="2">
        <f t="shared" si="171"/>
        <v>0</v>
      </c>
      <c r="H3060" s="2">
        <f t="shared" si="172"/>
        <v>0</v>
      </c>
    </row>
    <row r="3061" spans="2:11">
      <c r="B3061" t="s">
        <v>1071</v>
      </c>
      <c r="C3061" t="s">
        <v>1085</v>
      </c>
      <c r="D3061" s="12" t="str">
        <f t="shared" si="170"/>
        <v>Color Code</v>
      </c>
      <c r="E3061" s="1">
        <f>_xlfn.IFNA(VLOOKUP(Aragon!B3061,'Kilter Holds'!$P$36:$AA$208,13,0),0)</f>
        <v>0</v>
      </c>
      <c r="G3061" s="2">
        <f t="shared" si="171"/>
        <v>0</v>
      </c>
      <c r="H3061" s="2">
        <f t="shared" si="172"/>
        <v>0</v>
      </c>
    </row>
    <row r="3062" spans="2:11">
      <c r="B3062" t="s">
        <v>1441</v>
      </c>
      <c r="C3062" t="s">
        <v>1442</v>
      </c>
      <c r="D3062" s="5" t="str">
        <f t="shared" si="170"/>
        <v>11-12</v>
      </c>
      <c r="E3062" s="1">
        <f>_xlfn.IFNA(VLOOKUP(Aragon!B3062,'Kilter Holds'!$P$36:$AA$208,5,0),0)</f>
        <v>0</v>
      </c>
      <c r="G3062" s="2">
        <f t="shared" ref="G3062:G3070" si="173">E3062*F3062</f>
        <v>0</v>
      </c>
      <c r="H3062" s="2">
        <f t="shared" ref="H3062:H3070" si="174">IF($S$11="Y",G3062*0.05,0)</f>
        <v>0</v>
      </c>
    </row>
    <row r="3063" spans="2:11">
      <c r="B3063" t="s">
        <v>1441</v>
      </c>
      <c r="C3063" t="s">
        <v>1442</v>
      </c>
      <c r="D3063" s="6" t="str">
        <f t="shared" si="170"/>
        <v>14-01</v>
      </c>
      <c r="E3063" s="1">
        <f>_xlfn.IFNA(VLOOKUP(Aragon!B3063,'Kilter Holds'!$P$36:$AA$208,6,0),0)</f>
        <v>0</v>
      </c>
      <c r="G3063" s="2">
        <f t="shared" si="173"/>
        <v>0</v>
      </c>
      <c r="H3063" s="2">
        <f t="shared" si="174"/>
        <v>0</v>
      </c>
    </row>
    <row r="3064" spans="2:11">
      <c r="B3064" t="s">
        <v>1441</v>
      </c>
      <c r="C3064" t="s">
        <v>1442</v>
      </c>
      <c r="D3064" s="7" t="str">
        <f t="shared" si="170"/>
        <v>15-12</v>
      </c>
      <c r="E3064" s="1">
        <f>_xlfn.IFNA(VLOOKUP(Aragon!B3064,'Kilter Holds'!$P$36:$AA$208,7,0),0)</f>
        <v>0</v>
      </c>
      <c r="G3064" s="2">
        <f t="shared" si="173"/>
        <v>0</v>
      </c>
      <c r="H3064" s="2">
        <f t="shared" si="174"/>
        <v>0</v>
      </c>
    </row>
    <row r="3065" spans="2:11">
      <c r="B3065" t="s">
        <v>1441</v>
      </c>
      <c r="C3065" t="s">
        <v>1442</v>
      </c>
      <c r="D3065" s="8" t="str">
        <f t="shared" si="170"/>
        <v>16-16</v>
      </c>
      <c r="E3065" s="1">
        <f>_xlfn.IFNA(VLOOKUP(Aragon!B3065,'Kilter Holds'!$P$36:$AA$208,8,0),0)</f>
        <v>0</v>
      </c>
      <c r="G3065" s="2">
        <f t="shared" si="173"/>
        <v>0</v>
      </c>
      <c r="H3065" s="2">
        <f t="shared" si="174"/>
        <v>0</v>
      </c>
    </row>
    <row r="3066" spans="2:11">
      <c r="B3066" t="s">
        <v>1441</v>
      </c>
      <c r="C3066" t="s">
        <v>1442</v>
      </c>
      <c r="D3066" s="9" t="str">
        <f t="shared" si="170"/>
        <v>13-01</v>
      </c>
      <c r="E3066" s="1">
        <f>_xlfn.IFNA(VLOOKUP(Aragon!B3066,'Kilter Holds'!$P$36:$AA$208,9,0),0)</f>
        <v>0</v>
      </c>
      <c r="G3066" s="2">
        <f t="shared" si="173"/>
        <v>0</v>
      </c>
      <c r="H3066" s="2">
        <f t="shared" si="174"/>
        <v>0</v>
      </c>
    </row>
    <row r="3067" spans="2:11">
      <c r="B3067" t="s">
        <v>1441</v>
      </c>
      <c r="C3067" t="s">
        <v>1442</v>
      </c>
      <c r="D3067" s="10" t="str">
        <f t="shared" si="170"/>
        <v>07-13</v>
      </c>
      <c r="E3067" s="1">
        <f>_xlfn.IFNA(VLOOKUP(Aragon!B3067,'Kilter Holds'!$P$36:$AA$208,10,0),0)</f>
        <v>0</v>
      </c>
      <c r="G3067" s="2">
        <f t="shared" si="173"/>
        <v>0</v>
      </c>
      <c r="H3067" s="2">
        <f t="shared" si="174"/>
        <v>0</v>
      </c>
    </row>
    <row r="3068" spans="2:11">
      <c r="B3068" t="s">
        <v>1441</v>
      </c>
      <c r="C3068" t="s">
        <v>1442</v>
      </c>
      <c r="D3068" s="11" t="str">
        <f t="shared" si="170"/>
        <v>11-26</v>
      </c>
      <c r="E3068" s="1">
        <f>_xlfn.IFNA(VLOOKUP(Aragon!B3068,'Kilter Holds'!$P$36:$AA$208,11,0),0)</f>
        <v>0</v>
      </c>
      <c r="G3068" s="2">
        <f t="shared" si="173"/>
        <v>0</v>
      </c>
      <c r="H3068" s="2">
        <f t="shared" si="174"/>
        <v>0</v>
      </c>
    </row>
    <row r="3069" spans="2:11">
      <c r="B3069" t="s">
        <v>1441</v>
      </c>
      <c r="C3069" t="s">
        <v>1442</v>
      </c>
      <c r="D3069" s="13" t="str">
        <f t="shared" si="170"/>
        <v>18-01</v>
      </c>
      <c r="E3069" s="1">
        <f>_xlfn.IFNA(VLOOKUP(Aragon!B3069,'Kilter Holds'!$P$36:$AA$208,12,0),0)</f>
        <v>0</v>
      </c>
      <c r="G3069" s="2">
        <f t="shared" si="173"/>
        <v>0</v>
      </c>
      <c r="H3069" s="2">
        <f t="shared" si="174"/>
        <v>0</v>
      </c>
    </row>
    <row r="3070" spans="2:11">
      <c r="B3070" t="s">
        <v>1441</v>
      </c>
      <c r="C3070" t="s">
        <v>1442</v>
      </c>
      <c r="D3070" s="12" t="str">
        <f t="shared" si="170"/>
        <v>Color Code</v>
      </c>
      <c r="E3070" s="1">
        <f>_xlfn.IFNA(VLOOKUP(Aragon!B3070,'Kilter Holds'!$P$36:$AA$208,13,0),0)</f>
        <v>0</v>
      </c>
      <c r="G3070" s="2">
        <f t="shared" si="173"/>
        <v>0</v>
      </c>
      <c r="H3070" s="2">
        <f t="shared" si="174"/>
        <v>0</v>
      </c>
    </row>
    <row r="3071" spans="2:11" s="245" customFormat="1">
      <c r="B3071" s="3" t="s">
        <v>1729</v>
      </c>
      <c r="C3071" s="3" t="s">
        <v>1730</v>
      </c>
      <c r="D3071" s="5" t="str">
        <f t="shared" si="170"/>
        <v>11-12</v>
      </c>
      <c r="E3071" s="1">
        <f>_xlfn.IFNA(VLOOKUP(Aragon!B3071,'Kilter Holds'!$P$36:$AA$208,5,0),0)</f>
        <v>0</v>
      </c>
      <c r="F3071" s="2"/>
      <c r="G3071" s="2">
        <f t="shared" ref="G3071:G3079" si="175">E3071*F3071</f>
        <v>0</v>
      </c>
      <c r="H3071" s="2">
        <f t="shared" ref="H3071:H3079" si="176">IF($S$11="Y",G3071*0.05,0)</f>
        <v>0</v>
      </c>
      <c r="K3071" s="2"/>
    </row>
    <row r="3072" spans="2:11" s="245" customFormat="1">
      <c r="B3072" s="3" t="s">
        <v>1729</v>
      </c>
      <c r="C3072" s="3" t="s">
        <v>1730</v>
      </c>
      <c r="D3072" s="6" t="str">
        <f t="shared" si="170"/>
        <v>14-01</v>
      </c>
      <c r="E3072" s="1">
        <f>_xlfn.IFNA(VLOOKUP(Aragon!B3072,'Kilter Holds'!$P$36:$AA$208,6,0),0)</f>
        <v>0</v>
      </c>
      <c r="F3072" s="2"/>
      <c r="G3072" s="2">
        <f t="shared" si="175"/>
        <v>0</v>
      </c>
      <c r="H3072" s="2">
        <f t="shared" si="176"/>
        <v>0</v>
      </c>
      <c r="K3072" s="2"/>
    </row>
    <row r="3073" spans="2:11" s="245" customFormat="1">
      <c r="B3073" s="3" t="s">
        <v>1729</v>
      </c>
      <c r="C3073" s="3" t="s">
        <v>1730</v>
      </c>
      <c r="D3073" s="7" t="str">
        <f t="shared" si="170"/>
        <v>15-12</v>
      </c>
      <c r="E3073" s="1">
        <f>_xlfn.IFNA(VLOOKUP(Aragon!B3073,'Kilter Holds'!$P$36:$AA$208,7,0),0)</f>
        <v>0</v>
      </c>
      <c r="F3073" s="2"/>
      <c r="G3073" s="2">
        <f t="shared" si="175"/>
        <v>0</v>
      </c>
      <c r="H3073" s="2">
        <f t="shared" si="176"/>
        <v>0</v>
      </c>
      <c r="K3073" s="2"/>
    </row>
    <row r="3074" spans="2:11" s="245" customFormat="1">
      <c r="B3074" s="3" t="s">
        <v>1729</v>
      </c>
      <c r="C3074" s="3" t="s">
        <v>1730</v>
      </c>
      <c r="D3074" s="8" t="str">
        <f t="shared" si="170"/>
        <v>16-16</v>
      </c>
      <c r="E3074" s="1">
        <f>_xlfn.IFNA(VLOOKUP(Aragon!B3074,'Kilter Holds'!$P$36:$AA$208,8,0),0)</f>
        <v>0</v>
      </c>
      <c r="F3074" s="2"/>
      <c r="G3074" s="2">
        <f t="shared" si="175"/>
        <v>0</v>
      </c>
      <c r="H3074" s="2">
        <f t="shared" si="176"/>
        <v>0</v>
      </c>
      <c r="K3074" s="2"/>
    </row>
    <row r="3075" spans="2:11" s="245" customFormat="1">
      <c r="B3075" s="3" t="s">
        <v>1729</v>
      </c>
      <c r="C3075" s="3" t="s">
        <v>1730</v>
      </c>
      <c r="D3075" s="9" t="str">
        <f t="shared" si="170"/>
        <v>13-01</v>
      </c>
      <c r="E3075" s="1">
        <f>_xlfn.IFNA(VLOOKUP(Aragon!B3075,'Kilter Holds'!$P$36:$AA$208,9,0),0)</f>
        <v>0</v>
      </c>
      <c r="F3075" s="2"/>
      <c r="G3075" s="2">
        <f t="shared" si="175"/>
        <v>0</v>
      </c>
      <c r="H3075" s="2">
        <f t="shared" si="176"/>
        <v>0</v>
      </c>
      <c r="K3075" s="2"/>
    </row>
    <row r="3076" spans="2:11" s="245" customFormat="1">
      <c r="B3076" s="3" t="s">
        <v>1729</v>
      </c>
      <c r="C3076" s="3" t="s">
        <v>1730</v>
      </c>
      <c r="D3076" s="10" t="str">
        <f t="shared" si="170"/>
        <v>07-13</v>
      </c>
      <c r="E3076" s="1">
        <f>_xlfn.IFNA(VLOOKUP(Aragon!B3076,'Kilter Holds'!$P$36:$AA$208,10,0),0)</f>
        <v>0</v>
      </c>
      <c r="F3076" s="2"/>
      <c r="G3076" s="2">
        <f t="shared" si="175"/>
        <v>0</v>
      </c>
      <c r="H3076" s="2">
        <f t="shared" si="176"/>
        <v>0</v>
      </c>
      <c r="K3076" s="2"/>
    </row>
    <row r="3077" spans="2:11" s="245" customFormat="1">
      <c r="B3077" s="3" t="s">
        <v>1729</v>
      </c>
      <c r="C3077" s="3" t="s">
        <v>1730</v>
      </c>
      <c r="D3077" s="11" t="str">
        <f t="shared" si="170"/>
        <v>11-26</v>
      </c>
      <c r="E3077" s="1">
        <f>_xlfn.IFNA(VLOOKUP(Aragon!B3077,'Kilter Holds'!$P$36:$AA$208,11,0),0)</f>
        <v>0</v>
      </c>
      <c r="F3077" s="2"/>
      <c r="G3077" s="2">
        <f t="shared" si="175"/>
        <v>0</v>
      </c>
      <c r="H3077" s="2">
        <f t="shared" si="176"/>
        <v>0</v>
      </c>
      <c r="K3077" s="2"/>
    </row>
    <row r="3078" spans="2:11" s="245" customFormat="1">
      <c r="B3078" s="3" t="s">
        <v>1729</v>
      </c>
      <c r="C3078" s="3" t="s">
        <v>1730</v>
      </c>
      <c r="D3078" s="13" t="str">
        <f t="shared" si="170"/>
        <v>18-01</v>
      </c>
      <c r="E3078" s="1">
        <f>_xlfn.IFNA(VLOOKUP(Aragon!B3078,'Kilter Holds'!$P$36:$AA$208,12,0),0)</f>
        <v>0</v>
      </c>
      <c r="F3078" s="2"/>
      <c r="G3078" s="2">
        <f t="shared" si="175"/>
        <v>0</v>
      </c>
      <c r="H3078" s="2">
        <f t="shared" si="176"/>
        <v>0</v>
      </c>
      <c r="K3078" s="2"/>
    </row>
    <row r="3079" spans="2:11" s="245" customFormat="1">
      <c r="B3079" s="3" t="s">
        <v>1729</v>
      </c>
      <c r="C3079" s="3" t="s">
        <v>1730</v>
      </c>
      <c r="D3079" s="12" t="str">
        <f t="shared" si="170"/>
        <v>Color Code</v>
      </c>
      <c r="E3079" s="1">
        <f>_xlfn.IFNA(VLOOKUP(Aragon!B3079,'Kilter Holds'!$P$36:$AA$208,13,0),0)</f>
        <v>0</v>
      </c>
      <c r="F3079" s="2"/>
      <c r="G3079" s="2">
        <f t="shared" si="175"/>
        <v>0</v>
      </c>
      <c r="H3079" s="2">
        <f t="shared" si="176"/>
        <v>0</v>
      </c>
      <c r="K3079" s="2"/>
    </row>
    <row r="3080" spans="2:11" s="252" customFormat="1">
      <c r="B3080" s="3" t="s">
        <v>1731</v>
      </c>
      <c r="C3080" s="3" t="s">
        <v>1732</v>
      </c>
      <c r="D3080" s="5" t="str">
        <f t="shared" si="170"/>
        <v>11-12</v>
      </c>
      <c r="E3080" s="1">
        <f>_xlfn.IFNA(VLOOKUP(Aragon!B3080,'Kilter Holds'!$P$36:$AA$208,5,0),0)</f>
        <v>0</v>
      </c>
      <c r="F3080" s="2"/>
      <c r="G3080" s="2">
        <f t="shared" ref="G3080:G3106" si="177">E3080*F3080</f>
        <v>0</v>
      </c>
      <c r="H3080" s="2">
        <f t="shared" ref="H3080:H3106" si="178">IF($S$11="Y",G3080*0.05,0)</f>
        <v>0</v>
      </c>
      <c r="K3080" s="2"/>
    </row>
    <row r="3081" spans="2:11" s="252" customFormat="1">
      <c r="B3081" s="3" t="s">
        <v>1731</v>
      </c>
      <c r="C3081" s="3" t="s">
        <v>1732</v>
      </c>
      <c r="D3081" s="6" t="str">
        <f t="shared" si="170"/>
        <v>14-01</v>
      </c>
      <c r="E3081" s="1">
        <f>_xlfn.IFNA(VLOOKUP(Aragon!B3081,'Kilter Holds'!$P$36:$AA$208,6,0),0)</f>
        <v>0</v>
      </c>
      <c r="F3081" s="2"/>
      <c r="G3081" s="2">
        <f t="shared" si="177"/>
        <v>0</v>
      </c>
      <c r="H3081" s="2">
        <f t="shared" si="178"/>
        <v>0</v>
      </c>
      <c r="K3081" s="2"/>
    </row>
    <row r="3082" spans="2:11" s="252" customFormat="1">
      <c r="B3082" s="3" t="s">
        <v>1731</v>
      </c>
      <c r="C3082" s="3" t="s">
        <v>1732</v>
      </c>
      <c r="D3082" s="7" t="str">
        <f t="shared" si="170"/>
        <v>15-12</v>
      </c>
      <c r="E3082" s="1">
        <f>_xlfn.IFNA(VLOOKUP(Aragon!B3082,'Kilter Holds'!$P$36:$AA$208,7,0),0)</f>
        <v>0</v>
      </c>
      <c r="F3082" s="2"/>
      <c r="G3082" s="2">
        <f t="shared" si="177"/>
        <v>0</v>
      </c>
      <c r="H3082" s="2">
        <f t="shared" si="178"/>
        <v>0</v>
      </c>
      <c r="K3082" s="2"/>
    </row>
    <row r="3083" spans="2:11" s="252" customFormat="1">
      <c r="B3083" s="3" t="s">
        <v>1731</v>
      </c>
      <c r="C3083" s="3" t="s">
        <v>1732</v>
      </c>
      <c r="D3083" s="8" t="str">
        <f t="shared" si="170"/>
        <v>16-16</v>
      </c>
      <c r="E3083" s="1">
        <f>_xlfn.IFNA(VLOOKUP(Aragon!B3083,'Kilter Holds'!$P$36:$AA$208,8,0),0)</f>
        <v>0</v>
      </c>
      <c r="F3083" s="2"/>
      <c r="G3083" s="2">
        <f t="shared" si="177"/>
        <v>0</v>
      </c>
      <c r="H3083" s="2">
        <f t="shared" si="178"/>
        <v>0</v>
      </c>
      <c r="K3083" s="2"/>
    </row>
    <row r="3084" spans="2:11" s="252" customFormat="1">
      <c r="B3084" s="3" t="s">
        <v>1731</v>
      </c>
      <c r="C3084" s="3" t="s">
        <v>1732</v>
      </c>
      <c r="D3084" s="9" t="str">
        <f t="shared" si="170"/>
        <v>13-01</v>
      </c>
      <c r="E3084" s="1">
        <f>_xlfn.IFNA(VLOOKUP(Aragon!B3084,'Kilter Holds'!$P$36:$AA$208,9,0),0)</f>
        <v>0</v>
      </c>
      <c r="F3084" s="2"/>
      <c r="G3084" s="2">
        <f t="shared" si="177"/>
        <v>0</v>
      </c>
      <c r="H3084" s="2">
        <f t="shared" si="178"/>
        <v>0</v>
      </c>
      <c r="K3084" s="2"/>
    </row>
    <row r="3085" spans="2:11" s="252" customFormat="1">
      <c r="B3085" s="3" t="s">
        <v>1731</v>
      </c>
      <c r="C3085" s="3" t="s">
        <v>1732</v>
      </c>
      <c r="D3085" s="10" t="str">
        <f t="shared" si="170"/>
        <v>07-13</v>
      </c>
      <c r="E3085" s="1">
        <f>_xlfn.IFNA(VLOOKUP(Aragon!B3085,'Kilter Holds'!$P$36:$AA$208,10,0),0)</f>
        <v>0</v>
      </c>
      <c r="F3085" s="2"/>
      <c r="G3085" s="2">
        <f t="shared" si="177"/>
        <v>0</v>
      </c>
      <c r="H3085" s="2">
        <f t="shared" si="178"/>
        <v>0</v>
      </c>
      <c r="K3085" s="2"/>
    </row>
    <row r="3086" spans="2:11" s="252" customFormat="1">
      <c r="B3086" s="3" t="s">
        <v>1731</v>
      </c>
      <c r="C3086" s="3" t="s">
        <v>1732</v>
      </c>
      <c r="D3086" s="11" t="str">
        <f t="shared" si="170"/>
        <v>11-26</v>
      </c>
      <c r="E3086" s="1">
        <f>_xlfn.IFNA(VLOOKUP(Aragon!B3086,'Kilter Holds'!$P$36:$AA$208,11,0),0)</f>
        <v>0</v>
      </c>
      <c r="F3086" s="2"/>
      <c r="G3086" s="2">
        <f t="shared" si="177"/>
        <v>0</v>
      </c>
      <c r="H3086" s="2">
        <f t="shared" si="178"/>
        <v>0</v>
      </c>
      <c r="K3086" s="2"/>
    </row>
    <row r="3087" spans="2:11" s="252" customFormat="1">
      <c r="B3087" s="3" t="s">
        <v>1731</v>
      </c>
      <c r="C3087" s="3" t="s">
        <v>1732</v>
      </c>
      <c r="D3087" s="13" t="str">
        <f t="shared" si="170"/>
        <v>18-01</v>
      </c>
      <c r="E3087" s="1">
        <f>_xlfn.IFNA(VLOOKUP(Aragon!B3087,'Kilter Holds'!$P$36:$AA$208,12,0),0)</f>
        <v>0</v>
      </c>
      <c r="F3087" s="2"/>
      <c r="G3087" s="2">
        <f t="shared" si="177"/>
        <v>0</v>
      </c>
      <c r="H3087" s="2">
        <f t="shared" si="178"/>
        <v>0</v>
      </c>
      <c r="K3087" s="2"/>
    </row>
    <row r="3088" spans="2:11" s="252" customFormat="1">
      <c r="B3088" s="3" t="s">
        <v>1731</v>
      </c>
      <c r="C3088" s="3" t="s">
        <v>1732</v>
      </c>
      <c r="D3088" s="12" t="str">
        <f t="shared" si="170"/>
        <v>Color Code</v>
      </c>
      <c r="E3088" s="1">
        <f>_xlfn.IFNA(VLOOKUP(Aragon!B3088,'Kilter Holds'!$P$36:$AA$208,13,0),0)</f>
        <v>0</v>
      </c>
      <c r="F3088" s="2"/>
      <c r="G3088" s="2">
        <f t="shared" si="177"/>
        <v>0</v>
      </c>
      <c r="H3088" s="2">
        <f t="shared" si="178"/>
        <v>0</v>
      </c>
      <c r="K3088" s="2"/>
    </row>
    <row r="3089" spans="2:11" s="252" customFormat="1">
      <c r="B3089" s="3" t="s">
        <v>1733</v>
      </c>
      <c r="C3089" s="3" t="s">
        <v>1734</v>
      </c>
      <c r="D3089" s="5" t="str">
        <f t="shared" si="170"/>
        <v>11-12</v>
      </c>
      <c r="E3089" s="1">
        <f>_xlfn.IFNA(VLOOKUP(Aragon!B3089,'Kilter Holds'!$P$36:$AA$208,5,0),0)</f>
        <v>0</v>
      </c>
      <c r="F3089" s="2"/>
      <c r="G3089" s="2">
        <f t="shared" si="177"/>
        <v>0</v>
      </c>
      <c r="H3089" s="2">
        <f t="shared" si="178"/>
        <v>0</v>
      </c>
      <c r="K3089" s="2"/>
    </row>
    <row r="3090" spans="2:11" s="252" customFormat="1">
      <c r="B3090" s="3" t="s">
        <v>1733</v>
      </c>
      <c r="C3090" s="3" t="s">
        <v>1734</v>
      </c>
      <c r="D3090" s="6" t="str">
        <f t="shared" si="170"/>
        <v>14-01</v>
      </c>
      <c r="E3090" s="1">
        <f>_xlfn.IFNA(VLOOKUP(Aragon!B3090,'Kilter Holds'!$P$36:$AA$208,6,0),0)</f>
        <v>0</v>
      </c>
      <c r="F3090" s="2"/>
      <c r="G3090" s="2">
        <f t="shared" si="177"/>
        <v>0</v>
      </c>
      <c r="H3090" s="2">
        <f t="shared" si="178"/>
        <v>0</v>
      </c>
      <c r="K3090" s="2"/>
    </row>
    <row r="3091" spans="2:11" s="252" customFormat="1">
      <c r="B3091" s="3" t="s">
        <v>1733</v>
      </c>
      <c r="C3091" s="3" t="s">
        <v>1734</v>
      </c>
      <c r="D3091" s="7" t="str">
        <f t="shared" si="170"/>
        <v>15-12</v>
      </c>
      <c r="E3091" s="1">
        <f>_xlfn.IFNA(VLOOKUP(Aragon!B3091,'Kilter Holds'!$P$36:$AA$208,7,0),0)</f>
        <v>0</v>
      </c>
      <c r="F3091" s="2"/>
      <c r="G3091" s="2">
        <f t="shared" si="177"/>
        <v>0</v>
      </c>
      <c r="H3091" s="2">
        <f t="shared" si="178"/>
        <v>0</v>
      </c>
      <c r="K3091" s="2"/>
    </row>
    <row r="3092" spans="2:11" s="252" customFormat="1">
      <c r="B3092" s="3" t="s">
        <v>1733</v>
      </c>
      <c r="C3092" s="3" t="s">
        <v>1734</v>
      </c>
      <c r="D3092" s="8" t="str">
        <f t="shared" si="170"/>
        <v>16-16</v>
      </c>
      <c r="E3092" s="1">
        <f>_xlfn.IFNA(VLOOKUP(Aragon!B3092,'Kilter Holds'!$P$36:$AA$208,8,0),0)</f>
        <v>0</v>
      </c>
      <c r="F3092" s="2"/>
      <c r="G3092" s="2">
        <f t="shared" si="177"/>
        <v>0</v>
      </c>
      <c r="H3092" s="2">
        <f t="shared" si="178"/>
        <v>0</v>
      </c>
      <c r="K3092" s="2"/>
    </row>
    <row r="3093" spans="2:11" s="252" customFormat="1">
      <c r="B3093" s="3" t="s">
        <v>1733</v>
      </c>
      <c r="C3093" s="3" t="s">
        <v>1734</v>
      </c>
      <c r="D3093" s="9" t="str">
        <f t="shared" si="170"/>
        <v>13-01</v>
      </c>
      <c r="E3093" s="1">
        <f>_xlfn.IFNA(VLOOKUP(Aragon!B3093,'Kilter Holds'!$P$36:$AA$208,9,0),0)</f>
        <v>0</v>
      </c>
      <c r="F3093" s="2"/>
      <c r="G3093" s="2">
        <f t="shared" si="177"/>
        <v>0</v>
      </c>
      <c r="H3093" s="2">
        <f t="shared" si="178"/>
        <v>0</v>
      </c>
      <c r="K3093" s="2"/>
    </row>
    <row r="3094" spans="2:11" s="252" customFormat="1">
      <c r="B3094" s="3" t="s">
        <v>1733</v>
      </c>
      <c r="C3094" s="3" t="s">
        <v>1734</v>
      </c>
      <c r="D3094" s="10" t="str">
        <f t="shared" si="170"/>
        <v>07-13</v>
      </c>
      <c r="E3094" s="1">
        <f>_xlfn.IFNA(VLOOKUP(Aragon!B3094,'Kilter Holds'!$P$36:$AA$208,10,0),0)</f>
        <v>0</v>
      </c>
      <c r="F3094" s="2"/>
      <c r="G3094" s="2">
        <f t="shared" si="177"/>
        <v>0</v>
      </c>
      <c r="H3094" s="2">
        <f t="shared" si="178"/>
        <v>0</v>
      </c>
      <c r="K3094" s="2"/>
    </row>
    <row r="3095" spans="2:11" s="252" customFormat="1">
      <c r="B3095" s="3" t="s">
        <v>1733</v>
      </c>
      <c r="C3095" s="3" t="s">
        <v>1734</v>
      </c>
      <c r="D3095" s="11" t="str">
        <f t="shared" si="170"/>
        <v>11-26</v>
      </c>
      <c r="E3095" s="1">
        <f>_xlfn.IFNA(VLOOKUP(Aragon!B3095,'Kilter Holds'!$P$36:$AA$208,11,0),0)</f>
        <v>0</v>
      </c>
      <c r="F3095" s="2"/>
      <c r="G3095" s="2">
        <f t="shared" si="177"/>
        <v>0</v>
      </c>
      <c r="H3095" s="2">
        <f t="shared" si="178"/>
        <v>0</v>
      </c>
      <c r="K3095" s="2"/>
    </row>
    <row r="3096" spans="2:11" s="252" customFormat="1">
      <c r="B3096" s="3" t="s">
        <v>1733</v>
      </c>
      <c r="C3096" s="3" t="s">
        <v>1734</v>
      </c>
      <c r="D3096" s="13" t="str">
        <f t="shared" si="170"/>
        <v>18-01</v>
      </c>
      <c r="E3096" s="1">
        <f>_xlfn.IFNA(VLOOKUP(Aragon!B3096,'Kilter Holds'!$P$36:$AA$208,12,0),0)</f>
        <v>0</v>
      </c>
      <c r="F3096" s="2"/>
      <c r="G3096" s="2">
        <f t="shared" si="177"/>
        <v>0</v>
      </c>
      <c r="H3096" s="2">
        <f t="shared" si="178"/>
        <v>0</v>
      </c>
      <c r="K3096" s="2"/>
    </row>
    <row r="3097" spans="2:11" s="252" customFormat="1">
      <c r="B3097" s="3" t="s">
        <v>1733</v>
      </c>
      <c r="C3097" s="3" t="s">
        <v>1734</v>
      </c>
      <c r="D3097" s="12" t="str">
        <f t="shared" si="170"/>
        <v>Color Code</v>
      </c>
      <c r="E3097" s="1">
        <f>_xlfn.IFNA(VLOOKUP(Aragon!B3097,'Kilter Holds'!$P$36:$AA$208,13,0),0)</f>
        <v>0</v>
      </c>
      <c r="F3097" s="2"/>
      <c r="G3097" s="2">
        <f t="shared" si="177"/>
        <v>0</v>
      </c>
      <c r="H3097" s="2">
        <f t="shared" si="178"/>
        <v>0</v>
      </c>
      <c r="K3097" s="2"/>
    </row>
    <row r="3098" spans="2:11" s="252" customFormat="1">
      <c r="B3098" s="3" t="s">
        <v>1735</v>
      </c>
      <c r="C3098" s="3" t="s">
        <v>1736</v>
      </c>
      <c r="D3098" s="5" t="str">
        <f t="shared" si="170"/>
        <v>11-12</v>
      </c>
      <c r="E3098" s="1">
        <f>_xlfn.IFNA(VLOOKUP(Aragon!B3098,'Kilter Holds'!$P$36:$AA$208,5,0),0)</f>
        <v>0</v>
      </c>
      <c r="F3098" s="2"/>
      <c r="G3098" s="2">
        <f t="shared" si="177"/>
        <v>0</v>
      </c>
      <c r="H3098" s="2">
        <f t="shared" si="178"/>
        <v>0</v>
      </c>
      <c r="K3098" s="2"/>
    </row>
    <row r="3099" spans="2:11" s="252" customFormat="1">
      <c r="B3099" s="3" t="s">
        <v>1735</v>
      </c>
      <c r="C3099" s="3" t="s">
        <v>1736</v>
      </c>
      <c r="D3099" s="6" t="str">
        <f t="shared" si="170"/>
        <v>14-01</v>
      </c>
      <c r="E3099" s="1">
        <f>_xlfn.IFNA(VLOOKUP(Aragon!B3099,'Kilter Holds'!$P$36:$AA$208,6,0),0)</f>
        <v>0</v>
      </c>
      <c r="F3099" s="2"/>
      <c r="G3099" s="2">
        <f t="shared" si="177"/>
        <v>0</v>
      </c>
      <c r="H3099" s="2">
        <f t="shared" si="178"/>
        <v>0</v>
      </c>
      <c r="K3099" s="2"/>
    </row>
    <row r="3100" spans="2:11" s="252" customFormat="1">
      <c r="B3100" s="3" t="s">
        <v>1735</v>
      </c>
      <c r="C3100" s="3" t="s">
        <v>1736</v>
      </c>
      <c r="D3100" s="7" t="str">
        <f t="shared" si="170"/>
        <v>15-12</v>
      </c>
      <c r="E3100" s="1">
        <f>_xlfn.IFNA(VLOOKUP(Aragon!B3100,'Kilter Holds'!$P$36:$AA$208,7,0),0)</f>
        <v>0</v>
      </c>
      <c r="F3100" s="2"/>
      <c r="G3100" s="2">
        <f t="shared" si="177"/>
        <v>0</v>
      </c>
      <c r="H3100" s="2">
        <f t="shared" si="178"/>
        <v>0</v>
      </c>
      <c r="K3100" s="2"/>
    </row>
    <row r="3101" spans="2:11" s="252" customFormat="1">
      <c r="B3101" s="3" t="s">
        <v>1735</v>
      </c>
      <c r="C3101" s="3" t="s">
        <v>1736</v>
      </c>
      <c r="D3101" s="8" t="str">
        <f t="shared" si="170"/>
        <v>16-16</v>
      </c>
      <c r="E3101" s="1">
        <f>_xlfn.IFNA(VLOOKUP(Aragon!B3101,'Kilter Holds'!$P$36:$AA$208,8,0),0)</f>
        <v>0</v>
      </c>
      <c r="F3101" s="2"/>
      <c r="G3101" s="2">
        <f t="shared" si="177"/>
        <v>0</v>
      </c>
      <c r="H3101" s="2">
        <f t="shared" si="178"/>
        <v>0</v>
      </c>
      <c r="K3101" s="2"/>
    </row>
    <row r="3102" spans="2:11" s="252" customFormat="1">
      <c r="B3102" s="3" t="s">
        <v>1735</v>
      </c>
      <c r="C3102" s="3" t="s">
        <v>1736</v>
      </c>
      <c r="D3102" s="9" t="str">
        <f t="shared" si="170"/>
        <v>13-01</v>
      </c>
      <c r="E3102" s="1">
        <f>_xlfn.IFNA(VLOOKUP(Aragon!B3102,'Kilter Holds'!$P$36:$AA$208,9,0),0)</f>
        <v>0</v>
      </c>
      <c r="F3102" s="2"/>
      <c r="G3102" s="2">
        <f t="shared" si="177"/>
        <v>0</v>
      </c>
      <c r="H3102" s="2">
        <f t="shared" si="178"/>
        <v>0</v>
      </c>
      <c r="K3102" s="2"/>
    </row>
    <row r="3103" spans="2:11" s="252" customFormat="1">
      <c r="B3103" s="3" t="s">
        <v>1735</v>
      </c>
      <c r="C3103" s="3" t="s">
        <v>1736</v>
      </c>
      <c r="D3103" s="10" t="str">
        <f t="shared" si="170"/>
        <v>07-13</v>
      </c>
      <c r="E3103" s="1">
        <f>_xlfn.IFNA(VLOOKUP(Aragon!B3103,'Kilter Holds'!$P$36:$AA$208,10,0),0)</f>
        <v>0</v>
      </c>
      <c r="F3103" s="2"/>
      <c r="G3103" s="2">
        <f t="shared" si="177"/>
        <v>0</v>
      </c>
      <c r="H3103" s="2">
        <f t="shared" si="178"/>
        <v>0</v>
      </c>
      <c r="K3103" s="2"/>
    </row>
    <row r="3104" spans="2:11" s="252" customFormat="1">
      <c r="B3104" s="3" t="s">
        <v>1735</v>
      </c>
      <c r="C3104" s="3" t="s">
        <v>1736</v>
      </c>
      <c r="D3104" s="11" t="str">
        <f t="shared" si="170"/>
        <v>11-26</v>
      </c>
      <c r="E3104" s="1">
        <f>_xlfn.IFNA(VLOOKUP(Aragon!B3104,'Kilter Holds'!$P$36:$AA$208,11,0),0)</f>
        <v>0</v>
      </c>
      <c r="F3104" s="2"/>
      <c r="G3104" s="2">
        <f t="shared" si="177"/>
        <v>0</v>
      </c>
      <c r="H3104" s="2">
        <f t="shared" si="178"/>
        <v>0</v>
      </c>
      <c r="K3104" s="2"/>
    </row>
    <row r="3105" spans="2:11" s="252" customFormat="1">
      <c r="B3105" s="3" t="s">
        <v>1735</v>
      </c>
      <c r="C3105" s="3" t="s">
        <v>1736</v>
      </c>
      <c r="D3105" s="13" t="str">
        <f t="shared" si="170"/>
        <v>18-01</v>
      </c>
      <c r="E3105" s="1">
        <f>_xlfn.IFNA(VLOOKUP(Aragon!B3105,'Kilter Holds'!$P$36:$AA$208,12,0),0)</f>
        <v>0</v>
      </c>
      <c r="F3105" s="2"/>
      <c r="G3105" s="2">
        <f t="shared" si="177"/>
        <v>0</v>
      </c>
      <c r="H3105" s="2">
        <f t="shared" si="178"/>
        <v>0</v>
      </c>
      <c r="K3105" s="2"/>
    </row>
    <row r="3106" spans="2:11" s="252" customFormat="1">
      <c r="B3106" s="3" t="s">
        <v>1735</v>
      </c>
      <c r="C3106" s="3" t="s">
        <v>1736</v>
      </c>
      <c r="D3106" s="12" t="str">
        <f t="shared" si="170"/>
        <v>Color Code</v>
      </c>
      <c r="E3106" s="1">
        <f>_xlfn.IFNA(VLOOKUP(Aragon!B3106,'Kilter Holds'!$P$36:$AA$208,13,0),0)</f>
        <v>0</v>
      </c>
      <c r="F3106" s="2"/>
      <c r="G3106" s="2">
        <f t="shared" si="177"/>
        <v>0</v>
      </c>
      <c r="H3106" s="2">
        <f t="shared" si="178"/>
        <v>0</v>
      </c>
      <c r="K3106" s="2"/>
    </row>
    <row r="3107" spans="2:11">
      <c r="B3107" t="s">
        <v>88</v>
      </c>
      <c r="C3107" t="s">
        <v>797</v>
      </c>
      <c r="D3107" s="5" t="str">
        <f t="shared" ref="D3107:D3115" si="179">D2954</f>
        <v>11-12</v>
      </c>
      <c r="E3107" s="1">
        <f>_xlfn.IFNA(VLOOKUP(Aragon!B3107,'Kilter Holds'!$P$36:$AA$208,5,0),0)</f>
        <v>0</v>
      </c>
      <c r="G3107" s="2">
        <f t="shared" si="158"/>
        <v>0</v>
      </c>
      <c r="H3107" s="2">
        <f t="shared" si="160"/>
        <v>0</v>
      </c>
    </row>
    <row r="3108" spans="2:11">
      <c r="B3108" t="s">
        <v>88</v>
      </c>
      <c r="C3108" t="s">
        <v>797</v>
      </c>
      <c r="D3108" s="6" t="str">
        <f t="shared" si="179"/>
        <v>14-01</v>
      </c>
      <c r="E3108" s="1">
        <f>_xlfn.IFNA(VLOOKUP(Aragon!B3108,'Kilter Holds'!$P$36:$AA$208,6,0),0)</f>
        <v>0</v>
      </c>
      <c r="G3108" s="2">
        <f t="shared" si="158"/>
        <v>0</v>
      </c>
      <c r="H3108" s="2">
        <f t="shared" si="160"/>
        <v>0</v>
      </c>
    </row>
    <row r="3109" spans="2:11">
      <c r="B3109" t="s">
        <v>88</v>
      </c>
      <c r="C3109" t="s">
        <v>797</v>
      </c>
      <c r="D3109" s="7" t="str">
        <f t="shared" si="179"/>
        <v>15-12</v>
      </c>
      <c r="E3109" s="1">
        <f>_xlfn.IFNA(VLOOKUP(Aragon!B3109,'Kilter Holds'!$P$36:$AA$208,7,0),0)</f>
        <v>0</v>
      </c>
      <c r="G3109" s="2">
        <f t="shared" si="158"/>
        <v>0</v>
      </c>
      <c r="H3109" s="2">
        <f t="shared" si="160"/>
        <v>0</v>
      </c>
    </row>
    <row r="3110" spans="2:11">
      <c r="B3110" t="s">
        <v>88</v>
      </c>
      <c r="C3110" t="s">
        <v>797</v>
      </c>
      <c r="D3110" s="8" t="str">
        <f t="shared" si="179"/>
        <v>16-16</v>
      </c>
      <c r="E3110" s="1">
        <f>_xlfn.IFNA(VLOOKUP(Aragon!B3110,'Kilter Holds'!$P$36:$AA$208,8,0),0)</f>
        <v>0</v>
      </c>
      <c r="G3110" s="2">
        <f t="shared" si="158"/>
        <v>0</v>
      </c>
      <c r="H3110" s="2">
        <f t="shared" si="160"/>
        <v>0</v>
      </c>
    </row>
    <row r="3111" spans="2:11">
      <c r="B3111" t="s">
        <v>88</v>
      </c>
      <c r="C3111" t="s">
        <v>797</v>
      </c>
      <c r="D3111" s="9" t="str">
        <f t="shared" si="179"/>
        <v>13-01</v>
      </c>
      <c r="E3111" s="1">
        <f>_xlfn.IFNA(VLOOKUP(Aragon!B3111,'Kilter Holds'!$P$36:$AA$208,9,0),0)</f>
        <v>0</v>
      </c>
      <c r="G3111" s="2">
        <f t="shared" si="158"/>
        <v>0</v>
      </c>
      <c r="H3111" s="2">
        <f t="shared" si="160"/>
        <v>0</v>
      </c>
    </row>
    <row r="3112" spans="2:11">
      <c r="B3112" t="s">
        <v>88</v>
      </c>
      <c r="C3112" t="s">
        <v>797</v>
      </c>
      <c r="D3112" s="10" t="str">
        <f t="shared" si="179"/>
        <v>07-13</v>
      </c>
      <c r="E3112" s="1">
        <f>_xlfn.IFNA(VLOOKUP(Aragon!B3112,'Kilter Holds'!$P$36:$AA$208,10,0),0)</f>
        <v>0</v>
      </c>
      <c r="G3112" s="2">
        <f t="shared" si="158"/>
        <v>0</v>
      </c>
      <c r="H3112" s="2">
        <f t="shared" si="160"/>
        <v>0</v>
      </c>
    </row>
    <row r="3113" spans="2:11">
      <c r="B3113" t="s">
        <v>88</v>
      </c>
      <c r="C3113" t="s">
        <v>797</v>
      </c>
      <c r="D3113" s="11" t="str">
        <f t="shared" si="179"/>
        <v>11-26</v>
      </c>
      <c r="E3113" s="1">
        <f>_xlfn.IFNA(VLOOKUP(Aragon!B3113,'Kilter Holds'!$P$36:$AA$208,11,0),0)</f>
        <v>0</v>
      </c>
      <c r="G3113" s="2">
        <f t="shared" si="158"/>
        <v>0</v>
      </c>
      <c r="H3113" s="2">
        <f t="shared" si="160"/>
        <v>0</v>
      </c>
    </row>
    <row r="3114" spans="2:11">
      <c r="B3114" t="s">
        <v>88</v>
      </c>
      <c r="C3114" t="s">
        <v>797</v>
      </c>
      <c r="D3114" s="13" t="str">
        <f t="shared" si="179"/>
        <v>18-01</v>
      </c>
      <c r="E3114" s="1">
        <f>_xlfn.IFNA(VLOOKUP(Aragon!B3114,'Kilter Holds'!$P$36:$AA$208,12,0),0)</f>
        <v>0</v>
      </c>
      <c r="G3114" s="2">
        <f t="shared" si="158"/>
        <v>0</v>
      </c>
      <c r="H3114" s="2">
        <f t="shared" si="160"/>
        <v>0</v>
      </c>
    </row>
    <row r="3115" spans="2:11">
      <c r="B3115" t="s">
        <v>88</v>
      </c>
      <c r="C3115" t="s">
        <v>797</v>
      </c>
      <c r="D3115" s="12" t="str">
        <f t="shared" si="179"/>
        <v>Color Code</v>
      </c>
      <c r="E3115" s="1">
        <f>_xlfn.IFNA(VLOOKUP(Aragon!B3115,'Kilter Holds'!$P$36:$AA$208,13,0),0)</f>
        <v>0</v>
      </c>
      <c r="G3115" s="2">
        <f t="shared" si="158"/>
        <v>0</v>
      </c>
      <c r="H3115" s="2">
        <f t="shared" si="160"/>
        <v>0</v>
      </c>
    </row>
    <row r="3116" spans="2:11">
      <c r="B3116" t="s">
        <v>100</v>
      </c>
      <c r="C3116" t="s">
        <v>798</v>
      </c>
      <c r="D3116" s="5" t="str">
        <f t="shared" si="161"/>
        <v>11-12</v>
      </c>
      <c r="E3116" s="1">
        <f>_xlfn.IFNA(VLOOKUP(Aragon!B3116,'Kilter Holds'!$P$36:$AA$208,5,0),0)</f>
        <v>0</v>
      </c>
      <c r="G3116" s="2">
        <f t="shared" si="158"/>
        <v>0</v>
      </c>
      <c r="H3116" s="2">
        <f t="shared" si="160"/>
        <v>0</v>
      </c>
    </row>
    <row r="3117" spans="2:11">
      <c r="B3117" t="s">
        <v>100</v>
      </c>
      <c r="C3117" t="s">
        <v>798</v>
      </c>
      <c r="D3117" s="6" t="str">
        <f t="shared" si="161"/>
        <v>14-01</v>
      </c>
      <c r="E3117" s="1">
        <f>_xlfn.IFNA(VLOOKUP(Aragon!B3117,'Kilter Holds'!$P$36:$AA$208,6,0),0)</f>
        <v>0</v>
      </c>
      <c r="G3117" s="2">
        <f t="shared" si="158"/>
        <v>0</v>
      </c>
      <c r="H3117" s="2">
        <f t="shared" si="160"/>
        <v>0</v>
      </c>
    </row>
    <row r="3118" spans="2:11">
      <c r="B3118" t="s">
        <v>100</v>
      </c>
      <c r="C3118" t="s">
        <v>798</v>
      </c>
      <c r="D3118" s="7" t="str">
        <f t="shared" si="161"/>
        <v>15-12</v>
      </c>
      <c r="E3118" s="1">
        <f>_xlfn.IFNA(VLOOKUP(Aragon!B3118,'Kilter Holds'!$P$36:$AA$208,7,0),0)</f>
        <v>0</v>
      </c>
      <c r="G3118" s="2">
        <f t="shared" si="158"/>
        <v>0</v>
      </c>
      <c r="H3118" s="2">
        <f t="shared" si="160"/>
        <v>0</v>
      </c>
    </row>
    <row r="3119" spans="2:11">
      <c r="B3119" t="s">
        <v>100</v>
      </c>
      <c r="C3119" t="s">
        <v>798</v>
      </c>
      <c r="D3119" s="8" t="str">
        <f t="shared" si="161"/>
        <v>16-16</v>
      </c>
      <c r="E3119" s="1">
        <f>_xlfn.IFNA(VLOOKUP(Aragon!B3119,'Kilter Holds'!$P$36:$AA$208,8,0),0)</f>
        <v>0</v>
      </c>
      <c r="G3119" s="2">
        <f t="shared" si="158"/>
        <v>0</v>
      </c>
      <c r="H3119" s="2">
        <f t="shared" si="160"/>
        <v>0</v>
      </c>
    </row>
    <row r="3120" spans="2:11">
      <c r="B3120" t="s">
        <v>100</v>
      </c>
      <c r="C3120" t="s">
        <v>798</v>
      </c>
      <c r="D3120" s="9" t="str">
        <f t="shared" si="161"/>
        <v>13-01</v>
      </c>
      <c r="E3120" s="1">
        <f>_xlfn.IFNA(VLOOKUP(Aragon!B3120,'Kilter Holds'!$P$36:$AA$208,9,0),0)</f>
        <v>0</v>
      </c>
      <c r="G3120" s="2">
        <f t="shared" si="158"/>
        <v>0</v>
      </c>
      <c r="H3120" s="2">
        <f t="shared" si="160"/>
        <v>0</v>
      </c>
    </row>
    <row r="3121" spans="2:8">
      <c r="B3121" t="s">
        <v>100</v>
      </c>
      <c r="C3121" t="s">
        <v>798</v>
      </c>
      <c r="D3121" s="10" t="str">
        <f t="shared" si="161"/>
        <v>07-13</v>
      </c>
      <c r="E3121" s="1">
        <f>_xlfn.IFNA(VLOOKUP(Aragon!B3121,'Kilter Holds'!$P$36:$AA$208,10,0),0)</f>
        <v>0</v>
      </c>
      <c r="G3121" s="2">
        <f t="shared" si="158"/>
        <v>0</v>
      </c>
      <c r="H3121" s="2">
        <f t="shared" si="160"/>
        <v>0</v>
      </c>
    </row>
    <row r="3122" spans="2:8">
      <c r="B3122" t="s">
        <v>100</v>
      </c>
      <c r="C3122" t="s">
        <v>798</v>
      </c>
      <c r="D3122" s="11" t="str">
        <f t="shared" si="161"/>
        <v>11-26</v>
      </c>
      <c r="E3122" s="1">
        <f>_xlfn.IFNA(VLOOKUP(Aragon!B3122,'Kilter Holds'!$P$36:$AA$208,11,0),0)</f>
        <v>0</v>
      </c>
      <c r="G3122" s="2">
        <f t="shared" si="158"/>
        <v>0</v>
      </c>
      <c r="H3122" s="2">
        <f t="shared" si="160"/>
        <v>0</v>
      </c>
    </row>
    <row r="3123" spans="2:8">
      <c r="B3123" t="s">
        <v>100</v>
      </c>
      <c r="C3123" t="s">
        <v>798</v>
      </c>
      <c r="D3123" s="13" t="str">
        <f t="shared" si="161"/>
        <v>18-01</v>
      </c>
      <c r="E3123" s="1">
        <f>_xlfn.IFNA(VLOOKUP(Aragon!B3123,'Kilter Holds'!$P$36:$AA$208,12,0),0)</f>
        <v>0</v>
      </c>
      <c r="G3123" s="2">
        <f t="shared" si="158"/>
        <v>0</v>
      </c>
      <c r="H3123" s="2">
        <f t="shared" si="160"/>
        <v>0</v>
      </c>
    </row>
    <row r="3124" spans="2:8">
      <c r="B3124" t="s">
        <v>100</v>
      </c>
      <c r="C3124" t="s">
        <v>798</v>
      </c>
      <c r="D3124" s="12" t="str">
        <f t="shared" si="161"/>
        <v>Color Code</v>
      </c>
      <c r="E3124" s="1">
        <f>_xlfn.IFNA(VLOOKUP(Aragon!B3124,'Kilter Holds'!$P$36:$AA$208,13,0),0)</f>
        <v>0</v>
      </c>
      <c r="G3124" s="2">
        <f t="shared" si="158"/>
        <v>0</v>
      </c>
      <c r="H3124" s="2">
        <f t="shared" si="160"/>
        <v>0</v>
      </c>
    </row>
    <row r="3125" spans="2:8">
      <c r="B3125" t="s">
        <v>99</v>
      </c>
      <c r="C3125" t="s">
        <v>799</v>
      </c>
      <c r="D3125" s="5" t="str">
        <f t="shared" si="161"/>
        <v>11-12</v>
      </c>
      <c r="E3125" s="1">
        <f>_xlfn.IFNA(VLOOKUP(Aragon!B3125,'Kilter Holds'!$P$36:$AA$208,5,0),0)</f>
        <v>0</v>
      </c>
      <c r="G3125" s="2">
        <f t="shared" si="158"/>
        <v>0</v>
      </c>
      <c r="H3125" s="2">
        <f t="shared" si="160"/>
        <v>0</v>
      </c>
    </row>
    <row r="3126" spans="2:8">
      <c r="B3126" t="s">
        <v>99</v>
      </c>
      <c r="C3126" t="s">
        <v>799</v>
      </c>
      <c r="D3126" s="6" t="str">
        <f t="shared" si="161"/>
        <v>14-01</v>
      </c>
      <c r="E3126" s="1">
        <f>_xlfn.IFNA(VLOOKUP(Aragon!B3126,'Kilter Holds'!$P$36:$AA$208,6,0),0)</f>
        <v>0</v>
      </c>
      <c r="G3126" s="2">
        <f t="shared" si="158"/>
        <v>0</v>
      </c>
      <c r="H3126" s="2">
        <f t="shared" si="160"/>
        <v>0</v>
      </c>
    </row>
    <row r="3127" spans="2:8">
      <c r="B3127" t="s">
        <v>99</v>
      </c>
      <c r="C3127" t="s">
        <v>799</v>
      </c>
      <c r="D3127" s="7" t="str">
        <f t="shared" si="161"/>
        <v>15-12</v>
      </c>
      <c r="E3127" s="1">
        <f>_xlfn.IFNA(VLOOKUP(Aragon!B3127,'Kilter Holds'!$P$36:$AA$208,7,0),0)</f>
        <v>0</v>
      </c>
      <c r="G3127" s="2">
        <f t="shared" si="158"/>
        <v>0</v>
      </c>
      <c r="H3127" s="2">
        <f t="shared" si="160"/>
        <v>0</v>
      </c>
    </row>
    <row r="3128" spans="2:8">
      <c r="B3128" t="s">
        <v>99</v>
      </c>
      <c r="C3128" t="s">
        <v>799</v>
      </c>
      <c r="D3128" s="8" t="str">
        <f t="shared" si="161"/>
        <v>16-16</v>
      </c>
      <c r="E3128" s="1">
        <f>_xlfn.IFNA(VLOOKUP(Aragon!B3128,'Kilter Holds'!$P$36:$AA$208,8,0),0)</f>
        <v>0</v>
      </c>
      <c r="G3128" s="2">
        <f t="shared" si="158"/>
        <v>0</v>
      </c>
      <c r="H3128" s="2">
        <f t="shared" si="160"/>
        <v>0</v>
      </c>
    </row>
    <row r="3129" spans="2:8">
      <c r="B3129" t="s">
        <v>99</v>
      </c>
      <c r="C3129" t="s">
        <v>799</v>
      </c>
      <c r="D3129" s="9" t="str">
        <f t="shared" si="161"/>
        <v>13-01</v>
      </c>
      <c r="E3129" s="1">
        <f>_xlfn.IFNA(VLOOKUP(Aragon!B3129,'Kilter Holds'!$P$36:$AA$208,9,0),0)</f>
        <v>0</v>
      </c>
      <c r="G3129" s="2">
        <f t="shared" si="158"/>
        <v>0</v>
      </c>
      <c r="H3129" s="2">
        <f t="shared" si="160"/>
        <v>0</v>
      </c>
    </row>
    <row r="3130" spans="2:8">
      <c r="B3130" t="s">
        <v>99</v>
      </c>
      <c r="C3130" t="s">
        <v>799</v>
      </c>
      <c r="D3130" s="10" t="str">
        <f t="shared" si="161"/>
        <v>07-13</v>
      </c>
      <c r="E3130" s="1">
        <f>_xlfn.IFNA(VLOOKUP(Aragon!B3130,'Kilter Holds'!$P$36:$AA$208,10,0),0)</f>
        <v>0</v>
      </c>
      <c r="G3130" s="2">
        <f t="shared" si="158"/>
        <v>0</v>
      </c>
      <c r="H3130" s="2">
        <f t="shared" si="160"/>
        <v>0</v>
      </c>
    </row>
    <row r="3131" spans="2:8">
      <c r="B3131" t="s">
        <v>99</v>
      </c>
      <c r="C3131" t="s">
        <v>799</v>
      </c>
      <c r="D3131" s="11" t="str">
        <f t="shared" si="161"/>
        <v>11-26</v>
      </c>
      <c r="E3131" s="1">
        <f>_xlfn.IFNA(VLOOKUP(Aragon!B3131,'Kilter Holds'!$P$36:$AA$208,11,0),0)</f>
        <v>0</v>
      </c>
      <c r="G3131" s="2">
        <f t="shared" si="158"/>
        <v>0</v>
      </c>
      <c r="H3131" s="2">
        <f t="shared" si="160"/>
        <v>0</v>
      </c>
    </row>
    <row r="3132" spans="2:8">
      <c r="B3132" t="s">
        <v>99</v>
      </c>
      <c r="C3132" t="s">
        <v>799</v>
      </c>
      <c r="D3132" s="13" t="str">
        <f t="shared" si="161"/>
        <v>18-01</v>
      </c>
      <c r="E3132" s="1">
        <f>_xlfn.IFNA(VLOOKUP(Aragon!B3132,'Kilter Holds'!$P$36:$AA$208,12,0),0)</f>
        <v>0</v>
      </c>
      <c r="G3132" s="2">
        <f t="shared" si="158"/>
        <v>0</v>
      </c>
      <c r="H3132" s="2">
        <f t="shared" si="160"/>
        <v>0</v>
      </c>
    </row>
    <row r="3133" spans="2:8">
      <c r="B3133" t="s">
        <v>99</v>
      </c>
      <c r="C3133" t="s">
        <v>799</v>
      </c>
      <c r="D3133" s="12" t="str">
        <f t="shared" si="161"/>
        <v>Color Code</v>
      </c>
      <c r="E3133" s="1">
        <f>_xlfn.IFNA(VLOOKUP(Aragon!B3133,'Kilter Holds'!$P$36:$AA$208,13,0),0)</f>
        <v>0</v>
      </c>
      <c r="G3133" s="2">
        <f t="shared" si="158"/>
        <v>0</v>
      </c>
      <c r="H3133" s="2">
        <f t="shared" si="160"/>
        <v>0</v>
      </c>
    </row>
    <row r="3134" spans="2:8">
      <c r="B3134" t="s">
        <v>98</v>
      </c>
      <c r="C3134" t="s">
        <v>800</v>
      </c>
      <c r="D3134" s="5" t="str">
        <f t="shared" si="161"/>
        <v>11-12</v>
      </c>
      <c r="E3134" s="1">
        <f>_xlfn.IFNA(VLOOKUP(Aragon!B3134,'Kilter Holds'!$P$36:$AA$208,5,0),0)</f>
        <v>0</v>
      </c>
      <c r="G3134" s="2">
        <f t="shared" si="158"/>
        <v>0</v>
      </c>
      <c r="H3134" s="2">
        <f t="shared" si="160"/>
        <v>0</v>
      </c>
    </row>
    <row r="3135" spans="2:8">
      <c r="B3135" t="s">
        <v>98</v>
      </c>
      <c r="C3135" t="s">
        <v>800</v>
      </c>
      <c r="D3135" s="6" t="str">
        <f t="shared" si="161"/>
        <v>14-01</v>
      </c>
      <c r="E3135" s="1">
        <f>_xlfn.IFNA(VLOOKUP(Aragon!B3135,'Kilter Holds'!$P$36:$AA$208,6,0),0)</f>
        <v>0</v>
      </c>
      <c r="G3135" s="2">
        <f t="shared" si="158"/>
        <v>0</v>
      </c>
      <c r="H3135" s="2">
        <f t="shared" si="160"/>
        <v>0</v>
      </c>
    </row>
    <row r="3136" spans="2:8">
      <c r="B3136" t="s">
        <v>98</v>
      </c>
      <c r="C3136" t="s">
        <v>800</v>
      </c>
      <c r="D3136" s="7" t="str">
        <f t="shared" si="161"/>
        <v>15-12</v>
      </c>
      <c r="E3136" s="1">
        <f>_xlfn.IFNA(VLOOKUP(Aragon!B3136,'Kilter Holds'!$P$36:$AA$208,7,0),0)</f>
        <v>0</v>
      </c>
      <c r="G3136" s="2">
        <f t="shared" si="158"/>
        <v>0</v>
      </c>
      <c r="H3136" s="2">
        <f t="shared" si="160"/>
        <v>0</v>
      </c>
    </row>
    <row r="3137" spans="2:8">
      <c r="B3137" t="s">
        <v>98</v>
      </c>
      <c r="C3137" t="s">
        <v>800</v>
      </c>
      <c r="D3137" s="8" t="str">
        <f t="shared" si="161"/>
        <v>16-16</v>
      </c>
      <c r="E3137" s="1">
        <f>_xlfn.IFNA(VLOOKUP(Aragon!B3137,'Kilter Holds'!$P$36:$AA$208,8,0),0)</f>
        <v>0</v>
      </c>
      <c r="G3137" s="2">
        <f t="shared" si="158"/>
        <v>0</v>
      </c>
      <c r="H3137" s="2">
        <f t="shared" si="160"/>
        <v>0</v>
      </c>
    </row>
    <row r="3138" spans="2:8">
      <c r="B3138" t="s">
        <v>98</v>
      </c>
      <c r="C3138" t="s">
        <v>800</v>
      </c>
      <c r="D3138" s="9" t="str">
        <f t="shared" si="161"/>
        <v>13-01</v>
      </c>
      <c r="E3138" s="1">
        <f>_xlfn.IFNA(VLOOKUP(Aragon!B3138,'Kilter Holds'!$P$36:$AA$208,9,0),0)</f>
        <v>0</v>
      </c>
      <c r="G3138" s="2">
        <f t="shared" si="158"/>
        <v>0</v>
      </c>
      <c r="H3138" s="2">
        <f t="shared" si="160"/>
        <v>0</v>
      </c>
    </row>
    <row r="3139" spans="2:8">
      <c r="B3139" t="s">
        <v>98</v>
      </c>
      <c r="C3139" t="s">
        <v>800</v>
      </c>
      <c r="D3139" s="10" t="str">
        <f t="shared" si="161"/>
        <v>07-13</v>
      </c>
      <c r="E3139" s="1">
        <f>_xlfn.IFNA(VLOOKUP(Aragon!B3139,'Kilter Holds'!$P$36:$AA$208,10,0),0)</f>
        <v>0</v>
      </c>
      <c r="G3139" s="2">
        <f t="shared" si="158"/>
        <v>0</v>
      </c>
      <c r="H3139" s="2">
        <f t="shared" si="160"/>
        <v>0</v>
      </c>
    </row>
    <row r="3140" spans="2:8">
      <c r="B3140" t="s">
        <v>98</v>
      </c>
      <c r="C3140" t="s">
        <v>800</v>
      </c>
      <c r="D3140" s="11" t="str">
        <f t="shared" si="161"/>
        <v>11-26</v>
      </c>
      <c r="E3140" s="1">
        <f>_xlfn.IFNA(VLOOKUP(Aragon!B3140,'Kilter Holds'!$P$36:$AA$208,11,0),0)</f>
        <v>0</v>
      </c>
      <c r="G3140" s="2">
        <f t="shared" si="158"/>
        <v>0</v>
      </c>
      <c r="H3140" s="2">
        <f t="shared" si="160"/>
        <v>0</v>
      </c>
    </row>
    <row r="3141" spans="2:8">
      <c r="B3141" t="s">
        <v>98</v>
      </c>
      <c r="C3141" t="s">
        <v>800</v>
      </c>
      <c r="D3141" s="13" t="str">
        <f t="shared" si="161"/>
        <v>18-01</v>
      </c>
      <c r="E3141" s="1">
        <f>_xlfn.IFNA(VLOOKUP(Aragon!B3141,'Kilter Holds'!$P$36:$AA$208,12,0),0)</f>
        <v>0</v>
      </c>
      <c r="G3141" s="2">
        <f t="shared" si="158"/>
        <v>0</v>
      </c>
      <c r="H3141" s="2">
        <f t="shared" si="160"/>
        <v>0</v>
      </c>
    </row>
    <row r="3142" spans="2:8">
      <c r="B3142" t="s">
        <v>98</v>
      </c>
      <c r="C3142" t="s">
        <v>800</v>
      </c>
      <c r="D3142" s="12" t="str">
        <f t="shared" si="161"/>
        <v>Color Code</v>
      </c>
      <c r="E3142" s="1">
        <f>_xlfn.IFNA(VLOOKUP(Aragon!B3142,'Kilter Holds'!$P$36:$AA$208,13,0),0)</f>
        <v>0</v>
      </c>
      <c r="G3142" s="2">
        <f t="shared" si="158"/>
        <v>0</v>
      </c>
      <c r="H3142" s="2">
        <f t="shared" si="160"/>
        <v>0</v>
      </c>
    </row>
    <row r="3143" spans="2:8">
      <c r="B3143" t="s">
        <v>97</v>
      </c>
      <c r="C3143" t="s">
        <v>801</v>
      </c>
      <c r="D3143" s="5" t="str">
        <f t="shared" si="161"/>
        <v>11-12</v>
      </c>
      <c r="E3143" s="1">
        <f>_xlfn.IFNA(VLOOKUP(Aragon!B3143,'Kilter Holds'!$P$36:$AA$208,5,0),0)</f>
        <v>0</v>
      </c>
      <c r="G3143" s="2">
        <f t="shared" si="158"/>
        <v>0</v>
      </c>
      <c r="H3143" s="2">
        <f t="shared" si="160"/>
        <v>0</v>
      </c>
    </row>
    <row r="3144" spans="2:8">
      <c r="B3144" t="s">
        <v>97</v>
      </c>
      <c r="C3144" t="s">
        <v>801</v>
      </c>
      <c r="D3144" s="6" t="str">
        <f t="shared" si="161"/>
        <v>14-01</v>
      </c>
      <c r="E3144" s="1">
        <f>_xlfn.IFNA(VLOOKUP(Aragon!B3144,'Kilter Holds'!$P$36:$AA$208,6,0),0)</f>
        <v>0</v>
      </c>
      <c r="G3144" s="2">
        <f t="shared" si="158"/>
        <v>0</v>
      </c>
      <c r="H3144" s="2">
        <f t="shared" si="160"/>
        <v>0</v>
      </c>
    </row>
    <row r="3145" spans="2:8">
      <c r="B3145" t="s">
        <v>97</v>
      </c>
      <c r="C3145" t="s">
        <v>801</v>
      </c>
      <c r="D3145" s="7" t="str">
        <f t="shared" si="161"/>
        <v>15-12</v>
      </c>
      <c r="E3145" s="1">
        <f>_xlfn.IFNA(VLOOKUP(Aragon!B3145,'Kilter Holds'!$P$36:$AA$208,7,0),0)</f>
        <v>0</v>
      </c>
      <c r="G3145" s="2">
        <f t="shared" si="158"/>
        <v>0</v>
      </c>
      <c r="H3145" s="2">
        <f t="shared" si="160"/>
        <v>0</v>
      </c>
    </row>
    <row r="3146" spans="2:8">
      <c r="B3146" t="s">
        <v>97</v>
      </c>
      <c r="C3146" t="s">
        <v>801</v>
      </c>
      <c r="D3146" s="8" t="str">
        <f t="shared" si="161"/>
        <v>16-16</v>
      </c>
      <c r="E3146" s="1">
        <f>_xlfn.IFNA(VLOOKUP(Aragon!B3146,'Kilter Holds'!$P$36:$AA$208,8,0),0)</f>
        <v>0</v>
      </c>
      <c r="G3146" s="2">
        <f t="shared" si="158"/>
        <v>0</v>
      </c>
      <c r="H3146" s="2">
        <f t="shared" si="160"/>
        <v>0</v>
      </c>
    </row>
    <row r="3147" spans="2:8">
      <c r="B3147" t="s">
        <v>97</v>
      </c>
      <c r="C3147" t="s">
        <v>801</v>
      </c>
      <c r="D3147" s="9" t="str">
        <f t="shared" si="161"/>
        <v>13-01</v>
      </c>
      <c r="E3147" s="1">
        <f>_xlfn.IFNA(VLOOKUP(Aragon!B3147,'Kilter Holds'!$P$36:$AA$208,9,0),0)</f>
        <v>0</v>
      </c>
      <c r="G3147" s="2">
        <f t="shared" si="158"/>
        <v>0</v>
      </c>
      <c r="H3147" s="2">
        <f t="shared" si="160"/>
        <v>0</v>
      </c>
    </row>
    <row r="3148" spans="2:8">
      <c r="B3148" t="s">
        <v>97</v>
      </c>
      <c r="C3148" t="s">
        <v>801</v>
      </c>
      <c r="D3148" s="10" t="str">
        <f t="shared" si="161"/>
        <v>07-13</v>
      </c>
      <c r="E3148" s="1">
        <f>_xlfn.IFNA(VLOOKUP(Aragon!B3148,'Kilter Holds'!$P$36:$AA$208,10,0),0)</f>
        <v>0</v>
      </c>
      <c r="G3148" s="2">
        <f t="shared" si="158"/>
        <v>0</v>
      </c>
      <c r="H3148" s="2">
        <f t="shared" si="160"/>
        <v>0</v>
      </c>
    </row>
    <row r="3149" spans="2:8">
      <c r="B3149" t="s">
        <v>97</v>
      </c>
      <c r="C3149" t="s">
        <v>801</v>
      </c>
      <c r="D3149" s="11" t="str">
        <f t="shared" si="161"/>
        <v>11-26</v>
      </c>
      <c r="E3149" s="1">
        <f>_xlfn.IFNA(VLOOKUP(Aragon!B3149,'Kilter Holds'!$P$36:$AA$208,11,0),0)</f>
        <v>0</v>
      </c>
      <c r="G3149" s="2">
        <f t="shared" si="158"/>
        <v>0</v>
      </c>
      <c r="H3149" s="2">
        <f t="shared" si="160"/>
        <v>0</v>
      </c>
    </row>
    <row r="3150" spans="2:8">
      <c r="B3150" t="s">
        <v>97</v>
      </c>
      <c r="C3150" t="s">
        <v>801</v>
      </c>
      <c r="D3150" s="13" t="str">
        <f t="shared" si="161"/>
        <v>18-01</v>
      </c>
      <c r="E3150" s="1">
        <f>_xlfn.IFNA(VLOOKUP(Aragon!B3150,'Kilter Holds'!$P$36:$AA$208,12,0),0)</f>
        <v>0</v>
      </c>
      <c r="G3150" s="2">
        <f t="shared" si="158"/>
        <v>0</v>
      </c>
      <c r="H3150" s="2">
        <f t="shared" si="160"/>
        <v>0</v>
      </c>
    </row>
    <row r="3151" spans="2:8">
      <c r="B3151" t="s">
        <v>97</v>
      </c>
      <c r="C3151" t="s">
        <v>801</v>
      </c>
      <c r="D3151" s="12" t="str">
        <f t="shared" si="161"/>
        <v>Color Code</v>
      </c>
      <c r="E3151" s="1">
        <f>_xlfn.IFNA(VLOOKUP(Aragon!B3151,'Kilter Holds'!$P$36:$AA$208,13,0),0)</f>
        <v>0</v>
      </c>
      <c r="G3151" s="2">
        <f t="shared" si="158"/>
        <v>0</v>
      </c>
      <c r="H3151" s="2">
        <f t="shared" si="160"/>
        <v>0</v>
      </c>
    </row>
    <row r="3152" spans="2:8">
      <c r="B3152" t="s">
        <v>95</v>
      </c>
      <c r="C3152" t="s">
        <v>802</v>
      </c>
      <c r="D3152" s="5" t="str">
        <f t="shared" si="161"/>
        <v>11-12</v>
      </c>
      <c r="E3152" s="1">
        <f>_xlfn.IFNA(VLOOKUP(Aragon!B3152,'Kilter Holds'!$P$36:$AA$208,5,0),0)</f>
        <v>0</v>
      </c>
      <c r="G3152" s="2">
        <f t="shared" si="158"/>
        <v>0</v>
      </c>
      <c r="H3152" s="2">
        <f t="shared" si="160"/>
        <v>0</v>
      </c>
    </row>
    <row r="3153" spans="2:8">
      <c r="B3153" t="s">
        <v>95</v>
      </c>
      <c r="C3153" t="s">
        <v>802</v>
      </c>
      <c r="D3153" s="6" t="str">
        <f t="shared" si="161"/>
        <v>14-01</v>
      </c>
      <c r="E3153" s="1">
        <f>_xlfn.IFNA(VLOOKUP(Aragon!B3153,'Kilter Holds'!$P$36:$AA$208,6,0),0)</f>
        <v>0</v>
      </c>
      <c r="G3153" s="2">
        <f t="shared" si="158"/>
        <v>0</v>
      </c>
      <c r="H3153" s="2">
        <f t="shared" ref="H3153:H3216" si="180">IF($S$11="Y",G3153*0.05,0)</f>
        <v>0</v>
      </c>
    </row>
    <row r="3154" spans="2:8">
      <c r="B3154" t="s">
        <v>95</v>
      </c>
      <c r="C3154" t="s">
        <v>802</v>
      </c>
      <c r="D3154" s="7" t="str">
        <f t="shared" ref="D3154:D3217" si="181">D3145</f>
        <v>15-12</v>
      </c>
      <c r="E3154" s="1">
        <f>_xlfn.IFNA(VLOOKUP(Aragon!B3154,'Kilter Holds'!$P$36:$AA$208,7,0),0)</f>
        <v>0</v>
      </c>
      <c r="G3154" s="2">
        <f t="shared" si="158"/>
        <v>0</v>
      </c>
      <c r="H3154" s="2">
        <f t="shared" si="180"/>
        <v>0</v>
      </c>
    </row>
    <row r="3155" spans="2:8">
      <c r="B3155" t="s">
        <v>95</v>
      </c>
      <c r="C3155" t="s">
        <v>802</v>
      </c>
      <c r="D3155" s="8" t="str">
        <f t="shared" si="181"/>
        <v>16-16</v>
      </c>
      <c r="E3155" s="1">
        <f>_xlfn.IFNA(VLOOKUP(Aragon!B3155,'Kilter Holds'!$P$36:$AA$208,8,0),0)</f>
        <v>0</v>
      </c>
      <c r="G3155" s="2">
        <f t="shared" si="158"/>
        <v>0</v>
      </c>
      <c r="H3155" s="2">
        <f t="shared" si="180"/>
        <v>0</v>
      </c>
    </row>
    <row r="3156" spans="2:8">
      <c r="B3156" t="s">
        <v>95</v>
      </c>
      <c r="C3156" t="s">
        <v>802</v>
      </c>
      <c r="D3156" s="9" t="str">
        <f t="shared" si="181"/>
        <v>13-01</v>
      </c>
      <c r="E3156" s="1">
        <f>_xlfn.IFNA(VLOOKUP(Aragon!B3156,'Kilter Holds'!$P$36:$AA$208,9,0),0)</f>
        <v>0</v>
      </c>
      <c r="G3156" s="2">
        <f t="shared" si="158"/>
        <v>0</v>
      </c>
      <c r="H3156" s="2">
        <f t="shared" si="180"/>
        <v>0</v>
      </c>
    </row>
    <row r="3157" spans="2:8">
      <c r="B3157" t="s">
        <v>95</v>
      </c>
      <c r="C3157" t="s">
        <v>802</v>
      </c>
      <c r="D3157" s="10" t="str">
        <f t="shared" si="181"/>
        <v>07-13</v>
      </c>
      <c r="E3157" s="1">
        <f>_xlfn.IFNA(VLOOKUP(Aragon!B3157,'Kilter Holds'!$P$36:$AA$208,10,0),0)</f>
        <v>0</v>
      </c>
      <c r="G3157" s="2">
        <f t="shared" si="158"/>
        <v>0</v>
      </c>
      <c r="H3157" s="2">
        <f t="shared" si="180"/>
        <v>0</v>
      </c>
    </row>
    <row r="3158" spans="2:8">
      <c r="B3158" t="s">
        <v>95</v>
      </c>
      <c r="C3158" t="s">
        <v>802</v>
      </c>
      <c r="D3158" s="11" t="str">
        <f t="shared" si="181"/>
        <v>11-26</v>
      </c>
      <c r="E3158" s="1">
        <f>_xlfn.IFNA(VLOOKUP(Aragon!B3158,'Kilter Holds'!$P$36:$AA$208,11,0),0)</f>
        <v>0</v>
      </c>
      <c r="G3158" s="2">
        <f t="shared" si="158"/>
        <v>0</v>
      </c>
      <c r="H3158" s="2">
        <f t="shared" si="180"/>
        <v>0</v>
      </c>
    </row>
    <row r="3159" spans="2:8">
      <c r="B3159" t="s">
        <v>95</v>
      </c>
      <c r="C3159" t="s">
        <v>802</v>
      </c>
      <c r="D3159" s="13" t="str">
        <f t="shared" si="181"/>
        <v>18-01</v>
      </c>
      <c r="E3159" s="1">
        <f>_xlfn.IFNA(VLOOKUP(Aragon!B3159,'Kilter Holds'!$P$36:$AA$208,12,0),0)</f>
        <v>0</v>
      </c>
      <c r="G3159" s="2">
        <f t="shared" si="158"/>
        <v>0</v>
      </c>
      <c r="H3159" s="2">
        <f t="shared" si="180"/>
        <v>0</v>
      </c>
    </row>
    <row r="3160" spans="2:8">
      <c r="B3160" t="s">
        <v>95</v>
      </c>
      <c r="C3160" t="s">
        <v>802</v>
      </c>
      <c r="D3160" s="12" t="str">
        <f t="shared" si="181"/>
        <v>Color Code</v>
      </c>
      <c r="E3160" s="1">
        <f>_xlfn.IFNA(VLOOKUP(Aragon!B3160,'Kilter Holds'!$P$36:$AA$208,13,0),0)</f>
        <v>0</v>
      </c>
      <c r="G3160" s="2">
        <f t="shared" ref="G3160:G3223" si="182">E3160*F3160</f>
        <v>0</v>
      </c>
      <c r="H3160" s="2">
        <f t="shared" si="180"/>
        <v>0</v>
      </c>
    </row>
    <row r="3161" spans="2:8">
      <c r="B3161" t="s">
        <v>96</v>
      </c>
      <c r="C3161" t="s">
        <v>803</v>
      </c>
      <c r="D3161" s="5" t="str">
        <f t="shared" si="181"/>
        <v>11-12</v>
      </c>
      <c r="E3161" s="1">
        <f>_xlfn.IFNA(VLOOKUP(Aragon!B3161,'Kilter Holds'!$P$36:$AA$208,5,0),0)</f>
        <v>0</v>
      </c>
      <c r="G3161" s="2">
        <f t="shared" si="182"/>
        <v>0</v>
      </c>
      <c r="H3161" s="2">
        <f t="shared" si="180"/>
        <v>0</v>
      </c>
    </row>
    <row r="3162" spans="2:8">
      <c r="B3162" t="s">
        <v>96</v>
      </c>
      <c r="C3162" t="s">
        <v>803</v>
      </c>
      <c r="D3162" s="6" t="str">
        <f t="shared" si="181"/>
        <v>14-01</v>
      </c>
      <c r="E3162" s="1">
        <f>_xlfn.IFNA(VLOOKUP(Aragon!B3162,'Kilter Holds'!$P$36:$AA$208,6,0),0)</f>
        <v>0</v>
      </c>
      <c r="G3162" s="2">
        <f t="shared" si="182"/>
        <v>0</v>
      </c>
      <c r="H3162" s="2">
        <f t="shared" si="180"/>
        <v>0</v>
      </c>
    </row>
    <row r="3163" spans="2:8">
      <c r="B3163" t="s">
        <v>96</v>
      </c>
      <c r="C3163" t="s">
        <v>803</v>
      </c>
      <c r="D3163" s="7" t="str">
        <f t="shared" si="181"/>
        <v>15-12</v>
      </c>
      <c r="E3163" s="1">
        <f>_xlfn.IFNA(VLOOKUP(Aragon!B3163,'Kilter Holds'!$P$36:$AA$208,7,0),0)</f>
        <v>0</v>
      </c>
      <c r="G3163" s="2">
        <f t="shared" si="182"/>
        <v>0</v>
      </c>
      <c r="H3163" s="2">
        <f t="shared" si="180"/>
        <v>0</v>
      </c>
    </row>
    <row r="3164" spans="2:8">
      <c r="B3164" t="s">
        <v>96</v>
      </c>
      <c r="C3164" t="s">
        <v>803</v>
      </c>
      <c r="D3164" s="8" t="str">
        <f t="shared" si="181"/>
        <v>16-16</v>
      </c>
      <c r="E3164" s="1">
        <f>_xlfn.IFNA(VLOOKUP(Aragon!B3164,'Kilter Holds'!$P$36:$AA$208,8,0),0)</f>
        <v>0</v>
      </c>
      <c r="G3164" s="2">
        <f t="shared" si="182"/>
        <v>0</v>
      </c>
      <c r="H3164" s="2">
        <f t="shared" si="180"/>
        <v>0</v>
      </c>
    </row>
    <row r="3165" spans="2:8">
      <c r="B3165" t="s">
        <v>96</v>
      </c>
      <c r="C3165" t="s">
        <v>803</v>
      </c>
      <c r="D3165" s="9" t="str">
        <f t="shared" si="181"/>
        <v>13-01</v>
      </c>
      <c r="E3165" s="1">
        <f>_xlfn.IFNA(VLOOKUP(Aragon!B3165,'Kilter Holds'!$P$36:$AA$208,9,0),0)</f>
        <v>0</v>
      </c>
      <c r="G3165" s="2">
        <f t="shared" si="182"/>
        <v>0</v>
      </c>
      <c r="H3165" s="2">
        <f t="shared" si="180"/>
        <v>0</v>
      </c>
    </row>
    <row r="3166" spans="2:8">
      <c r="B3166" t="s">
        <v>96</v>
      </c>
      <c r="C3166" t="s">
        <v>803</v>
      </c>
      <c r="D3166" s="10" t="str">
        <f t="shared" si="181"/>
        <v>07-13</v>
      </c>
      <c r="E3166" s="1">
        <f>_xlfn.IFNA(VLOOKUP(Aragon!B3166,'Kilter Holds'!$P$36:$AA$208,10,0),0)</f>
        <v>0</v>
      </c>
      <c r="G3166" s="2">
        <f t="shared" si="182"/>
        <v>0</v>
      </c>
      <c r="H3166" s="2">
        <f t="shared" si="180"/>
        <v>0</v>
      </c>
    </row>
    <row r="3167" spans="2:8">
      <c r="B3167" t="s">
        <v>96</v>
      </c>
      <c r="C3167" t="s">
        <v>803</v>
      </c>
      <c r="D3167" s="11" t="str">
        <f t="shared" si="181"/>
        <v>11-26</v>
      </c>
      <c r="E3167" s="1">
        <f>_xlfn.IFNA(VLOOKUP(Aragon!B3167,'Kilter Holds'!$P$36:$AA$208,11,0),0)</f>
        <v>0</v>
      </c>
      <c r="G3167" s="2">
        <f t="shared" si="182"/>
        <v>0</v>
      </c>
      <c r="H3167" s="2">
        <f t="shared" si="180"/>
        <v>0</v>
      </c>
    </row>
    <row r="3168" spans="2:8">
      <c r="B3168" t="s">
        <v>96</v>
      </c>
      <c r="C3168" t="s">
        <v>803</v>
      </c>
      <c r="D3168" s="13" t="str">
        <f t="shared" si="181"/>
        <v>18-01</v>
      </c>
      <c r="E3168" s="1">
        <f>_xlfn.IFNA(VLOOKUP(Aragon!B3168,'Kilter Holds'!$P$36:$AA$208,12,0),0)</f>
        <v>0</v>
      </c>
      <c r="G3168" s="2">
        <f t="shared" si="182"/>
        <v>0</v>
      </c>
      <c r="H3168" s="2">
        <f t="shared" si="180"/>
        <v>0</v>
      </c>
    </row>
    <row r="3169" spans="2:8">
      <c r="B3169" t="s">
        <v>96</v>
      </c>
      <c r="C3169" t="s">
        <v>803</v>
      </c>
      <c r="D3169" s="12" t="str">
        <f t="shared" si="181"/>
        <v>Color Code</v>
      </c>
      <c r="E3169" s="1">
        <f>_xlfn.IFNA(VLOOKUP(Aragon!B3169,'Kilter Holds'!$P$36:$AA$208,13,0),0)</f>
        <v>0</v>
      </c>
      <c r="G3169" s="2">
        <f t="shared" si="182"/>
        <v>0</v>
      </c>
      <c r="H3169" s="2">
        <f t="shared" si="180"/>
        <v>0</v>
      </c>
    </row>
    <row r="3170" spans="2:8">
      <c r="B3170" t="s">
        <v>446</v>
      </c>
      <c r="C3170" t="s">
        <v>804</v>
      </c>
      <c r="D3170" s="5" t="str">
        <f t="shared" si="181"/>
        <v>11-12</v>
      </c>
      <c r="E3170" s="1">
        <f>_xlfn.IFNA(VLOOKUP(Aragon!B3170,'Kilter Holds'!$P$36:$AA$208,5,0),0)</f>
        <v>0</v>
      </c>
      <c r="G3170" s="2">
        <f t="shared" si="182"/>
        <v>0</v>
      </c>
      <c r="H3170" s="2">
        <f t="shared" si="180"/>
        <v>0</v>
      </c>
    </row>
    <row r="3171" spans="2:8">
      <c r="B3171" t="s">
        <v>446</v>
      </c>
      <c r="C3171" t="s">
        <v>804</v>
      </c>
      <c r="D3171" s="6" t="str">
        <f t="shared" si="181"/>
        <v>14-01</v>
      </c>
      <c r="E3171" s="1">
        <f>_xlfn.IFNA(VLOOKUP(Aragon!B3171,'Kilter Holds'!$P$36:$AA$208,6,0),0)</f>
        <v>0</v>
      </c>
      <c r="G3171" s="2">
        <f t="shared" si="182"/>
        <v>0</v>
      </c>
      <c r="H3171" s="2">
        <f t="shared" si="180"/>
        <v>0</v>
      </c>
    </row>
    <row r="3172" spans="2:8">
      <c r="B3172" t="s">
        <v>446</v>
      </c>
      <c r="C3172" t="s">
        <v>804</v>
      </c>
      <c r="D3172" s="7" t="str">
        <f t="shared" si="181"/>
        <v>15-12</v>
      </c>
      <c r="E3172" s="1">
        <f>_xlfn.IFNA(VLOOKUP(Aragon!B3172,'Kilter Holds'!$P$36:$AA$208,7,0),0)</f>
        <v>0</v>
      </c>
      <c r="G3172" s="2">
        <f t="shared" si="182"/>
        <v>0</v>
      </c>
      <c r="H3172" s="2">
        <f t="shared" si="180"/>
        <v>0</v>
      </c>
    </row>
    <row r="3173" spans="2:8">
      <c r="B3173" t="s">
        <v>446</v>
      </c>
      <c r="C3173" t="s">
        <v>804</v>
      </c>
      <c r="D3173" s="8" t="str">
        <f t="shared" si="181"/>
        <v>16-16</v>
      </c>
      <c r="E3173" s="1">
        <f>_xlfn.IFNA(VLOOKUP(Aragon!B3173,'Kilter Holds'!$P$36:$AA$208,8,0),0)</f>
        <v>0</v>
      </c>
      <c r="G3173" s="2">
        <f t="shared" si="182"/>
        <v>0</v>
      </c>
      <c r="H3173" s="2">
        <f t="shared" si="180"/>
        <v>0</v>
      </c>
    </row>
    <row r="3174" spans="2:8">
      <c r="B3174" t="s">
        <v>446</v>
      </c>
      <c r="C3174" t="s">
        <v>804</v>
      </c>
      <c r="D3174" s="9" t="str">
        <f t="shared" si="181"/>
        <v>13-01</v>
      </c>
      <c r="E3174" s="1">
        <f>_xlfn.IFNA(VLOOKUP(Aragon!B3174,'Kilter Holds'!$P$36:$AA$208,9,0),0)</f>
        <v>0</v>
      </c>
      <c r="G3174" s="2">
        <f t="shared" si="182"/>
        <v>0</v>
      </c>
      <c r="H3174" s="2">
        <f t="shared" si="180"/>
        <v>0</v>
      </c>
    </row>
    <row r="3175" spans="2:8">
      <c r="B3175" t="s">
        <v>446</v>
      </c>
      <c r="C3175" t="s">
        <v>804</v>
      </c>
      <c r="D3175" s="10" t="str">
        <f t="shared" si="181"/>
        <v>07-13</v>
      </c>
      <c r="E3175" s="1">
        <f>_xlfn.IFNA(VLOOKUP(Aragon!B3175,'Kilter Holds'!$P$36:$AA$208,10,0),0)</f>
        <v>0</v>
      </c>
      <c r="G3175" s="2">
        <f t="shared" si="182"/>
        <v>0</v>
      </c>
      <c r="H3175" s="2">
        <f t="shared" si="180"/>
        <v>0</v>
      </c>
    </row>
    <row r="3176" spans="2:8">
      <c r="B3176" t="s">
        <v>446</v>
      </c>
      <c r="C3176" t="s">
        <v>804</v>
      </c>
      <c r="D3176" s="11" t="str">
        <f t="shared" si="181"/>
        <v>11-26</v>
      </c>
      <c r="E3176" s="1">
        <f>_xlfn.IFNA(VLOOKUP(Aragon!B3176,'Kilter Holds'!$P$36:$AA$208,11,0),0)</f>
        <v>0</v>
      </c>
      <c r="G3176" s="2">
        <f t="shared" si="182"/>
        <v>0</v>
      </c>
      <c r="H3176" s="2">
        <f t="shared" si="180"/>
        <v>0</v>
      </c>
    </row>
    <row r="3177" spans="2:8">
      <c r="B3177" t="s">
        <v>446</v>
      </c>
      <c r="C3177" t="s">
        <v>804</v>
      </c>
      <c r="D3177" s="13" t="str">
        <f t="shared" si="181"/>
        <v>18-01</v>
      </c>
      <c r="E3177" s="1">
        <f>_xlfn.IFNA(VLOOKUP(Aragon!B3177,'Kilter Holds'!$P$36:$AA$208,12,0),0)</f>
        <v>0</v>
      </c>
      <c r="G3177" s="2">
        <f t="shared" si="182"/>
        <v>0</v>
      </c>
      <c r="H3177" s="2">
        <f t="shared" si="180"/>
        <v>0</v>
      </c>
    </row>
    <row r="3178" spans="2:8">
      <c r="B3178" t="s">
        <v>446</v>
      </c>
      <c r="C3178" t="s">
        <v>804</v>
      </c>
      <c r="D3178" s="12" t="str">
        <f t="shared" si="181"/>
        <v>Color Code</v>
      </c>
      <c r="E3178" s="1">
        <f>_xlfn.IFNA(VLOOKUP(Aragon!B3178,'Kilter Holds'!$P$36:$AA$208,13,0),0)</f>
        <v>0</v>
      </c>
      <c r="G3178" s="2">
        <f t="shared" si="182"/>
        <v>0</v>
      </c>
      <c r="H3178" s="2">
        <f t="shared" si="180"/>
        <v>0</v>
      </c>
    </row>
    <row r="3179" spans="2:8">
      <c r="B3179" t="s">
        <v>447</v>
      </c>
      <c r="C3179" t="s">
        <v>805</v>
      </c>
      <c r="D3179" s="5" t="str">
        <f t="shared" si="181"/>
        <v>11-12</v>
      </c>
      <c r="E3179" s="1">
        <f>_xlfn.IFNA(VLOOKUP(Aragon!B3179,'Kilter Holds'!$P$36:$AA$208,5,0),0)</f>
        <v>0</v>
      </c>
      <c r="G3179" s="2">
        <f t="shared" si="182"/>
        <v>0</v>
      </c>
      <c r="H3179" s="2">
        <f t="shared" si="180"/>
        <v>0</v>
      </c>
    </row>
    <row r="3180" spans="2:8">
      <c r="B3180" t="s">
        <v>447</v>
      </c>
      <c r="C3180" t="s">
        <v>805</v>
      </c>
      <c r="D3180" s="6" t="str">
        <f t="shared" si="181"/>
        <v>14-01</v>
      </c>
      <c r="E3180" s="1">
        <f>_xlfn.IFNA(VLOOKUP(Aragon!B3180,'Kilter Holds'!$P$36:$AA$208,6,0),0)</f>
        <v>0</v>
      </c>
      <c r="G3180" s="2">
        <f t="shared" si="182"/>
        <v>0</v>
      </c>
      <c r="H3180" s="2">
        <f t="shared" si="180"/>
        <v>0</v>
      </c>
    </row>
    <row r="3181" spans="2:8">
      <c r="B3181" t="s">
        <v>447</v>
      </c>
      <c r="C3181" t="s">
        <v>805</v>
      </c>
      <c r="D3181" s="7" t="str">
        <f t="shared" si="181"/>
        <v>15-12</v>
      </c>
      <c r="E3181" s="1">
        <f>_xlfn.IFNA(VLOOKUP(Aragon!B3181,'Kilter Holds'!$P$36:$AA$208,7,0),0)</f>
        <v>0</v>
      </c>
      <c r="G3181" s="2">
        <f t="shared" si="182"/>
        <v>0</v>
      </c>
      <c r="H3181" s="2">
        <f t="shared" si="180"/>
        <v>0</v>
      </c>
    </row>
    <row r="3182" spans="2:8">
      <c r="B3182" t="s">
        <v>447</v>
      </c>
      <c r="C3182" t="s">
        <v>805</v>
      </c>
      <c r="D3182" s="8" t="str">
        <f t="shared" si="181"/>
        <v>16-16</v>
      </c>
      <c r="E3182" s="1">
        <f>_xlfn.IFNA(VLOOKUP(Aragon!B3182,'Kilter Holds'!$P$36:$AA$208,8,0),0)</f>
        <v>0</v>
      </c>
      <c r="G3182" s="2">
        <f t="shared" si="182"/>
        <v>0</v>
      </c>
      <c r="H3182" s="2">
        <f t="shared" si="180"/>
        <v>0</v>
      </c>
    </row>
    <row r="3183" spans="2:8">
      <c r="B3183" t="s">
        <v>447</v>
      </c>
      <c r="C3183" t="s">
        <v>805</v>
      </c>
      <c r="D3183" s="9" t="str">
        <f t="shared" si="181"/>
        <v>13-01</v>
      </c>
      <c r="E3183" s="1">
        <f>_xlfn.IFNA(VLOOKUP(Aragon!B3183,'Kilter Holds'!$P$36:$AA$208,9,0),0)</f>
        <v>0</v>
      </c>
      <c r="G3183" s="2">
        <f t="shared" si="182"/>
        <v>0</v>
      </c>
      <c r="H3183" s="2">
        <f t="shared" si="180"/>
        <v>0</v>
      </c>
    </row>
    <row r="3184" spans="2:8">
      <c r="B3184" t="s">
        <v>447</v>
      </c>
      <c r="C3184" t="s">
        <v>805</v>
      </c>
      <c r="D3184" s="10" t="str">
        <f t="shared" si="181"/>
        <v>07-13</v>
      </c>
      <c r="E3184" s="1">
        <f>_xlfn.IFNA(VLOOKUP(Aragon!B3184,'Kilter Holds'!$P$36:$AA$208,10,0),0)</f>
        <v>0</v>
      </c>
      <c r="G3184" s="2">
        <f t="shared" si="182"/>
        <v>0</v>
      </c>
      <c r="H3184" s="2">
        <f t="shared" si="180"/>
        <v>0</v>
      </c>
    </row>
    <row r="3185" spans="2:8">
      <c r="B3185" t="s">
        <v>447</v>
      </c>
      <c r="C3185" t="s">
        <v>805</v>
      </c>
      <c r="D3185" s="11" t="str">
        <f t="shared" si="181"/>
        <v>11-26</v>
      </c>
      <c r="E3185" s="1">
        <f>_xlfn.IFNA(VLOOKUP(Aragon!B3185,'Kilter Holds'!$P$36:$AA$208,11,0),0)</f>
        <v>0</v>
      </c>
      <c r="G3185" s="2">
        <f t="shared" si="182"/>
        <v>0</v>
      </c>
      <c r="H3185" s="2">
        <f t="shared" si="180"/>
        <v>0</v>
      </c>
    </row>
    <row r="3186" spans="2:8">
      <c r="B3186" t="s">
        <v>447</v>
      </c>
      <c r="C3186" t="s">
        <v>805</v>
      </c>
      <c r="D3186" s="13" t="str">
        <f t="shared" si="181"/>
        <v>18-01</v>
      </c>
      <c r="E3186" s="1">
        <f>_xlfn.IFNA(VLOOKUP(Aragon!B3186,'Kilter Holds'!$P$36:$AA$208,12,0),0)</f>
        <v>0</v>
      </c>
      <c r="G3186" s="2">
        <f t="shared" si="182"/>
        <v>0</v>
      </c>
      <c r="H3186" s="2">
        <f t="shared" si="180"/>
        <v>0</v>
      </c>
    </row>
    <row r="3187" spans="2:8">
      <c r="B3187" t="s">
        <v>447</v>
      </c>
      <c r="C3187" t="s">
        <v>805</v>
      </c>
      <c r="D3187" s="12" t="str">
        <f t="shared" si="181"/>
        <v>Color Code</v>
      </c>
      <c r="E3187" s="1">
        <f>_xlfn.IFNA(VLOOKUP(Aragon!B3187,'Kilter Holds'!$P$36:$AA$208,13,0),0)</f>
        <v>0</v>
      </c>
      <c r="G3187" s="2">
        <f t="shared" si="182"/>
        <v>0</v>
      </c>
      <c r="H3187" s="2">
        <f t="shared" si="180"/>
        <v>0</v>
      </c>
    </row>
    <row r="3188" spans="2:8">
      <c r="B3188" t="s">
        <v>448</v>
      </c>
      <c r="C3188" t="s">
        <v>806</v>
      </c>
      <c r="D3188" s="5" t="str">
        <f t="shared" si="181"/>
        <v>11-12</v>
      </c>
      <c r="E3188" s="1">
        <f>_xlfn.IFNA(VLOOKUP(Aragon!B3188,'Kilter Holds'!$P$36:$AA$208,5,0),0)</f>
        <v>0</v>
      </c>
      <c r="G3188" s="2">
        <f t="shared" si="182"/>
        <v>0</v>
      </c>
      <c r="H3188" s="2">
        <f t="shared" si="180"/>
        <v>0</v>
      </c>
    </row>
    <row r="3189" spans="2:8">
      <c r="B3189" t="s">
        <v>448</v>
      </c>
      <c r="C3189" t="s">
        <v>806</v>
      </c>
      <c r="D3189" s="6" t="str">
        <f t="shared" si="181"/>
        <v>14-01</v>
      </c>
      <c r="E3189" s="1">
        <f>_xlfn.IFNA(VLOOKUP(Aragon!B3189,'Kilter Holds'!$P$36:$AA$208,6,0),0)</f>
        <v>0</v>
      </c>
      <c r="G3189" s="2">
        <f t="shared" si="182"/>
        <v>0</v>
      </c>
      <c r="H3189" s="2">
        <f t="shared" si="180"/>
        <v>0</v>
      </c>
    </row>
    <row r="3190" spans="2:8">
      <c r="B3190" t="s">
        <v>448</v>
      </c>
      <c r="C3190" t="s">
        <v>806</v>
      </c>
      <c r="D3190" s="7" t="str">
        <f t="shared" si="181"/>
        <v>15-12</v>
      </c>
      <c r="E3190" s="1">
        <f>_xlfn.IFNA(VLOOKUP(Aragon!B3190,'Kilter Holds'!$P$36:$AA$208,7,0),0)</f>
        <v>0</v>
      </c>
      <c r="G3190" s="2">
        <f t="shared" si="182"/>
        <v>0</v>
      </c>
      <c r="H3190" s="2">
        <f t="shared" si="180"/>
        <v>0</v>
      </c>
    </row>
    <row r="3191" spans="2:8">
      <c r="B3191" t="s">
        <v>448</v>
      </c>
      <c r="C3191" t="s">
        <v>806</v>
      </c>
      <c r="D3191" s="8" t="str">
        <f t="shared" si="181"/>
        <v>16-16</v>
      </c>
      <c r="E3191" s="1">
        <f>_xlfn.IFNA(VLOOKUP(Aragon!B3191,'Kilter Holds'!$P$36:$AA$208,8,0),0)</f>
        <v>0</v>
      </c>
      <c r="G3191" s="2">
        <f t="shared" si="182"/>
        <v>0</v>
      </c>
      <c r="H3191" s="2">
        <f t="shared" si="180"/>
        <v>0</v>
      </c>
    </row>
    <row r="3192" spans="2:8">
      <c r="B3192" t="s">
        <v>448</v>
      </c>
      <c r="C3192" t="s">
        <v>806</v>
      </c>
      <c r="D3192" s="9" t="str">
        <f t="shared" si="181"/>
        <v>13-01</v>
      </c>
      <c r="E3192" s="1">
        <f>_xlfn.IFNA(VLOOKUP(Aragon!B3192,'Kilter Holds'!$P$36:$AA$208,9,0),0)</f>
        <v>0</v>
      </c>
      <c r="G3192" s="2">
        <f t="shared" si="182"/>
        <v>0</v>
      </c>
      <c r="H3192" s="2">
        <f t="shared" si="180"/>
        <v>0</v>
      </c>
    </row>
    <row r="3193" spans="2:8">
      <c r="B3193" t="s">
        <v>448</v>
      </c>
      <c r="C3193" t="s">
        <v>806</v>
      </c>
      <c r="D3193" s="10" t="str">
        <f t="shared" si="181"/>
        <v>07-13</v>
      </c>
      <c r="E3193" s="1">
        <f>_xlfn.IFNA(VLOOKUP(Aragon!B3193,'Kilter Holds'!$P$36:$AA$208,10,0),0)</f>
        <v>0</v>
      </c>
      <c r="G3193" s="2">
        <f t="shared" si="182"/>
        <v>0</v>
      </c>
      <c r="H3193" s="2">
        <f t="shared" si="180"/>
        <v>0</v>
      </c>
    </row>
    <row r="3194" spans="2:8">
      <c r="B3194" t="s">
        <v>448</v>
      </c>
      <c r="C3194" t="s">
        <v>806</v>
      </c>
      <c r="D3194" s="11" t="str">
        <f t="shared" si="181"/>
        <v>11-26</v>
      </c>
      <c r="E3194" s="1">
        <f>_xlfn.IFNA(VLOOKUP(Aragon!B3194,'Kilter Holds'!$P$36:$AA$208,11,0),0)</f>
        <v>0</v>
      </c>
      <c r="G3194" s="2">
        <f t="shared" si="182"/>
        <v>0</v>
      </c>
      <c r="H3194" s="2">
        <f t="shared" si="180"/>
        <v>0</v>
      </c>
    </row>
    <row r="3195" spans="2:8">
      <c r="B3195" t="s">
        <v>448</v>
      </c>
      <c r="C3195" t="s">
        <v>806</v>
      </c>
      <c r="D3195" s="13" t="str">
        <f t="shared" si="181"/>
        <v>18-01</v>
      </c>
      <c r="E3195" s="1">
        <f>_xlfn.IFNA(VLOOKUP(Aragon!B3195,'Kilter Holds'!$P$36:$AA$208,12,0),0)</f>
        <v>0</v>
      </c>
      <c r="G3195" s="2">
        <f t="shared" si="182"/>
        <v>0</v>
      </c>
      <c r="H3195" s="2">
        <f t="shared" si="180"/>
        <v>0</v>
      </c>
    </row>
    <row r="3196" spans="2:8">
      <c r="B3196" t="s">
        <v>448</v>
      </c>
      <c r="C3196" t="s">
        <v>806</v>
      </c>
      <c r="D3196" s="12" t="str">
        <f t="shared" si="181"/>
        <v>Color Code</v>
      </c>
      <c r="E3196" s="1">
        <f>_xlfn.IFNA(VLOOKUP(Aragon!B3196,'Kilter Holds'!$P$36:$AA$208,13,0),0)</f>
        <v>0</v>
      </c>
      <c r="G3196" s="2">
        <f t="shared" si="182"/>
        <v>0</v>
      </c>
      <c r="H3196" s="2">
        <f t="shared" si="180"/>
        <v>0</v>
      </c>
    </row>
    <row r="3197" spans="2:8">
      <c r="B3197" t="s">
        <v>449</v>
      </c>
      <c r="C3197" t="s">
        <v>807</v>
      </c>
      <c r="D3197" s="5" t="str">
        <f t="shared" si="181"/>
        <v>11-12</v>
      </c>
      <c r="E3197" s="1">
        <f>_xlfn.IFNA(VLOOKUP(Aragon!B3197,'Kilter Holds'!$P$36:$AA$208,5,0),0)</f>
        <v>0</v>
      </c>
      <c r="G3197" s="2">
        <f t="shared" si="182"/>
        <v>0</v>
      </c>
      <c r="H3197" s="2">
        <f t="shared" si="180"/>
        <v>0</v>
      </c>
    </row>
    <row r="3198" spans="2:8">
      <c r="B3198" t="s">
        <v>449</v>
      </c>
      <c r="C3198" t="s">
        <v>807</v>
      </c>
      <c r="D3198" s="6" t="str">
        <f t="shared" si="181"/>
        <v>14-01</v>
      </c>
      <c r="E3198" s="1">
        <f>_xlfn.IFNA(VLOOKUP(Aragon!B3198,'Kilter Holds'!$P$36:$AA$208,6,0),0)</f>
        <v>0</v>
      </c>
      <c r="G3198" s="2">
        <f t="shared" si="182"/>
        <v>0</v>
      </c>
      <c r="H3198" s="2">
        <f t="shared" si="180"/>
        <v>0</v>
      </c>
    </row>
    <row r="3199" spans="2:8">
      <c r="B3199" t="s">
        <v>449</v>
      </c>
      <c r="C3199" t="s">
        <v>807</v>
      </c>
      <c r="D3199" s="7" t="str">
        <f t="shared" si="181"/>
        <v>15-12</v>
      </c>
      <c r="E3199" s="1">
        <f>_xlfn.IFNA(VLOOKUP(Aragon!B3199,'Kilter Holds'!$P$36:$AA$208,7,0),0)</f>
        <v>0</v>
      </c>
      <c r="G3199" s="2">
        <f t="shared" si="182"/>
        <v>0</v>
      </c>
      <c r="H3199" s="2">
        <f t="shared" si="180"/>
        <v>0</v>
      </c>
    </row>
    <row r="3200" spans="2:8">
      <c r="B3200" t="s">
        <v>449</v>
      </c>
      <c r="C3200" t="s">
        <v>807</v>
      </c>
      <c r="D3200" s="8" t="str">
        <f t="shared" si="181"/>
        <v>16-16</v>
      </c>
      <c r="E3200" s="1">
        <f>_xlfn.IFNA(VLOOKUP(Aragon!B3200,'Kilter Holds'!$P$36:$AA$208,8,0),0)</f>
        <v>0</v>
      </c>
      <c r="G3200" s="2">
        <f t="shared" si="182"/>
        <v>0</v>
      </c>
      <c r="H3200" s="2">
        <f t="shared" si="180"/>
        <v>0</v>
      </c>
    </row>
    <row r="3201" spans="2:8">
      <c r="B3201" t="s">
        <v>449</v>
      </c>
      <c r="C3201" t="s">
        <v>807</v>
      </c>
      <c r="D3201" s="9" t="str">
        <f t="shared" si="181"/>
        <v>13-01</v>
      </c>
      <c r="E3201" s="1">
        <f>_xlfn.IFNA(VLOOKUP(Aragon!B3201,'Kilter Holds'!$P$36:$AA$208,9,0),0)</f>
        <v>0</v>
      </c>
      <c r="G3201" s="2">
        <f t="shared" si="182"/>
        <v>0</v>
      </c>
      <c r="H3201" s="2">
        <f t="shared" si="180"/>
        <v>0</v>
      </c>
    </row>
    <row r="3202" spans="2:8">
      <c r="B3202" t="s">
        <v>449</v>
      </c>
      <c r="C3202" t="s">
        <v>807</v>
      </c>
      <c r="D3202" s="10" t="str">
        <f t="shared" si="181"/>
        <v>07-13</v>
      </c>
      <c r="E3202" s="1">
        <f>_xlfn.IFNA(VLOOKUP(Aragon!B3202,'Kilter Holds'!$P$36:$AA$208,10,0),0)</f>
        <v>0</v>
      </c>
      <c r="G3202" s="2">
        <f t="shared" si="182"/>
        <v>0</v>
      </c>
      <c r="H3202" s="2">
        <f t="shared" si="180"/>
        <v>0</v>
      </c>
    </row>
    <row r="3203" spans="2:8">
      <c r="B3203" t="s">
        <v>449</v>
      </c>
      <c r="C3203" t="s">
        <v>807</v>
      </c>
      <c r="D3203" s="11" t="str">
        <f t="shared" si="181"/>
        <v>11-26</v>
      </c>
      <c r="E3203" s="1">
        <f>_xlfn.IFNA(VLOOKUP(Aragon!B3203,'Kilter Holds'!$P$36:$AA$208,11,0),0)</f>
        <v>0</v>
      </c>
      <c r="G3203" s="2">
        <f t="shared" si="182"/>
        <v>0</v>
      </c>
      <c r="H3203" s="2">
        <f t="shared" si="180"/>
        <v>0</v>
      </c>
    </row>
    <row r="3204" spans="2:8">
      <c r="B3204" t="s">
        <v>449</v>
      </c>
      <c r="C3204" t="s">
        <v>807</v>
      </c>
      <c r="D3204" s="13" t="str">
        <f t="shared" si="181"/>
        <v>18-01</v>
      </c>
      <c r="E3204" s="1">
        <f>_xlfn.IFNA(VLOOKUP(Aragon!B3204,'Kilter Holds'!$P$36:$AA$208,12,0),0)</f>
        <v>0</v>
      </c>
      <c r="G3204" s="2">
        <f t="shared" si="182"/>
        <v>0</v>
      </c>
      <c r="H3204" s="2">
        <f t="shared" si="180"/>
        <v>0</v>
      </c>
    </row>
    <row r="3205" spans="2:8">
      <c r="B3205" t="s">
        <v>449</v>
      </c>
      <c r="C3205" t="s">
        <v>807</v>
      </c>
      <c r="D3205" s="12" t="str">
        <f t="shared" si="181"/>
        <v>Color Code</v>
      </c>
      <c r="E3205" s="1">
        <f>_xlfn.IFNA(VLOOKUP(Aragon!B3205,'Kilter Holds'!$P$36:$AA$208,13,0),0)</f>
        <v>0</v>
      </c>
      <c r="G3205" s="2">
        <f t="shared" si="182"/>
        <v>0</v>
      </c>
      <c r="H3205" s="2">
        <f t="shared" si="180"/>
        <v>0</v>
      </c>
    </row>
    <row r="3206" spans="2:8">
      <c r="B3206" t="s">
        <v>450</v>
      </c>
      <c r="C3206" t="s">
        <v>808</v>
      </c>
      <c r="D3206" s="5" t="str">
        <f t="shared" si="181"/>
        <v>11-12</v>
      </c>
      <c r="E3206" s="1">
        <f>_xlfn.IFNA(VLOOKUP(Aragon!B3206,'Kilter Holds'!$P$36:$AA$208,5,0),0)</f>
        <v>0</v>
      </c>
      <c r="G3206" s="2">
        <f t="shared" si="182"/>
        <v>0</v>
      </c>
      <c r="H3206" s="2">
        <f t="shared" si="180"/>
        <v>0</v>
      </c>
    </row>
    <row r="3207" spans="2:8">
      <c r="B3207" t="s">
        <v>450</v>
      </c>
      <c r="C3207" t="s">
        <v>808</v>
      </c>
      <c r="D3207" s="6" t="str">
        <f t="shared" si="181"/>
        <v>14-01</v>
      </c>
      <c r="E3207" s="1">
        <f>_xlfn.IFNA(VLOOKUP(Aragon!B3207,'Kilter Holds'!$P$36:$AA$208,6,0),0)</f>
        <v>0</v>
      </c>
      <c r="G3207" s="2">
        <f t="shared" si="182"/>
        <v>0</v>
      </c>
      <c r="H3207" s="2">
        <f t="shared" si="180"/>
        <v>0</v>
      </c>
    </row>
    <row r="3208" spans="2:8">
      <c r="B3208" t="s">
        <v>450</v>
      </c>
      <c r="C3208" t="s">
        <v>808</v>
      </c>
      <c r="D3208" s="7" t="str">
        <f t="shared" si="181"/>
        <v>15-12</v>
      </c>
      <c r="E3208" s="1">
        <f>_xlfn.IFNA(VLOOKUP(Aragon!B3208,'Kilter Holds'!$P$36:$AA$208,7,0),0)</f>
        <v>0</v>
      </c>
      <c r="G3208" s="2">
        <f t="shared" si="182"/>
        <v>0</v>
      </c>
      <c r="H3208" s="2">
        <f t="shared" si="180"/>
        <v>0</v>
      </c>
    </row>
    <row r="3209" spans="2:8">
      <c r="B3209" t="s">
        <v>450</v>
      </c>
      <c r="C3209" t="s">
        <v>808</v>
      </c>
      <c r="D3209" s="8" t="str">
        <f t="shared" si="181"/>
        <v>16-16</v>
      </c>
      <c r="E3209" s="1">
        <f>_xlfn.IFNA(VLOOKUP(Aragon!B3209,'Kilter Holds'!$P$36:$AA$208,8,0),0)</f>
        <v>0</v>
      </c>
      <c r="G3209" s="2">
        <f t="shared" si="182"/>
        <v>0</v>
      </c>
      <c r="H3209" s="2">
        <f t="shared" si="180"/>
        <v>0</v>
      </c>
    </row>
    <row r="3210" spans="2:8">
      <c r="B3210" t="s">
        <v>450</v>
      </c>
      <c r="C3210" t="s">
        <v>808</v>
      </c>
      <c r="D3210" s="9" t="str">
        <f t="shared" si="181"/>
        <v>13-01</v>
      </c>
      <c r="E3210" s="1">
        <f>_xlfn.IFNA(VLOOKUP(Aragon!B3210,'Kilter Holds'!$P$36:$AA$208,9,0),0)</f>
        <v>0</v>
      </c>
      <c r="G3210" s="2">
        <f t="shared" si="182"/>
        <v>0</v>
      </c>
      <c r="H3210" s="2">
        <f t="shared" si="180"/>
        <v>0</v>
      </c>
    </row>
    <row r="3211" spans="2:8">
      <c r="B3211" t="s">
        <v>450</v>
      </c>
      <c r="C3211" t="s">
        <v>808</v>
      </c>
      <c r="D3211" s="10" t="str">
        <f t="shared" si="181"/>
        <v>07-13</v>
      </c>
      <c r="E3211" s="1">
        <f>_xlfn.IFNA(VLOOKUP(Aragon!B3211,'Kilter Holds'!$P$36:$AA$208,10,0),0)</f>
        <v>0</v>
      </c>
      <c r="G3211" s="2">
        <f t="shared" si="182"/>
        <v>0</v>
      </c>
      <c r="H3211" s="2">
        <f t="shared" si="180"/>
        <v>0</v>
      </c>
    </row>
    <row r="3212" spans="2:8">
      <c r="B3212" t="s">
        <v>450</v>
      </c>
      <c r="C3212" t="s">
        <v>808</v>
      </c>
      <c r="D3212" s="11" t="str">
        <f t="shared" si="181"/>
        <v>11-26</v>
      </c>
      <c r="E3212" s="1">
        <f>_xlfn.IFNA(VLOOKUP(Aragon!B3212,'Kilter Holds'!$P$36:$AA$208,11,0),0)</f>
        <v>0</v>
      </c>
      <c r="G3212" s="2">
        <f t="shared" si="182"/>
        <v>0</v>
      </c>
      <c r="H3212" s="2">
        <f t="shared" si="180"/>
        <v>0</v>
      </c>
    </row>
    <row r="3213" spans="2:8">
      <c r="B3213" t="s">
        <v>450</v>
      </c>
      <c r="C3213" t="s">
        <v>808</v>
      </c>
      <c r="D3213" s="13" t="str">
        <f t="shared" si="181"/>
        <v>18-01</v>
      </c>
      <c r="E3213" s="1">
        <f>_xlfn.IFNA(VLOOKUP(Aragon!B3213,'Kilter Holds'!$P$36:$AA$208,12,0),0)</f>
        <v>0</v>
      </c>
      <c r="G3213" s="2">
        <f t="shared" si="182"/>
        <v>0</v>
      </c>
      <c r="H3213" s="2">
        <f t="shared" si="180"/>
        <v>0</v>
      </c>
    </row>
    <row r="3214" spans="2:8">
      <c r="B3214" t="s">
        <v>450</v>
      </c>
      <c r="C3214" t="s">
        <v>808</v>
      </c>
      <c r="D3214" s="12" t="str">
        <f t="shared" si="181"/>
        <v>Color Code</v>
      </c>
      <c r="E3214" s="1">
        <f>_xlfn.IFNA(VLOOKUP(Aragon!B3214,'Kilter Holds'!$P$36:$AA$208,13,0),0)</f>
        <v>0</v>
      </c>
      <c r="G3214" s="2">
        <f t="shared" si="182"/>
        <v>0</v>
      </c>
      <c r="H3214" s="2">
        <f t="shared" si="180"/>
        <v>0</v>
      </c>
    </row>
    <row r="3215" spans="2:8">
      <c r="B3215" t="s">
        <v>86</v>
      </c>
      <c r="C3215" t="s">
        <v>809</v>
      </c>
      <c r="D3215" s="5" t="str">
        <f t="shared" si="181"/>
        <v>11-12</v>
      </c>
      <c r="E3215" s="1">
        <f>_xlfn.IFNA(VLOOKUP(Aragon!B3215,'Kilter Holds'!$P$36:$AA$208,5,0),0)</f>
        <v>0</v>
      </c>
      <c r="G3215" s="2">
        <f t="shared" si="182"/>
        <v>0</v>
      </c>
      <c r="H3215" s="2">
        <f t="shared" si="180"/>
        <v>0</v>
      </c>
    </row>
    <row r="3216" spans="2:8">
      <c r="B3216" t="s">
        <v>86</v>
      </c>
      <c r="C3216" t="s">
        <v>809</v>
      </c>
      <c r="D3216" s="6" t="str">
        <f t="shared" si="181"/>
        <v>14-01</v>
      </c>
      <c r="E3216" s="1">
        <f>_xlfn.IFNA(VLOOKUP(Aragon!B3216,'Kilter Holds'!$P$36:$AA$208,6,0),0)</f>
        <v>0</v>
      </c>
      <c r="G3216" s="2">
        <f t="shared" si="182"/>
        <v>0</v>
      </c>
      <c r="H3216" s="2">
        <f t="shared" si="180"/>
        <v>0</v>
      </c>
    </row>
    <row r="3217" spans="2:8">
      <c r="B3217" t="s">
        <v>86</v>
      </c>
      <c r="C3217" t="s">
        <v>809</v>
      </c>
      <c r="D3217" s="7" t="str">
        <f t="shared" si="181"/>
        <v>15-12</v>
      </c>
      <c r="E3217" s="1">
        <f>_xlfn.IFNA(VLOOKUP(Aragon!B3217,'Kilter Holds'!$P$36:$AA$208,7,0),0)</f>
        <v>0</v>
      </c>
      <c r="G3217" s="2">
        <f t="shared" si="182"/>
        <v>0</v>
      </c>
      <c r="H3217" s="2">
        <f t="shared" ref="H3217:H3280" si="183">IF($S$11="Y",G3217*0.05,0)</f>
        <v>0</v>
      </c>
    </row>
    <row r="3218" spans="2:8">
      <c r="B3218" t="s">
        <v>86</v>
      </c>
      <c r="C3218" t="s">
        <v>809</v>
      </c>
      <c r="D3218" s="8" t="str">
        <f t="shared" ref="D3218:D3281" si="184">D3209</f>
        <v>16-16</v>
      </c>
      <c r="E3218" s="1">
        <f>_xlfn.IFNA(VLOOKUP(Aragon!B3218,'Kilter Holds'!$P$36:$AA$208,8,0),0)</f>
        <v>0</v>
      </c>
      <c r="G3218" s="2">
        <f t="shared" si="182"/>
        <v>0</v>
      </c>
      <c r="H3218" s="2">
        <f t="shared" si="183"/>
        <v>0</v>
      </c>
    </row>
    <row r="3219" spans="2:8">
      <c r="B3219" t="s">
        <v>86</v>
      </c>
      <c r="C3219" t="s">
        <v>809</v>
      </c>
      <c r="D3219" s="9" t="str">
        <f t="shared" si="184"/>
        <v>13-01</v>
      </c>
      <c r="E3219" s="1">
        <f>_xlfn.IFNA(VLOOKUP(Aragon!B3219,'Kilter Holds'!$P$36:$AA$208,9,0),0)</f>
        <v>0</v>
      </c>
      <c r="G3219" s="2">
        <f t="shared" si="182"/>
        <v>0</v>
      </c>
      <c r="H3219" s="2">
        <f t="shared" si="183"/>
        <v>0</v>
      </c>
    </row>
    <row r="3220" spans="2:8">
      <c r="B3220" t="s">
        <v>86</v>
      </c>
      <c r="C3220" t="s">
        <v>809</v>
      </c>
      <c r="D3220" s="10" t="str">
        <f t="shared" si="184"/>
        <v>07-13</v>
      </c>
      <c r="E3220" s="1">
        <f>_xlfn.IFNA(VLOOKUP(Aragon!B3220,'Kilter Holds'!$P$36:$AA$208,10,0),0)</f>
        <v>0</v>
      </c>
      <c r="G3220" s="2">
        <f t="shared" si="182"/>
        <v>0</v>
      </c>
      <c r="H3220" s="2">
        <f t="shared" si="183"/>
        <v>0</v>
      </c>
    </row>
    <row r="3221" spans="2:8">
      <c r="B3221" t="s">
        <v>86</v>
      </c>
      <c r="C3221" t="s">
        <v>809</v>
      </c>
      <c r="D3221" s="11" t="str">
        <f t="shared" si="184"/>
        <v>11-26</v>
      </c>
      <c r="E3221" s="1">
        <f>_xlfn.IFNA(VLOOKUP(Aragon!B3221,'Kilter Holds'!$P$36:$AA$208,11,0),0)</f>
        <v>0</v>
      </c>
      <c r="G3221" s="2">
        <f t="shared" si="182"/>
        <v>0</v>
      </c>
      <c r="H3221" s="2">
        <f t="shared" si="183"/>
        <v>0</v>
      </c>
    </row>
    <row r="3222" spans="2:8">
      <c r="B3222" t="s">
        <v>86</v>
      </c>
      <c r="C3222" t="s">
        <v>809</v>
      </c>
      <c r="D3222" s="13" t="str">
        <f t="shared" si="184"/>
        <v>18-01</v>
      </c>
      <c r="E3222" s="1">
        <f>_xlfn.IFNA(VLOOKUP(Aragon!B3222,'Kilter Holds'!$P$36:$AA$208,12,0),0)</f>
        <v>0</v>
      </c>
      <c r="G3222" s="2">
        <f t="shared" si="182"/>
        <v>0</v>
      </c>
      <c r="H3222" s="2">
        <f t="shared" si="183"/>
        <v>0</v>
      </c>
    </row>
    <row r="3223" spans="2:8">
      <c r="B3223" t="s">
        <v>86</v>
      </c>
      <c r="C3223" t="s">
        <v>809</v>
      </c>
      <c r="D3223" s="12" t="str">
        <f t="shared" si="184"/>
        <v>Color Code</v>
      </c>
      <c r="E3223" s="1">
        <f>_xlfn.IFNA(VLOOKUP(Aragon!B3223,'Kilter Holds'!$P$36:$AA$208,13,0),0)</f>
        <v>0</v>
      </c>
      <c r="G3223" s="2">
        <f t="shared" si="182"/>
        <v>0</v>
      </c>
      <c r="H3223" s="2">
        <f t="shared" si="183"/>
        <v>0</v>
      </c>
    </row>
    <row r="3224" spans="2:8">
      <c r="B3224" t="s">
        <v>62</v>
      </c>
      <c r="C3224" t="s">
        <v>810</v>
      </c>
      <c r="D3224" s="5" t="str">
        <f t="shared" si="184"/>
        <v>11-12</v>
      </c>
      <c r="E3224" s="1">
        <f>_xlfn.IFNA(VLOOKUP(Aragon!B3224,'Kilter Holds'!$P$36:$AA$208,5,0),0)</f>
        <v>0</v>
      </c>
      <c r="G3224" s="2">
        <f t="shared" ref="G3224:G3287" si="185">E3224*F3224</f>
        <v>0</v>
      </c>
      <c r="H3224" s="2">
        <f t="shared" si="183"/>
        <v>0</v>
      </c>
    </row>
    <row r="3225" spans="2:8">
      <c r="B3225" t="s">
        <v>62</v>
      </c>
      <c r="C3225" t="s">
        <v>810</v>
      </c>
      <c r="D3225" s="6" t="str">
        <f t="shared" si="184"/>
        <v>14-01</v>
      </c>
      <c r="E3225" s="1">
        <f>_xlfn.IFNA(VLOOKUP(Aragon!B3225,'Kilter Holds'!$P$36:$AA$208,6,0),0)</f>
        <v>0</v>
      </c>
      <c r="G3225" s="2">
        <f t="shared" si="185"/>
        <v>0</v>
      </c>
      <c r="H3225" s="2">
        <f t="shared" si="183"/>
        <v>0</v>
      </c>
    </row>
    <row r="3226" spans="2:8">
      <c r="B3226" t="s">
        <v>62</v>
      </c>
      <c r="C3226" t="s">
        <v>810</v>
      </c>
      <c r="D3226" s="7" t="str">
        <f t="shared" si="184"/>
        <v>15-12</v>
      </c>
      <c r="E3226" s="1">
        <f>_xlfn.IFNA(VLOOKUP(Aragon!B3226,'Kilter Holds'!$P$36:$AA$208,7,0),0)</f>
        <v>0</v>
      </c>
      <c r="G3226" s="2">
        <f t="shared" si="185"/>
        <v>0</v>
      </c>
      <c r="H3226" s="2">
        <f t="shared" si="183"/>
        <v>0</v>
      </c>
    </row>
    <row r="3227" spans="2:8">
      <c r="B3227" t="s">
        <v>62</v>
      </c>
      <c r="C3227" t="s">
        <v>810</v>
      </c>
      <c r="D3227" s="8" t="str">
        <f t="shared" si="184"/>
        <v>16-16</v>
      </c>
      <c r="E3227" s="1">
        <f>_xlfn.IFNA(VLOOKUP(Aragon!B3227,'Kilter Holds'!$P$36:$AA$208,8,0),0)</f>
        <v>0</v>
      </c>
      <c r="G3227" s="2">
        <f t="shared" si="185"/>
        <v>0</v>
      </c>
      <c r="H3227" s="2">
        <f t="shared" si="183"/>
        <v>0</v>
      </c>
    </row>
    <row r="3228" spans="2:8">
      <c r="B3228" t="s">
        <v>62</v>
      </c>
      <c r="C3228" t="s">
        <v>810</v>
      </c>
      <c r="D3228" s="9" t="str">
        <f t="shared" si="184"/>
        <v>13-01</v>
      </c>
      <c r="E3228" s="1">
        <f>_xlfn.IFNA(VLOOKUP(Aragon!B3228,'Kilter Holds'!$P$36:$AA$208,9,0),0)</f>
        <v>0</v>
      </c>
      <c r="G3228" s="2">
        <f t="shared" si="185"/>
        <v>0</v>
      </c>
      <c r="H3228" s="2">
        <f t="shared" si="183"/>
        <v>0</v>
      </c>
    </row>
    <row r="3229" spans="2:8">
      <c r="B3229" t="s">
        <v>62</v>
      </c>
      <c r="C3229" t="s">
        <v>810</v>
      </c>
      <c r="D3229" s="10" t="str">
        <f t="shared" si="184"/>
        <v>07-13</v>
      </c>
      <c r="E3229" s="1">
        <f>_xlfn.IFNA(VLOOKUP(Aragon!B3229,'Kilter Holds'!$P$36:$AA$208,10,0),0)</f>
        <v>0</v>
      </c>
      <c r="G3229" s="2">
        <f t="shared" si="185"/>
        <v>0</v>
      </c>
      <c r="H3229" s="2">
        <f t="shared" si="183"/>
        <v>0</v>
      </c>
    </row>
    <row r="3230" spans="2:8">
      <c r="B3230" t="s">
        <v>62</v>
      </c>
      <c r="C3230" t="s">
        <v>810</v>
      </c>
      <c r="D3230" s="11" t="str">
        <f t="shared" si="184"/>
        <v>11-26</v>
      </c>
      <c r="E3230" s="1">
        <f>_xlfn.IFNA(VLOOKUP(Aragon!B3230,'Kilter Holds'!$P$36:$AA$208,11,0),0)</f>
        <v>0</v>
      </c>
      <c r="G3230" s="2">
        <f t="shared" si="185"/>
        <v>0</v>
      </c>
      <c r="H3230" s="2">
        <f t="shared" si="183"/>
        <v>0</v>
      </c>
    </row>
    <row r="3231" spans="2:8">
      <c r="B3231" t="s">
        <v>62</v>
      </c>
      <c r="C3231" t="s">
        <v>810</v>
      </c>
      <c r="D3231" s="13" t="str">
        <f t="shared" si="184"/>
        <v>18-01</v>
      </c>
      <c r="E3231" s="1">
        <f>_xlfn.IFNA(VLOOKUP(Aragon!B3231,'Kilter Holds'!$P$36:$AA$208,12,0),0)</f>
        <v>0</v>
      </c>
      <c r="G3231" s="2">
        <f t="shared" si="185"/>
        <v>0</v>
      </c>
      <c r="H3231" s="2">
        <f t="shared" si="183"/>
        <v>0</v>
      </c>
    </row>
    <row r="3232" spans="2:8">
      <c r="B3232" t="s">
        <v>62</v>
      </c>
      <c r="C3232" t="s">
        <v>810</v>
      </c>
      <c r="D3232" s="12" t="str">
        <f t="shared" si="184"/>
        <v>Color Code</v>
      </c>
      <c r="E3232" s="1">
        <f>_xlfn.IFNA(VLOOKUP(Aragon!B3232,'Kilter Holds'!$P$36:$AA$208,13,0),0)</f>
        <v>0</v>
      </c>
      <c r="G3232" s="2">
        <f t="shared" si="185"/>
        <v>0</v>
      </c>
      <c r="H3232" s="2">
        <f t="shared" si="183"/>
        <v>0</v>
      </c>
    </row>
    <row r="3233" spans="2:8">
      <c r="B3233" t="s">
        <v>71</v>
      </c>
      <c r="C3233" t="s">
        <v>811</v>
      </c>
      <c r="D3233" s="5" t="str">
        <f t="shared" si="184"/>
        <v>11-12</v>
      </c>
      <c r="E3233" s="1">
        <f>_xlfn.IFNA(VLOOKUP(Aragon!B3233,'Kilter Holds'!$P$36:$AA$208,5,0),0)</f>
        <v>0</v>
      </c>
      <c r="G3233" s="2">
        <f t="shared" si="185"/>
        <v>0</v>
      </c>
      <c r="H3233" s="2">
        <f t="shared" si="183"/>
        <v>0</v>
      </c>
    </row>
    <row r="3234" spans="2:8">
      <c r="B3234" t="s">
        <v>71</v>
      </c>
      <c r="C3234" t="s">
        <v>811</v>
      </c>
      <c r="D3234" s="6" t="str">
        <f t="shared" si="184"/>
        <v>14-01</v>
      </c>
      <c r="E3234" s="1">
        <f>_xlfn.IFNA(VLOOKUP(Aragon!B3234,'Kilter Holds'!$P$36:$AA$208,6,0),0)</f>
        <v>0</v>
      </c>
      <c r="G3234" s="2">
        <f t="shared" si="185"/>
        <v>0</v>
      </c>
      <c r="H3234" s="2">
        <f t="shared" si="183"/>
        <v>0</v>
      </c>
    </row>
    <row r="3235" spans="2:8">
      <c r="B3235" t="s">
        <v>71</v>
      </c>
      <c r="C3235" t="s">
        <v>811</v>
      </c>
      <c r="D3235" s="7" t="str">
        <f t="shared" si="184"/>
        <v>15-12</v>
      </c>
      <c r="E3235" s="1">
        <f>_xlfn.IFNA(VLOOKUP(Aragon!B3235,'Kilter Holds'!$P$36:$AA$208,7,0),0)</f>
        <v>0</v>
      </c>
      <c r="G3235" s="2">
        <f t="shared" si="185"/>
        <v>0</v>
      </c>
      <c r="H3235" s="2">
        <f t="shared" si="183"/>
        <v>0</v>
      </c>
    </row>
    <row r="3236" spans="2:8">
      <c r="B3236" t="s">
        <v>71</v>
      </c>
      <c r="C3236" t="s">
        <v>811</v>
      </c>
      <c r="D3236" s="8" t="str">
        <f t="shared" si="184"/>
        <v>16-16</v>
      </c>
      <c r="E3236" s="1">
        <f>_xlfn.IFNA(VLOOKUP(Aragon!B3236,'Kilter Holds'!$P$36:$AA$208,8,0),0)</f>
        <v>0</v>
      </c>
      <c r="G3236" s="2">
        <f t="shared" si="185"/>
        <v>0</v>
      </c>
      <c r="H3236" s="2">
        <f t="shared" si="183"/>
        <v>0</v>
      </c>
    </row>
    <row r="3237" spans="2:8">
      <c r="B3237" t="s">
        <v>71</v>
      </c>
      <c r="C3237" t="s">
        <v>811</v>
      </c>
      <c r="D3237" s="9" t="str">
        <f t="shared" si="184"/>
        <v>13-01</v>
      </c>
      <c r="E3237" s="1">
        <f>_xlfn.IFNA(VLOOKUP(Aragon!B3237,'Kilter Holds'!$P$36:$AA$208,9,0),0)</f>
        <v>0</v>
      </c>
      <c r="G3237" s="2">
        <f t="shared" si="185"/>
        <v>0</v>
      </c>
      <c r="H3237" s="2">
        <f t="shared" si="183"/>
        <v>0</v>
      </c>
    </row>
    <row r="3238" spans="2:8">
      <c r="B3238" t="s">
        <v>71</v>
      </c>
      <c r="C3238" t="s">
        <v>811</v>
      </c>
      <c r="D3238" s="10" t="str">
        <f t="shared" si="184"/>
        <v>07-13</v>
      </c>
      <c r="E3238" s="1">
        <f>_xlfn.IFNA(VLOOKUP(Aragon!B3238,'Kilter Holds'!$P$36:$AA$208,10,0),0)</f>
        <v>0</v>
      </c>
      <c r="G3238" s="2">
        <f t="shared" si="185"/>
        <v>0</v>
      </c>
      <c r="H3238" s="2">
        <f t="shared" si="183"/>
        <v>0</v>
      </c>
    </row>
    <row r="3239" spans="2:8">
      <c r="B3239" t="s">
        <v>71</v>
      </c>
      <c r="C3239" t="s">
        <v>811</v>
      </c>
      <c r="D3239" s="11" t="str">
        <f t="shared" si="184"/>
        <v>11-26</v>
      </c>
      <c r="E3239" s="1">
        <f>_xlfn.IFNA(VLOOKUP(Aragon!B3239,'Kilter Holds'!$P$36:$AA$208,11,0),0)</f>
        <v>0</v>
      </c>
      <c r="G3239" s="2">
        <f t="shared" si="185"/>
        <v>0</v>
      </c>
      <c r="H3239" s="2">
        <f t="shared" si="183"/>
        <v>0</v>
      </c>
    </row>
    <row r="3240" spans="2:8">
      <c r="B3240" t="s">
        <v>71</v>
      </c>
      <c r="C3240" t="s">
        <v>811</v>
      </c>
      <c r="D3240" s="13" t="str">
        <f t="shared" si="184"/>
        <v>18-01</v>
      </c>
      <c r="E3240" s="1">
        <f>_xlfn.IFNA(VLOOKUP(Aragon!B3240,'Kilter Holds'!$P$36:$AA$208,12,0),0)</f>
        <v>0</v>
      </c>
      <c r="G3240" s="2">
        <f t="shared" si="185"/>
        <v>0</v>
      </c>
      <c r="H3240" s="2">
        <f t="shared" si="183"/>
        <v>0</v>
      </c>
    </row>
    <row r="3241" spans="2:8">
      <c r="B3241" t="s">
        <v>71</v>
      </c>
      <c r="C3241" t="s">
        <v>811</v>
      </c>
      <c r="D3241" s="12" t="str">
        <f t="shared" si="184"/>
        <v>Color Code</v>
      </c>
      <c r="E3241" s="1">
        <f>_xlfn.IFNA(VLOOKUP(Aragon!B3241,'Kilter Holds'!$P$36:$AA$208,13,0),0)</f>
        <v>0</v>
      </c>
      <c r="G3241" s="2">
        <f t="shared" si="185"/>
        <v>0</v>
      </c>
      <c r="H3241" s="2">
        <f t="shared" si="183"/>
        <v>0</v>
      </c>
    </row>
    <row r="3242" spans="2:8">
      <c r="B3242" t="s">
        <v>79</v>
      </c>
      <c r="C3242" t="s">
        <v>812</v>
      </c>
      <c r="D3242" s="5" t="str">
        <f t="shared" si="184"/>
        <v>11-12</v>
      </c>
      <c r="E3242" s="1">
        <f>_xlfn.IFNA(VLOOKUP(Aragon!B3242,'Kilter Holds'!$P$36:$AA$208,5,0),0)</f>
        <v>0</v>
      </c>
      <c r="G3242" s="2">
        <f t="shared" si="185"/>
        <v>0</v>
      </c>
      <c r="H3242" s="2">
        <f t="shared" si="183"/>
        <v>0</v>
      </c>
    </row>
    <row r="3243" spans="2:8">
      <c r="B3243" t="s">
        <v>79</v>
      </c>
      <c r="C3243" t="s">
        <v>812</v>
      </c>
      <c r="D3243" s="6" t="str">
        <f t="shared" si="184"/>
        <v>14-01</v>
      </c>
      <c r="E3243" s="1">
        <f>_xlfn.IFNA(VLOOKUP(Aragon!B3243,'Kilter Holds'!$P$36:$AA$208,6,0),0)</f>
        <v>0</v>
      </c>
      <c r="G3243" s="2">
        <f t="shared" si="185"/>
        <v>0</v>
      </c>
      <c r="H3243" s="2">
        <f t="shared" si="183"/>
        <v>0</v>
      </c>
    </row>
    <row r="3244" spans="2:8">
      <c r="B3244" t="s">
        <v>79</v>
      </c>
      <c r="C3244" t="s">
        <v>812</v>
      </c>
      <c r="D3244" s="7" t="str">
        <f t="shared" si="184"/>
        <v>15-12</v>
      </c>
      <c r="E3244" s="1">
        <f>_xlfn.IFNA(VLOOKUP(Aragon!B3244,'Kilter Holds'!$P$36:$AA$208,7,0),0)</f>
        <v>0</v>
      </c>
      <c r="G3244" s="2">
        <f t="shared" si="185"/>
        <v>0</v>
      </c>
      <c r="H3244" s="2">
        <f t="shared" si="183"/>
        <v>0</v>
      </c>
    </row>
    <row r="3245" spans="2:8">
      <c r="B3245" t="s">
        <v>79</v>
      </c>
      <c r="C3245" t="s">
        <v>812</v>
      </c>
      <c r="D3245" s="8" t="str">
        <f t="shared" si="184"/>
        <v>16-16</v>
      </c>
      <c r="E3245" s="1">
        <f>_xlfn.IFNA(VLOOKUP(Aragon!B3245,'Kilter Holds'!$P$36:$AA$208,8,0),0)</f>
        <v>0</v>
      </c>
      <c r="G3245" s="2">
        <f t="shared" si="185"/>
        <v>0</v>
      </c>
      <c r="H3245" s="2">
        <f t="shared" si="183"/>
        <v>0</v>
      </c>
    </row>
    <row r="3246" spans="2:8">
      <c r="B3246" t="s">
        <v>79</v>
      </c>
      <c r="C3246" t="s">
        <v>812</v>
      </c>
      <c r="D3246" s="9" t="str">
        <f t="shared" si="184"/>
        <v>13-01</v>
      </c>
      <c r="E3246" s="1">
        <f>_xlfn.IFNA(VLOOKUP(Aragon!B3246,'Kilter Holds'!$P$36:$AA$208,9,0),0)</f>
        <v>0</v>
      </c>
      <c r="G3246" s="2">
        <f t="shared" si="185"/>
        <v>0</v>
      </c>
      <c r="H3246" s="2">
        <f t="shared" si="183"/>
        <v>0</v>
      </c>
    </row>
    <row r="3247" spans="2:8">
      <c r="B3247" t="s">
        <v>79</v>
      </c>
      <c r="C3247" t="s">
        <v>812</v>
      </c>
      <c r="D3247" s="10" t="str">
        <f t="shared" si="184"/>
        <v>07-13</v>
      </c>
      <c r="E3247" s="1">
        <f>_xlfn.IFNA(VLOOKUP(Aragon!B3247,'Kilter Holds'!$P$36:$AA$208,10,0),0)</f>
        <v>0</v>
      </c>
      <c r="G3247" s="2">
        <f t="shared" si="185"/>
        <v>0</v>
      </c>
      <c r="H3247" s="2">
        <f t="shared" si="183"/>
        <v>0</v>
      </c>
    </row>
    <row r="3248" spans="2:8">
      <c r="B3248" t="s">
        <v>79</v>
      </c>
      <c r="C3248" t="s">
        <v>812</v>
      </c>
      <c r="D3248" s="11" t="str">
        <f t="shared" si="184"/>
        <v>11-26</v>
      </c>
      <c r="E3248" s="1">
        <f>_xlfn.IFNA(VLOOKUP(Aragon!B3248,'Kilter Holds'!$P$36:$AA$208,11,0),0)</f>
        <v>0</v>
      </c>
      <c r="G3248" s="2">
        <f t="shared" si="185"/>
        <v>0</v>
      </c>
      <c r="H3248" s="2">
        <f t="shared" si="183"/>
        <v>0</v>
      </c>
    </row>
    <row r="3249" spans="2:8">
      <c r="B3249" t="s">
        <v>79</v>
      </c>
      <c r="C3249" t="s">
        <v>812</v>
      </c>
      <c r="D3249" s="13" t="str">
        <f t="shared" si="184"/>
        <v>18-01</v>
      </c>
      <c r="E3249" s="1">
        <f>_xlfn.IFNA(VLOOKUP(Aragon!B3249,'Kilter Holds'!$P$36:$AA$208,12,0),0)</f>
        <v>0</v>
      </c>
      <c r="G3249" s="2">
        <f t="shared" si="185"/>
        <v>0</v>
      </c>
      <c r="H3249" s="2">
        <f t="shared" si="183"/>
        <v>0</v>
      </c>
    </row>
    <row r="3250" spans="2:8">
      <c r="B3250" t="s">
        <v>79</v>
      </c>
      <c r="C3250" t="s">
        <v>812</v>
      </c>
      <c r="D3250" s="12" t="str">
        <f t="shared" si="184"/>
        <v>Color Code</v>
      </c>
      <c r="E3250" s="1">
        <f>_xlfn.IFNA(VLOOKUP(Aragon!B3250,'Kilter Holds'!$P$36:$AA$208,13,0),0)</f>
        <v>0</v>
      </c>
      <c r="G3250" s="2">
        <f t="shared" si="185"/>
        <v>0</v>
      </c>
      <c r="H3250" s="2">
        <f t="shared" si="183"/>
        <v>0</v>
      </c>
    </row>
    <row r="3251" spans="2:8">
      <c r="B3251" t="s">
        <v>77</v>
      </c>
      <c r="C3251" t="s">
        <v>813</v>
      </c>
      <c r="D3251" s="5" t="str">
        <f t="shared" si="184"/>
        <v>11-12</v>
      </c>
      <c r="E3251" s="1">
        <f>_xlfn.IFNA(VLOOKUP(Aragon!B3251,'Kilter Holds'!$P$36:$AA$208,5,0),0)</f>
        <v>0</v>
      </c>
      <c r="G3251" s="2">
        <f t="shared" si="185"/>
        <v>0</v>
      </c>
      <c r="H3251" s="2">
        <f t="shared" si="183"/>
        <v>0</v>
      </c>
    </row>
    <row r="3252" spans="2:8">
      <c r="B3252" t="s">
        <v>77</v>
      </c>
      <c r="C3252" t="s">
        <v>813</v>
      </c>
      <c r="D3252" s="6" t="str">
        <f t="shared" si="184"/>
        <v>14-01</v>
      </c>
      <c r="E3252" s="1">
        <f>_xlfn.IFNA(VLOOKUP(Aragon!B3252,'Kilter Holds'!$P$36:$AA$208,6,0),0)</f>
        <v>0</v>
      </c>
      <c r="G3252" s="2">
        <f t="shared" si="185"/>
        <v>0</v>
      </c>
      <c r="H3252" s="2">
        <f t="shared" si="183"/>
        <v>0</v>
      </c>
    </row>
    <row r="3253" spans="2:8">
      <c r="B3253" t="s">
        <v>77</v>
      </c>
      <c r="C3253" t="s">
        <v>813</v>
      </c>
      <c r="D3253" s="7" t="str">
        <f t="shared" si="184"/>
        <v>15-12</v>
      </c>
      <c r="E3253" s="1">
        <f>_xlfn.IFNA(VLOOKUP(Aragon!B3253,'Kilter Holds'!$P$36:$AA$208,7,0),0)</f>
        <v>0</v>
      </c>
      <c r="G3253" s="2">
        <f t="shared" si="185"/>
        <v>0</v>
      </c>
      <c r="H3253" s="2">
        <f t="shared" si="183"/>
        <v>0</v>
      </c>
    </row>
    <row r="3254" spans="2:8">
      <c r="B3254" t="s">
        <v>77</v>
      </c>
      <c r="C3254" t="s">
        <v>813</v>
      </c>
      <c r="D3254" s="8" t="str">
        <f t="shared" si="184"/>
        <v>16-16</v>
      </c>
      <c r="E3254" s="1">
        <f>_xlfn.IFNA(VLOOKUP(Aragon!B3254,'Kilter Holds'!$P$36:$AA$208,8,0),0)</f>
        <v>0</v>
      </c>
      <c r="G3254" s="2">
        <f t="shared" si="185"/>
        <v>0</v>
      </c>
      <c r="H3254" s="2">
        <f t="shared" si="183"/>
        <v>0</v>
      </c>
    </row>
    <row r="3255" spans="2:8">
      <c r="B3255" t="s">
        <v>77</v>
      </c>
      <c r="C3255" t="s">
        <v>813</v>
      </c>
      <c r="D3255" s="9" t="str">
        <f t="shared" si="184"/>
        <v>13-01</v>
      </c>
      <c r="E3255" s="1">
        <f>_xlfn.IFNA(VLOOKUP(Aragon!B3255,'Kilter Holds'!$P$36:$AA$208,9,0),0)</f>
        <v>0</v>
      </c>
      <c r="G3255" s="2">
        <f t="shared" si="185"/>
        <v>0</v>
      </c>
      <c r="H3255" s="2">
        <f t="shared" si="183"/>
        <v>0</v>
      </c>
    </row>
    <row r="3256" spans="2:8">
      <c r="B3256" t="s">
        <v>77</v>
      </c>
      <c r="C3256" t="s">
        <v>813</v>
      </c>
      <c r="D3256" s="10" t="str">
        <f t="shared" si="184"/>
        <v>07-13</v>
      </c>
      <c r="E3256" s="1">
        <f>_xlfn.IFNA(VLOOKUP(Aragon!B3256,'Kilter Holds'!$P$36:$AA$208,10,0),0)</f>
        <v>0</v>
      </c>
      <c r="G3256" s="2">
        <f t="shared" si="185"/>
        <v>0</v>
      </c>
      <c r="H3256" s="2">
        <f t="shared" si="183"/>
        <v>0</v>
      </c>
    </row>
    <row r="3257" spans="2:8">
      <c r="B3257" t="s">
        <v>77</v>
      </c>
      <c r="C3257" t="s">
        <v>813</v>
      </c>
      <c r="D3257" s="11" t="str">
        <f t="shared" si="184"/>
        <v>11-26</v>
      </c>
      <c r="E3257" s="1">
        <f>_xlfn.IFNA(VLOOKUP(Aragon!B3257,'Kilter Holds'!$P$36:$AA$208,11,0),0)</f>
        <v>0</v>
      </c>
      <c r="G3257" s="2">
        <f t="shared" si="185"/>
        <v>0</v>
      </c>
      <c r="H3257" s="2">
        <f t="shared" si="183"/>
        <v>0</v>
      </c>
    </row>
    <row r="3258" spans="2:8">
      <c r="B3258" t="s">
        <v>77</v>
      </c>
      <c r="C3258" t="s">
        <v>813</v>
      </c>
      <c r="D3258" s="13" t="str">
        <f t="shared" si="184"/>
        <v>18-01</v>
      </c>
      <c r="E3258" s="1">
        <f>_xlfn.IFNA(VLOOKUP(Aragon!B3258,'Kilter Holds'!$P$36:$AA$208,12,0),0)</f>
        <v>0</v>
      </c>
      <c r="G3258" s="2">
        <f t="shared" si="185"/>
        <v>0</v>
      </c>
      <c r="H3258" s="2">
        <f t="shared" si="183"/>
        <v>0</v>
      </c>
    </row>
    <row r="3259" spans="2:8">
      <c r="B3259" t="s">
        <v>77</v>
      </c>
      <c r="C3259" t="s">
        <v>813</v>
      </c>
      <c r="D3259" s="12" t="str">
        <f t="shared" si="184"/>
        <v>Color Code</v>
      </c>
      <c r="E3259" s="1">
        <f>_xlfn.IFNA(VLOOKUP(Aragon!B3259,'Kilter Holds'!$P$36:$AA$208,13,0),0)</f>
        <v>0</v>
      </c>
      <c r="G3259" s="2">
        <f t="shared" si="185"/>
        <v>0</v>
      </c>
      <c r="H3259" s="2">
        <f t="shared" si="183"/>
        <v>0</v>
      </c>
    </row>
    <row r="3260" spans="2:8">
      <c r="B3260" t="s">
        <v>72</v>
      </c>
      <c r="C3260" t="s">
        <v>814</v>
      </c>
      <c r="D3260" s="5" t="str">
        <f t="shared" si="184"/>
        <v>11-12</v>
      </c>
      <c r="E3260" s="1">
        <f>_xlfn.IFNA(VLOOKUP(Aragon!B3260,'Kilter Holds'!$P$36:$AA$208,5,0),0)</f>
        <v>0</v>
      </c>
      <c r="G3260" s="2">
        <f t="shared" si="185"/>
        <v>0</v>
      </c>
      <c r="H3260" s="2">
        <f t="shared" si="183"/>
        <v>0</v>
      </c>
    </row>
    <row r="3261" spans="2:8">
      <c r="B3261" t="s">
        <v>72</v>
      </c>
      <c r="C3261" t="s">
        <v>814</v>
      </c>
      <c r="D3261" s="6" t="str">
        <f t="shared" si="184"/>
        <v>14-01</v>
      </c>
      <c r="E3261" s="1">
        <f>_xlfn.IFNA(VLOOKUP(Aragon!B3261,'Kilter Holds'!$P$36:$AA$208,6,0),0)</f>
        <v>0</v>
      </c>
      <c r="G3261" s="2">
        <f t="shared" si="185"/>
        <v>0</v>
      </c>
      <c r="H3261" s="2">
        <f t="shared" si="183"/>
        <v>0</v>
      </c>
    </row>
    <row r="3262" spans="2:8">
      <c r="B3262" t="s">
        <v>72</v>
      </c>
      <c r="C3262" t="s">
        <v>814</v>
      </c>
      <c r="D3262" s="7" t="str">
        <f t="shared" si="184"/>
        <v>15-12</v>
      </c>
      <c r="E3262" s="1">
        <f>_xlfn.IFNA(VLOOKUP(Aragon!B3262,'Kilter Holds'!$P$36:$AA$208,7,0),0)</f>
        <v>0</v>
      </c>
      <c r="G3262" s="2">
        <f t="shared" si="185"/>
        <v>0</v>
      </c>
      <c r="H3262" s="2">
        <f t="shared" si="183"/>
        <v>0</v>
      </c>
    </row>
    <row r="3263" spans="2:8">
      <c r="B3263" t="s">
        <v>72</v>
      </c>
      <c r="C3263" t="s">
        <v>814</v>
      </c>
      <c r="D3263" s="8" t="str">
        <f t="shared" si="184"/>
        <v>16-16</v>
      </c>
      <c r="E3263" s="1">
        <f>_xlfn.IFNA(VLOOKUP(Aragon!B3263,'Kilter Holds'!$P$36:$AA$208,8,0),0)</f>
        <v>0</v>
      </c>
      <c r="G3263" s="2">
        <f t="shared" si="185"/>
        <v>0</v>
      </c>
      <c r="H3263" s="2">
        <f t="shared" si="183"/>
        <v>0</v>
      </c>
    </row>
    <row r="3264" spans="2:8">
      <c r="B3264" t="s">
        <v>72</v>
      </c>
      <c r="C3264" t="s">
        <v>814</v>
      </c>
      <c r="D3264" s="9" t="str">
        <f t="shared" si="184"/>
        <v>13-01</v>
      </c>
      <c r="E3264" s="1">
        <f>_xlfn.IFNA(VLOOKUP(Aragon!B3264,'Kilter Holds'!$P$36:$AA$208,9,0),0)</f>
        <v>0</v>
      </c>
      <c r="G3264" s="2">
        <f t="shared" si="185"/>
        <v>0</v>
      </c>
      <c r="H3264" s="2">
        <f t="shared" si="183"/>
        <v>0</v>
      </c>
    </row>
    <row r="3265" spans="2:8">
      <c r="B3265" t="s">
        <v>72</v>
      </c>
      <c r="C3265" t="s">
        <v>814</v>
      </c>
      <c r="D3265" s="10" t="str">
        <f t="shared" si="184"/>
        <v>07-13</v>
      </c>
      <c r="E3265" s="1">
        <f>_xlfn.IFNA(VLOOKUP(Aragon!B3265,'Kilter Holds'!$P$36:$AA$208,10,0),0)</f>
        <v>0</v>
      </c>
      <c r="G3265" s="2">
        <f t="shared" si="185"/>
        <v>0</v>
      </c>
      <c r="H3265" s="2">
        <f t="shared" si="183"/>
        <v>0</v>
      </c>
    </row>
    <row r="3266" spans="2:8">
      <c r="B3266" t="s">
        <v>72</v>
      </c>
      <c r="C3266" t="s">
        <v>814</v>
      </c>
      <c r="D3266" s="11" t="str">
        <f t="shared" si="184"/>
        <v>11-26</v>
      </c>
      <c r="E3266" s="1">
        <f>_xlfn.IFNA(VLOOKUP(Aragon!B3266,'Kilter Holds'!$P$36:$AA$208,11,0),0)</f>
        <v>0</v>
      </c>
      <c r="G3266" s="2">
        <f t="shared" si="185"/>
        <v>0</v>
      </c>
      <c r="H3266" s="2">
        <f t="shared" si="183"/>
        <v>0</v>
      </c>
    </row>
    <row r="3267" spans="2:8">
      <c r="B3267" t="s">
        <v>72</v>
      </c>
      <c r="C3267" t="s">
        <v>814</v>
      </c>
      <c r="D3267" s="13" t="str">
        <f t="shared" si="184"/>
        <v>18-01</v>
      </c>
      <c r="E3267" s="1">
        <f>_xlfn.IFNA(VLOOKUP(Aragon!B3267,'Kilter Holds'!$P$36:$AA$208,12,0),0)</f>
        <v>0</v>
      </c>
      <c r="G3267" s="2">
        <f t="shared" si="185"/>
        <v>0</v>
      </c>
      <c r="H3267" s="2">
        <f t="shared" si="183"/>
        <v>0</v>
      </c>
    </row>
    <row r="3268" spans="2:8">
      <c r="B3268" t="s">
        <v>72</v>
      </c>
      <c r="C3268" t="s">
        <v>814</v>
      </c>
      <c r="D3268" s="12" t="str">
        <f t="shared" si="184"/>
        <v>Color Code</v>
      </c>
      <c r="E3268" s="1">
        <f>_xlfn.IFNA(VLOOKUP(Aragon!B3268,'Kilter Holds'!$P$36:$AA$208,13,0),0)</f>
        <v>0</v>
      </c>
      <c r="G3268" s="2">
        <f t="shared" si="185"/>
        <v>0</v>
      </c>
      <c r="H3268" s="2">
        <f t="shared" si="183"/>
        <v>0</v>
      </c>
    </row>
    <row r="3269" spans="2:8">
      <c r="B3269" t="s">
        <v>73</v>
      </c>
      <c r="C3269" t="s">
        <v>815</v>
      </c>
      <c r="D3269" s="5" t="str">
        <f t="shared" si="184"/>
        <v>11-12</v>
      </c>
      <c r="E3269" s="1">
        <f>_xlfn.IFNA(VLOOKUP(Aragon!B3269,'Kilter Holds'!$P$36:$AA$208,5,0),0)</f>
        <v>0</v>
      </c>
      <c r="G3269" s="2">
        <f t="shared" si="185"/>
        <v>0</v>
      </c>
      <c r="H3269" s="2">
        <f t="shared" si="183"/>
        <v>0</v>
      </c>
    </row>
    <row r="3270" spans="2:8">
      <c r="B3270" t="s">
        <v>73</v>
      </c>
      <c r="C3270" t="s">
        <v>815</v>
      </c>
      <c r="D3270" s="6" t="str">
        <f t="shared" si="184"/>
        <v>14-01</v>
      </c>
      <c r="E3270" s="1">
        <f>_xlfn.IFNA(VLOOKUP(Aragon!B3270,'Kilter Holds'!$P$36:$AA$208,6,0),0)</f>
        <v>0</v>
      </c>
      <c r="G3270" s="2">
        <f t="shared" si="185"/>
        <v>0</v>
      </c>
      <c r="H3270" s="2">
        <f t="shared" si="183"/>
        <v>0</v>
      </c>
    </row>
    <row r="3271" spans="2:8">
      <c r="B3271" t="s">
        <v>73</v>
      </c>
      <c r="C3271" t="s">
        <v>815</v>
      </c>
      <c r="D3271" s="7" t="str">
        <f t="shared" si="184"/>
        <v>15-12</v>
      </c>
      <c r="E3271" s="1">
        <f>_xlfn.IFNA(VLOOKUP(Aragon!B3271,'Kilter Holds'!$P$36:$AA$208,7,0),0)</f>
        <v>0</v>
      </c>
      <c r="G3271" s="2">
        <f t="shared" si="185"/>
        <v>0</v>
      </c>
      <c r="H3271" s="2">
        <f t="shared" si="183"/>
        <v>0</v>
      </c>
    </row>
    <row r="3272" spans="2:8">
      <c r="B3272" t="s">
        <v>73</v>
      </c>
      <c r="C3272" t="s">
        <v>815</v>
      </c>
      <c r="D3272" s="8" t="str">
        <f t="shared" si="184"/>
        <v>16-16</v>
      </c>
      <c r="E3272" s="1">
        <f>_xlfn.IFNA(VLOOKUP(Aragon!B3272,'Kilter Holds'!$P$36:$AA$208,8,0),0)</f>
        <v>0</v>
      </c>
      <c r="G3272" s="2">
        <f t="shared" si="185"/>
        <v>0</v>
      </c>
      <c r="H3272" s="2">
        <f t="shared" si="183"/>
        <v>0</v>
      </c>
    </row>
    <row r="3273" spans="2:8">
      <c r="B3273" t="s">
        <v>73</v>
      </c>
      <c r="C3273" t="s">
        <v>815</v>
      </c>
      <c r="D3273" s="9" t="str">
        <f t="shared" si="184"/>
        <v>13-01</v>
      </c>
      <c r="E3273" s="1">
        <f>_xlfn.IFNA(VLOOKUP(Aragon!B3273,'Kilter Holds'!$P$36:$AA$208,9,0),0)</f>
        <v>0</v>
      </c>
      <c r="G3273" s="2">
        <f t="shared" si="185"/>
        <v>0</v>
      </c>
      <c r="H3273" s="2">
        <f t="shared" si="183"/>
        <v>0</v>
      </c>
    </row>
    <row r="3274" spans="2:8">
      <c r="B3274" t="s">
        <v>73</v>
      </c>
      <c r="C3274" t="s">
        <v>815</v>
      </c>
      <c r="D3274" s="10" t="str">
        <f t="shared" si="184"/>
        <v>07-13</v>
      </c>
      <c r="E3274" s="1">
        <f>_xlfn.IFNA(VLOOKUP(Aragon!B3274,'Kilter Holds'!$P$36:$AA$208,10,0),0)</f>
        <v>0</v>
      </c>
      <c r="G3274" s="2">
        <f t="shared" si="185"/>
        <v>0</v>
      </c>
      <c r="H3274" s="2">
        <f t="shared" si="183"/>
        <v>0</v>
      </c>
    </row>
    <row r="3275" spans="2:8">
      <c r="B3275" t="s">
        <v>73</v>
      </c>
      <c r="C3275" t="s">
        <v>815</v>
      </c>
      <c r="D3275" s="11" t="str">
        <f t="shared" si="184"/>
        <v>11-26</v>
      </c>
      <c r="E3275" s="1">
        <f>_xlfn.IFNA(VLOOKUP(Aragon!B3275,'Kilter Holds'!$P$36:$AA$208,11,0),0)</f>
        <v>0</v>
      </c>
      <c r="G3275" s="2">
        <f t="shared" si="185"/>
        <v>0</v>
      </c>
      <c r="H3275" s="2">
        <f t="shared" si="183"/>
        <v>0</v>
      </c>
    </row>
    <row r="3276" spans="2:8">
      <c r="B3276" t="s">
        <v>73</v>
      </c>
      <c r="C3276" t="s">
        <v>815</v>
      </c>
      <c r="D3276" s="13" t="str">
        <f t="shared" si="184"/>
        <v>18-01</v>
      </c>
      <c r="E3276" s="1">
        <f>_xlfn.IFNA(VLOOKUP(Aragon!B3276,'Kilter Holds'!$P$36:$AA$208,12,0),0)</f>
        <v>0</v>
      </c>
      <c r="G3276" s="2">
        <f t="shared" si="185"/>
        <v>0</v>
      </c>
      <c r="H3276" s="2">
        <f t="shared" si="183"/>
        <v>0</v>
      </c>
    </row>
    <row r="3277" spans="2:8">
      <c r="B3277" t="s">
        <v>73</v>
      </c>
      <c r="C3277" t="s">
        <v>815</v>
      </c>
      <c r="D3277" s="12" t="str">
        <f t="shared" si="184"/>
        <v>Color Code</v>
      </c>
      <c r="E3277" s="1">
        <f>_xlfn.IFNA(VLOOKUP(Aragon!B3277,'Kilter Holds'!$P$36:$AA$208,13,0),0)</f>
        <v>0</v>
      </c>
      <c r="G3277" s="2">
        <f t="shared" si="185"/>
        <v>0</v>
      </c>
      <c r="H3277" s="2">
        <f t="shared" si="183"/>
        <v>0</v>
      </c>
    </row>
    <row r="3278" spans="2:8">
      <c r="B3278" t="s">
        <v>63</v>
      </c>
      <c r="C3278" t="s">
        <v>816</v>
      </c>
      <c r="D3278" s="5" t="str">
        <f t="shared" si="184"/>
        <v>11-12</v>
      </c>
      <c r="E3278" s="1">
        <f>_xlfn.IFNA(VLOOKUP(Aragon!B3278,'Kilter Holds'!$P$36:$AA$208,5,0),0)</f>
        <v>0</v>
      </c>
      <c r="G3278" s="2">
        <f t="shared" si="185"/>
        <v>0</v>
      </c>
      <c r="H3278" s="2">
        <f t="shared" si="183"/>
        <v>0</v>
      </c>
    </row>
    <row r="3279" spans="2:8">
      <c r="B3279" t="s">
        <v>63</v>
      </c>
      <c r="C3279" t="s">
        <v>816</v>
      </c>
      <c r="D3279" s="6" t="str">
        <f t="shared" si="184"/>
        <v>14-01</v>
      </c>
      <c r="E3279" s="1">
        <f>_xlfn.IFNA(VLOOKUP(Aragon!B3279,'Kilter Holds'!$P$36:$AA$208,6,0),0)</f>
        <v>0</v>
      </c>
      <c r="G3279" s="2">
        <f t="shared" si="185"/>
        <v>0</v>
      </c>
      <c r="H3279" s="2">
        <f t="shared" si="183"/>
        <v>0</v>
      </c>
    </row>
    <row r="3280" spans="2:8">
      <c r="B3280" t="s">
        <v>63</v>
      </c>
      <c r="C3280" t="s">
        <v>816</v>
      </c>
      <c r="D3280" s="7" t="str">
        <f t="shared" si="184"/>
        <v>15-12</v>
      </c>
      <c r="E3280" s="1">
        <f>_xlfn.IFNA(VLOOKUP(Aragon!B3280,'Kilter Holds'!$P$36:$AA$208,7,0),0)</f>
        <v>0</v>
      </c>
      <c r="G3280" s="2">
        <f t="shared" si="185"/>
        <v>0</v>
      </c>
      <c r="H3280" s="2">
        <f t="shared" si="183"/>
        <v>0</v>
      </c>
    </row>
    <row r="3281" spans="2:8">
      <c r="B3281" t="s">
        <v>63</v>
      </c>
      <c r="C3281" t="s">
        <v>816</v>
      </c>
      <c r="D3281" s="8" t="str">
        <f t="shared" si="184"/>
        <v>16-16</v>
      </c>
      <c r="E3281" s="1">
        <f>_xlfn.IFNA(VLOOKUP(Aragon!B3281,'Kilter Holds'!$P$36:$AA$208,8,0),0)</f>
        <v>0</v>
      </c>
      <c r="G3281" s="2">
        <f t="shared" si="185"/>
        <v>0</v>
      </c>
      <c r="H3281" s="2">
        <f t="shared" ref="H3281:H3344" si="186">IF($S$11="Y",G3281*0.05,0)</f>
        <v>0</v>
      </c>
    </row>
    <row r="3282" spans="2:8">
      <c r="B3282" t="s">
        <v>63</v>
      </c>
      <c r="C3282" t="s">
        <v>816</v>
      </c>
      <c r="D3282" s="9" t="str">
        <f t="shared" ref="D3282:D3345" si="187">D3273</f>
        <v>13-01</v>
      </c>
      <c r="E3282" s="1">
        <f>_xlfn.IFNA(VLOOKUP(Aragon!B3282,'Kilter Holds'!$P$36:$AA$208,9,0),0)</f>
        <v>0</v>
      </c>
      <c r="G3282" s="2">
        <f t="shared" si="185"/>
        <v>0</v>
      </c>
      <c r="H3282" s="2">
        <f t="shared" si="186"/>
        <v>0</v>
      </c>
    </row>
    <row r="3283" spans="2:8">
      <c r="B3283" t="s">
        <v>63</v>
      </c>
      <c r="C3283" t="s">
        <v>816</v>
      </c>
      <c r="D3283" s="10" t="str">
        <f t="shared" si="187"/>
        <v>07-13</v>
      </c>
      <c r="E3283" s="1">
        <f>_xlfn.IFNA(VLOOKUP(Aragon!B3283,'Kilter Holds'!$P$36:$AA$208,10,0),0)</f>
        <v>0</v>
      </c>
      <c r="G3283" s="2">
        <f t="shared" si="185"/>
        <v>0</v>
      </c>
      <c r="H3283" s="2">
        <f t="shared" si="186"/>
        <v>0</v>
      </c>
    </row>
    <row r="3284" spans="2:8">
      <c r="B3284" t="s">
        <v>63</v>
      </c>
      <c r="C3284" t="s">
        <v>816</v>
      </c>
      <c r="D3284" s="11" t="str">
        <f t="shared" si="187"/>
        <v>11-26</v>
      </c>
      <c r="E3284" s="1">
        <f>_xlfn.IFNA(VLOOKUP(Aragon!B3284,'Kilter Holds'!$P$36:$AA$208,11,0),0)</f>
        <v>0</v>
      </c>
      <c r="G3284" s="2">
        <f t="shared" si="185"/>
        <v>0</v>
      </c>
      <c r="H3284" s="2">
        <f t="shared" si="186"/>
        <v>0</v>
      </c>
    </row>
    <row r="3285" spans="2:8">
      <c r="B3285" t="s">
        <v>63</v>
      </c>
      <c r="C3285" t="s">
        <v>816</v>
      </c>
      <c r="D3285" s="13" t="str">
        <f t="shared" si="187"/>
        <v>18-01</v>
      </c>
      <c r="E3285" s="1">
        <f>_xlfn.IFNA(VLOOKUP(Aragon!B3285,'Kilter Holds'!$P$36:$AA$208,12,0),0)</f>
        <v>0</v>
      </c>
      <c r="G3285" s="2">
        <f t="shared" si="185"/>
        <v>0</v>
      </c>
      <c r="H3285" s="2">
        <f t="shared" si="186"/>
        <v>0</v>
      </c>
    </row>
    <row r="3286" spans="2:8">
      <c r="B3286" t="s">
        <v>63</v>
      </c>
      <c r="C3286" t="s">
        <v>816</v>
      </c>
      <c r="D3286" s="12" t="str">
        <f t="shared" si="187"/>
        <v>Color Code</v>
      </c>
      <c r="E3286" s="1">
        <f>_xlfn.IFNA(VLOOKUP(Aragon!B3286,'Kilter Holds'!$P$36:$AA$208,13,0),0)</f>
        <v>0</v>
      </c>
      <c r="G3286" s="2">
        <f t="shared" si="185"/>
        <v>0</v>
      </c>
      <c r="H3286" s="2">
        <f t="shared" si="186"/>
        <v>0</v>
      </c>
    </row>
    <row r="3287" spans="2:8">
      <c r="B3287" t="s">
        <v>64</v>
      </c>
      <c r="C3287" t="s">
        <v>817</v>
      </c>
      <c r="D3287" s="5" t="str">
        <f t="shared" si="187"/>
        <v>11-12</v>
      </c>
      <c r="E3287" s="1">
        <f>_xlfn.IFNA(VLOOKUP(Aragon!B3287,'Kilter Holds'!$P$36:$AA$208,5,0),0)</f>
        <v>0</v>
      </c>
      <c r="G3287" s="2">
        <f t="shared" si="185"/>
        <v>0</v>
      </c>
      <c r="H3287" s="2">
        <f t="shared" si="186"/>
        <v>0</v>
      </c>
    </row>
    <row r="3288" spans="2:8">
      <c r="B3288" t="s">
        <v>64</v>
      </c>
      <c r="C3288" t="s">
        <v>817</v>
      </c>
      <c r="D3288" s="6" t="str">
        <f t="shared" si="187"/>
        <v>14-01</v>
      </c>
      <c r="E3288" s="1">
        <f>_xlfn.IFNA(VLOOKUP(Aragon!B3288,'Kilter Holds'!$P$36:$AA$208,6,0),0)</f>
        <v>0</v>
      </c>
      <c r="G3288" s="2">
        <f t="shared" ref="G3288:G3351" si="188">E3288*F3288</f>
        <v>0</v>
      </c>
      <c r="H3288" s="2">
        <f t="shared" si="186"/>
        <v>0</v>
      </c>
    </row>
    <row r="3289" spans="2:8">
      <c r="B3289" t="s">
        <v>64</v>
      </c>
      <c r="C3289" t="s">
        <v>817</v>
      </c>
      <c r="D3289" s="7" t="str">
        <f t="shared" si="187"/>
        <v>15-12</v>
      </c>
      <c r="E3289" s="1">
        <f>_xlfn.IFNA(VLOOKUP(Aragon!B3289,'Kilter Holds'!$P$36:$AA$208,7,0),0)</f>
        <v>0</v>
      </c>
      <c r="G3289" s="2">
        <f t="shared" si="188"/>
        <v>0</v>
      </c>
      <c r="H3289" s="2">
        <f t="shared" si="186"/>
        <v>0</v>
      </c>
    </row>
    <row r="3290" spans="2:8">
      <c r="B3290" t="s">
        <v>64</v>
      </c>
      <c r="C3290" t="s">
        <v>817</v>
      </c>
      <c r="D3290" s="8" t="str">
        <f t="shared" si="187"/>
        <v>16-16</v>
      </c>
      <c r="E3290" s="1">
        <f>_xlfn.IFNA(VLOOKUP(Aragon!B3290,'Kilter Holds'!$P$36:$AA$208,8,0),0)</f>
        <v>0</v>
      </c>
      <c r="G3290" s="2">
        <f t="shared" si="188"/>
        <v>0</v>
      </c>
      <c r="H3290" s="2">
        <f t="shared" si="186"/>
        <v>0</v>
      </c>
    </row>
    <row r="3291" spans="2:8">
      <c r="B3291" t="s">
        <v>64</v>
      </c>
      <c r="C3291" t="s">
        <v>817</v>
      </c>
      <c r="D3291" s="9" t="str">
        <f t="shared" si="187"/>
        <v>13-01</v>
      </c>
      <c r="E3291" s="1">
        <f>_xlfn.IFNA(VLOOKUP(Aragon!B3291,'Kilter Holds'!$P$36:$AA$208,9,0),0)</f>
        <v>0</v>
      </c>
      <c r="G3291" s="2">
        <f t="shared" si="188"/>
        <v>0</v>
      </c>
      <c r="H3291" s="2">
        <f t="shared" si="186"/>
        <v>0</v>
      </c>
    </row>
    <row r="3292" spans="2:8">
      <c r="B3292" t="s">
        <v>64</v>
      </c>
      <c r="C3292" t="s">
        <v>817</v>
      </c>
      <c r="D3292" s="10" t="str">
        <f t="shared" si="187"/>
        <v>07-13</v>
      </c>
      <c r="E3292" s="1">
        <f>_xlfn.IFNA(VLOOKUP(Aragon!B3292,'Kilter Holds'!$P$36:$AA$208,10,0),0)</f>
        <v>0</v>
      </c>
      <c r="G3292" s="2">
        <f t="shared" si="188"/>
        <v>0</v>
      </c>
      <c r="H3292" s="2">
        <f t="shared" si="186"/>
        <v>0</v>
      </c>
    </row>
    <row r="3293" spans="2:8">
      <c r="B3293" t="s">
        <v>64</v>
      </c>
      <c r="C3293" t="s">
        <v>817</v>
      </c>
      <c r="D3293" s="11" t="str">
        <f t="shared" si="187"/>
        <v>11-26</v>
      </c>
      <c r="E3293" s="1">
        <f>_xlfn.IFNA(VLOOKUP(Aragon!B3293,'Kilter Holds'!$P$36:$AA$208,11,0),0)</f>
        <v>0</v>
      </c>
      <c r="G3293" s="2">
        <f t="shared" si="188"/>
        <v>0</v>
      </c>
      <c r="H3293" s="2">
        <f t="shared" si="186"/>
        <v>0</v>
      </c>
    </row>
    <row r="3294" spans="2:8">
      <c r="B3294" t="s">
        <v>64</v>
      </c>
      <c r="C3294" t="s">
        <v>817</v>
      </c>
      <c r="D3294" s="13" t="str">
        <f t="shared" si="187"/>
        <v>18-01</v>
      </c>
      <c r="E3294" s="1">
        <f>_xlfn.IFNA(VLOOKUP(Aragon!B3294,'Kilter Holds'!$P$36:$AA$208,12,0),0)</f>
        <v>0</v>
      </c>
      <c r="G3294" s="2">
        <f t="shared" si="188"/>
        <v>0</v>
      </c>
      <c r="H3294" s="2">
        <f t="shared" si="186"/>
        <v>0</v>
      </c>
    </row>
    <row r="3295" spans="2:8">
      <c r="B3295" t="s">
        <v>64</v>
      </c>
      <c r="C3295" t="s">
        <v>817</v>
      </c>
      <c r="D3295" s="12" t="str">
        <f t="shared" si="187"/>
        <v>Color Code</v>
      </c>
      <c r="E3295" s="1">
        <f>_xlfn.IFNA(VLOOKUP(Aragon!B3295,'Kilter Holds'!$P$36:$AA$208,13,0),0)</f>
        <v>0</v>
      </c>
      <c r="G3295" s="2">
        <f t="shared" si="188"/>
        <v>0</v>
      </c>
      <c r="H3295" s="2">
        <f t="shared" si="186"/>
        <v>0</v>
      </c>
    </row>
    <row r="3296" spans="2:8">
      <c r="B3296" t="s">
        <v>78</v>
      </c>
      <c r="C3296" t="s">
        <v>818</v>
      </c>
      <c r="D3296" s="5" t="str">
        <f t="shared" si="187"/>
        <v>11-12</v>
      </c>
      <c r="E3296" s="1">
        <f>_xlfn.IFNA(VLOOKUP(Aragon!B3296,'Kilter Holds'!$P$36:$AA$208,5,0),0)</f>
        <v>0</v>
      </c>
      <c r="G3296" s="2">
        <f t="shared" si="188"/>
        <v>0</v>
      </c>
      <c r="H3296" s="2">
        <f t="shared" si="186"/>
        <v>0</v>
      </c>
    </row>
    <row r="3297" spans="2:8">
      <c r="B3297" t="s">
        <v>78</v>
      </c>
      <c r="C3297" t="s">
        <v>818</v>
      </c>
      <c r="D3297" s="6" t="str">
        <f t="shared" si="187"/>
        <v>14-01</v>
      </c>
      <c r="E3297" s="1">
        <f>_xlfn.IFNA(VLOOKUP(Aragon!B3297,'Kilter Holds'!$P$36:$AA$208,6,0),0)</f>
        <v>0</v>
      </c>
      <c r="G3297" s="2">
        <f t="shared" si="188"/>
        <v>0</v>
      </c>
      <c r="H3297" s="2">
        <f t="shared" si="186"/>
        <v>0</v>
      </c>
    </row>
    <row r="3298" spans="2:8">
      <c r="B3298" t="s">
        <v>78</v>
      </c>
      <c r="C3298" t="s">
        <v>818</v>
      </c>
      <c r="D3298" s="7" t="str">
        <f t="shared" si="187"/>
        <v>15-12</v>
      </c>
      <c r="E3298" s="1">
        <f>_xlfn.IFNA(VLOOKUP(Aragon!B3298,'Kilter Holds'!$P$36:$AA$208,7,0),0)</f>
        <v>0</v>
      </c>
      <c r="G3298" s="2">
        <f t="shared" si="188"/>
        <v>0</v>
      </c>
      <c r="H3298" s="2">
        <f t="shared" si="186"/>
        <v>0</v>
      </c>
    </row>
    <row r="3299" spans="2:8">
      <c r="B3299" t="s">
        <v>78</v>
      </c>
      <c r="C3299" t="s">
        <v>818</v>
      </c>
      <c r="D3299" s="8" t="str">
        <f t="shared" si="187"/>
        <v>16-16</v>
      </c>
      <c r="E3299" s="1">
        <f>_xlfn.IFNA(VLOOKUP(Aragon!B3299,'Kilter Holds'!$P$36:$AA$208,8,0),0)</f>
        <v>0</v>
      </c>
      <c r="G3299" s="2">
        <f t="shared" si="188"/>
        <v>0</v>
      </c>
      <c r="H3299" s="2">
        <f t="shared" si="186"/>
        <v>0</v>
      </c>
    </row>
    <row r="3300" spans="2:8">
      <c r="B3300" t="s">
        <v>78</v>
      </c>
      <c r="C3300" t="s">
        <v>818</v>
      </c>
      <c r="D3300" s="9" t="str">
        <f t="shared" si="187"/>
        <v>13-01</v>
      </c>
      <c r="E3300" s="1">
        <f>_xlfn.IFNA(VLOOKUP(Aragon!B3300,'Kilter Holds'!$P$36:$AA$208,9,0),0)</f>
        <v>0</v>
      </c>
      <c r="G3300" s="2">
        <f t="shared" si="188"/>
        <v>0</v>
      </c>
      <c r="H3300" s="2">
        <f t="shared" si="186"/>
        <v>0</v>
      </c>
    </row>
    <row r="3301" spans="2:8">
      <c r="B3301" t="s">
        <v>78</v>
      </c>
      <c r="C3301" t="s">
        <v>818</v>
      </c>
      <c r="D3301" s="10" t="str">
        <f t="shared" si="187"/>
        <v>07-13</v>
      </c>
      <c r="E3301" s="1">
        <f>_xlfn.IFNA(VLOOKUP(Aragon!B3301,'Kilter Holds'!$P$36:$AA$208,10,0),0)</f>
        <v>0</v>
      </c>
      <c r="G3301" s="2">
        <f t="shared" si="188"/>
        <v>0</v>
      </c>
      <c r="H3301" s="2">
        <f t="shared" si="186"/>
        <v>0</v>
      </c>
    </row>
    <row r="3302" spans="2:8">
      <c r="B3302" t="s">
        <v>78</v>
      </c>
      <c r="C3302" t="s">
        <v>818</v>
      </c>
      <c r="D3302" s="11" t="str">
        <f t="shared" si="187"/>
        <v>11-26</v>
      </c>
      <c r="E3302" s="1">
        <f>_xlfn.IFNA(VLOOKUP(Aragon!B3302,'Kilter Holds'!$P$36:$AA$208,11,0),0)</f>
        <v>0</v>
      </c>
      <c r="G3302" s="2">
        <f t="shared" si="188"/>
        <v>0</v>
      </c>
      <c r="H3302" s="2">
        <f t="shared" si="186"/>
        <v>0</v>
      </c>
    </row>
    <row r="3303" spans="2:8">
      <c r="B3303" t="s">
        <v>78</v>
      </c>
      <c r="C3303" t="s">
        <v>818</v>
      </c>
      <c r="D3303" s="13" t="str">
        <f t="shared" si="187"/>
        <v>18-01</v>
      </c>
      <c r="E3303" s="1">
        <f>_xlfn.IFNA(VLOOKUP(Aragon!B3303,'Kilter Holds'!$P$36:$AA$208,12,0),0)</f>
        <v>0</v>
      </c>
      <c r="G3303" s="2">
        <f t="shared" si="188"/>
        <v>0</v>
      </c>
      <c r="H3303" s="2">
        <f t="shared" si="186"/>
        <v>0</v>
      </c>
    </row>
    <row r="3304" spans="2:8">
      <c r="B3304" t="s">
        <v>78</v>
      </c>
      <c r="C3304" t="s">
        <v>818</v>
      </c>
      <c r="D3304" s="12" t="str">
        <f t="shared" si="187"/>
        <v>Color Code</v>
      </c>
      <c r="E3304" s="1">
        <f>_xlfn.IFNA(VLOOKUP(Aragon!B3304,'Kilter Holds'!$P$36:$AA$208,13,0),0)</f>
        <v>0</v>
      </c>
      <c r="G3304" s="2">
        <f t="shared" si="188"/>
        <v>0</v>
      </c>
      <c r="H3304" s="2">
        <f t="shared" si="186"/>
        <v>0</v>
      </c>
    </row>
    <row r="3305" spans="2:8">
      <c r="B3305" t="s">
        <v>65</v>
      </c>
      <c r="C3305" t="s">
        <v>819</v>
      </c>
      <c r="D3305" s="5" t="str">
        <f t="shared" si="187"/>
        <v>11-12</v>
      </c>
      <c r="E3305" s="1">
        <f>_xlfn.IFNA(VLOOKUP(Aragon!B3305,'Kilter Holds'!$P$36:$AA$208,5,0),0)</f>
        <v>0</v>
      </c>
      <c r="G3305" s="2">
        <f t="shared" si="188"/>
        <v>0</v>
      </c>
      <c r="H3305" s="2">
        <f t="shared" si="186"/>
        <v>0</v>
      </c>
    </row>
    <row r="3306" spans="2:8">
      <c r="B3306" t="s">
        <v>65</v>
      </c>
      <c r="C3306" t="s">
        <v>819</v>
      </c>
      <c r="D3306" s="6" t="str">
        <f t="shared" si="187"/>
        <v>14-01</v>
      </c>
      <c r="E3306" s="1">
        <f>_xlfn.IFNA(VLOOKUP(Aragon!B3306,'Kilter Holds'!$P$36:$AA$208,6,0),0)</f>
        <v>0</v>
      </c>
      <c r="G3306" s="2">
        <f t="shared" si="188"/>
        <v>0</v>
      </c>
      <c r="H3306" s="2">
        <f t="shared" si="186"/>
        <v>0</v>
      </c>
    </row>
    <row r="3307" spans="2:8">
      <c r="B3307" t="s">
        <v>65</v>
      </c>
      <c r="C3307" t="s">
        <v>819</v>
      </c>
      <c r="D3307" s="7" t="str">
        <f t="shared" si="187"/>
        <v>15-12</v>
      </c>
      <c r="E3307" s="1">
        <f>_xlfn.IFNA(VLOOKUP(Aragon!B3307,'Kilter Holds'!$P$36:$AA$208,7,0),0)</f>
        <v>0</v>
      </c>
      <c r="G3307" s="2">
        <f t="shared" si="188"/>
        <v>0</v>
      </c>
      <c r="H3307" s="2">
        <f t="shared" si="186"/>
        <v>0</v>
      </c>
    </row>
    <row r="3308" spans="2:8">
      <c r="B3308" t="s">
        <v>65</v>
      </c>
      <c r="C3308" t="s">
        <v>819</v>
      </c>
      <c r="D3308" s="8" t="str">
        <f t="shared" si="187"/>
        <v>16-16</v>
      </c>
      <c r="E3308" s="1">
        <f>_xlfn.IFNA(VLOOKUP(Aragon!B3308,'Kilter Holds'!$P$36:$AA$208,8,0),0)</f>
        <v>0</v>
      </c>
      <c r="G3308" s="2">
        <f t="shared" si="188"/>
        <v>0</v>
      </c>
      <c r="H3308" s="2">
        <f t="shared" si="186"/>
        <v>0</v>
      </c>
    </row>
    <row r="3309" spans="2:8">
      <c r="B3309" t="s">
        <v>65</v>
      </c>
      <c r="C3309" t="s">
        <v>819</v>
      </c>
      <c r="D3309" s="9" t="str">
        <f t="shared" si="187"/>
        <v>13-01</v>
      </c>
      <c r="E3309" s="1">
        <f>_xlfn.IFNA(VLOOKUP(Aragon!B3309,'Kilter Holds'!$P$36:$AA$208,9,0),0)</f>
        <v>0</v>
      </c>
      <c r="G3309" s="2">
        <f t="shared" si="188"/>
        <v>0</v>
      </c>
      <c r="H3309" s="2">
        <f t="shared" si="186"/>
        <v>0</v>
      </c>
    </row>
    <row r="3310" spans="2:8">
      <c r="B3310" t="s">
        <v>65</v>
      </c>
      <c r="C3310" t="s">
        <v>819</v>
      </c>
      <c r="D3310" s="10" t="str">
        <f t="shared" si="187"/>
        <v>07-13</v>
      </c>
      <c r="E3310" s="1">
        <f>_xlfn.IFNA(VLOOKUP(Aragon!B3310,'Kilter Holds'!$P$36:$AA$208,10,0),0)</f>
        <v>0</v>
      </c>
      <c r="G3310" s="2">
        <f t="shared" si="188"/>
        <v>0</v>
      </c>
      <c r="H3310" s="2">
        <f t="shared" si="186"/>
        <v>0</v>
      </c>
    </row>
    <row r="3311" spans="2:8">
      <c r="B3311" t="s">
        <v>65</v>
      </c>
      <c r="C3311" t="s">
        <v>819</v>
      </c>
      <c r="D3311" s="11" t="str">
        <f t="shared" si="187"/>
        <v>11-26</v>
      </c>
      <c r="E3311" s="1">
        <f>_xlfn.IFNA(VLOOKUP(Aragon!B3311,'Kilter Holds'!$P$36:$AA$208,11,0),0)</f>
        <v>0</v>
      </c>
      <c r="G3311" s="2">
        <f t="shared" si="188"/>
        <v>0</v>
      </c>
      <c r="H3311" s="2">
        <f t="shared" si="186"/>
        <v>0</v>
      </c>
    </row>
    <row r="3312" spans="2:8">
      <c r="B3312" t="s">
        <v>65</v>
      </c>
      <c r="C3312" t="s">
        <v>819</v>
      </c>
      <c r="D3312" s="13" t="str">
        <f t="shared" si="187"/>
        <v>18-01</v>
      </c>
      <c r="E3312" s="1">
        <f>_xlfn.IFNA(VLOOKUP(Aragon!B3312,'Kilter Holds'!$P$36:$AA$208,12,0),0)</f>
        <v>0</v>
      </c>
      <c r="G3312" s="2">
        <f t="shared" si="188"/>
        <v>0</v>
      </c>
      <c r="H3312" s="2">
        <f t="shared" si="186"/>
        <v>0</v>
      </c>
    </row>
    <row r="3313" spans="2:8">
      <c r="B3313" t="s">
        <v>65</v>
      </c>
      <c r="C3313" t="s">
        <v>819</v>
      </c>
      <c r="D3313" s="12" t="str">
        <f t="shared" si="187"/>
        <v>Color Code</v>
      </c>
      <c r="E3313" s="1">
        <f>_xlfn.IFNA(VLOOKUP(Aragon!B3313,'Kilter Holds'!$P$36:$AA$208,13,0),0)</f>
        <v>0</v>
      </c>
      <c r="G3313" s="2">
        <f t="shared" si="188"/>
        <v>0</v>
      </c>
      <c r="H3313" s="2">
        <f t="shared" si="186"/>
        <v>0</v>
      </c>
    </row>
    <row r="3314" spans="2:8">
      <c r="B3314" t="s">
        <v>66</v>
      </c>
      <c r="C3314" t="s">
        <v>820</v>
      </c>
      <c r="D3314" s="5" t="str">
        <f t="shared" si="187"/>
        <v>11-12</v>
      </c>
      <c r="E3314" s="1">
        <f>_xlfn.IFNA(VLOOKUP(Aragon!B3314,'Kilter Holds'!$P$36:$AA$208,5,0),0)</f>
        <v>0</v>
      </c>
      <c r="G3314" s="2">
        <f t="shared" si="188"/>
        <v>0</v>
      </c>
      <c r="H3314" s="2">
        <f t="shared" si="186"/>
        <v>0</v>
      </c>
    </row>
    <row r="3315" spans="2:8">
      <c r="B3315" t="s">
        <v>66</v>
      </c>
      <c r="C3315" t="s">
        <v>820</v>
      </c>
      <c r="D3315" s="6" t="str">
        <f t="shared" si="187"/>
        <v>14-01</v>
      </c>
      <c r="E3315" s="1">
        <f>_xlfn.IFNA(VLOOKUP(Aragon!B3315,'Kilter Holds'!$P$36:$AA$208,6,0),0)</f>
        <v>0</v>
      </c>
      <c r="G3315" s="2">
        <f t="shared" si="188"/>
        <v>0</v>
      </c>
      <c r="H3315" s="2">
        <f t="shared" si="186"/>
        <v>0</v>
      </c>
    </row>
    <row r="3316" spans="2:8">
      <c r="B3316" t="s">
        <v>66</v>
      </c>
      <c r="C3316" t="s">
        <v>820</v>
      </c>
      <c r="D3316" s="7" t="str">
        <f t="shared" si="187"/>
        <v>15-12</v>
      </c>
      <c r="E3316" s="1">
        <f>_xlfn.IFNA(VLOOKUP(Aragon!B3316,'Kilter Holds'!$P$36:$AA$208,7,0),0)</f>
        <v>0</v>
      </c>
      <c r="G3316" s="2">
        <f t="shared" si="188"/>
        <v>0</v>
      </c>
      <c r="H3316" s="2">
        <f t="shared" si="186"/>
        <v>0</v>
      </c>
    </row>
    <row r="3317" spans="2:8">
      <c r="B3317" t="s">
        <v>66</v>
      </c>
      <c r="C3317" t="s">
        <v>820</v>
      </c>
      <c r="D3317" s="8" t="str">
        <f t="shared" si="187"/>
        <v>16-16</v>
      </c>
      <c r="E3317" s="1">
        <f>_xlfn.IFNA(VLOOKUP(Aragon!B3317,'Kilter Holds'!$P$36:$AA$208,8,0),0)</f>
        <v>0</v>
      </c>
      <c r="G3317" s="2">
        <f t="shared" si="188"/>
        <v>0</v>
      </c>
      <c r="H3317" s="2">
        <f t="shared" si="186"/>
        <v>0</v>
      </c>
    </row>
    <row r="3318" spans="2:8">
      <c r="B3318" t="s">
        <v>66</v>
      </c>
      <c r="C3318" t="s">
        <v>820</v>
      </c>
      <c r="D3318" s="9" t="str">
        <f t="shared" si="187"/>
        <v>13-01</v>
      </c>
      <c r="E3318" s="1">
        <f>_xlfn.IFNA(VLOOKUP(Aragon!B3318,'Kilter Holds'!$P$36:$AA$208,9,0),0)</f>
        <v>0</v>
      </c>
      <c r="G3318" s="2">
        <f t="shared" si="188"/>
        <v>0</v>
      </c>
      <c r="H3318" s="2">
        <f t="shared" si="186"/>
        <v>0</v>
      </c>
    </row>
    <row r="3319" spans="2:8">
      <c r="B3319" t="s">
        <v>66</v>
      </c>
      <c r="C3319" t="s">
        <v>820</v>
      </c>
      <c r="D3319" s="10" t="str">
        <f t="shared" si="187"/>
        <v>07-13</v>
      </c>
      <c r="E3319" s="1">
        <f>_xlfn.IFNA(VLOOKUP(Aragon!B3319,'Kilter Holds'!$P$36:$AA$208,10,0),0)</f>
        <v>0</v>
      </c>
      <c r="G3319" s="2">
        <f t="shared" si="188"/>
        <v>0</v>
      </c>
      <c r="H3319" s="2">
        <f t="shared" si="186"/>
        <v>0</v>
      </c>
    </row>
    <row r="3320" spans="2:8">
      <c r="B3320" t="s">
        <v>66</v>
      </c>
      <c r="C3320" t="s">
        <v>820</v>
      </c>
      <c r="D3320" s="11" t="str">
        <f t="shared" si="187"/>
        <v>11-26</v>
      </c>
      <c r="E3320" s="1">
        <f>_xlfn.IFNA(VLOOKUP(Aragon!B3320,'Kilter Holds'!$P$36:$AA$208,11,0),0)</f>
        <v>0</v>
      </c>
      <c r="G3320" s="2">
        <f t="shared" si="188"/>
        <v>0</v>
      </c>
      <c r="H3320" s="2">
        <f t="shared" si="186"/>
        <v>0</v>
      </c>
    </row>
    <row r="3321" spans="2:8">
      <c r="B3321" t="s">
        <v>66</v>
      </c>
      <c r="C3321" t="s">
        <v>820</v>
      </c>
      <c r="D3321" s="13" t="str">
        <f t="shared" si="187"/>
        <v>18-01</v>
      </c>
      <c r="E3321" s="1">
        <f>_xlfn.IFNA(VLOOKUP(Aragon!B3321,'Kilter Holds'!$P$36:$AA$208,12,0),0)</f>
        <v>0</v>
      </c>
      <c r="G3321" s="2">
        <f t="shared" si="188"/>
        <v>0</v>
      </c>
      <c r="H3321" s="2">
        <f t="shared" si="186"/>
        <v>0</v>
      </c>
    </row>
    <row r="3322" spans="2:8">
      <c r="B3322" t="s">
        <v>66</v>
      </c>
      <c r="C3322" t="s">
        <v>820</v>
      </c>
      <c r="D3322" s="12" t="str">
        <f t="shared" si="187"/>
        <v>Color Code</v>
      </c>
      <c r="E3322" s="1">
        <f>_xlfn.IFNA(VLOOKUP(Aragon!B3322,'Kilter Holds'!$P$36:$AA$208,13,0),0)</f>
        <v>0</v>
      </c>
      <c r="G3322" s="2">
        <f t="shared" si="188"/>
        <v>0</v>
      </c>
      <c r="H3322" s="2">
        <f t="shared" si="186"/>
        <v>0</v>
      </c>
    </row>
    <row r="3323" spans="2:8">
      <c r="B3323" t="s">
        <v>59</v>
      </c>
      <c r="C3323" t="s">
        <v>821</v>
      </c>
      <c r="D3323" s="5" t="str">
        <f t="shared" si="187"/>
        <v>11-12</v>
      </c>
      <c r="E3323" s="1">
        <f>_xlfn.IFNA(VLOOKUP(Aragon!B3323,'Kilter Holds'!$P$36:$AA$208,5,0),0)</f>
        <v>0</v>
      </c>
      <c r="G3323" s="2">
        <f t="shared" si="188"/>
        <v>0</v>
      </c>
      <c r="H3323" s="2">
        <f t="shared" si="186"/>
        <v>0</v>
      </c>
    </row>
    <row r="3324" spans="2:8">
      <c r="B3324" t="s">
        <v>59</v>
      </c>
      <c r="C3324" t="s">
        <v>821</v>
      </c>
      <c r="D3324" s="6" t="str">
        <f t="shared" si="187"/>
        <v>14-01</v>
      </c>
      <c r="E3324" s="1">
        <f>_xlfn.IFNA(VLOOKUP(Aragon!B3324,'Kilter Holds'!$P$36:$AA$208,6,0),0)</f>
        <v>0</v>
      </c>
      <c r="G3324" s="2">
        <f t="shared" si="188"/>
        <v>0</v>
      </c>
      <c r="H3324" s="2">
        <f t="shared" si="186"/>
        <v>0</v>
      </c>
    </row>
    <row r="3325" spans="2:8">
      <c r="B3325" t="s">
        <v>59</v>
      </c>
      <c r="C3325" t="s">
        <v>821</v>
      </c>
      <c r="D3325" s="7" t="str">
        <f t="shared" si="187"/>
        <v>15-12</v>
      </c>
      <c r="E3325" s="1">
        <f>_xlfn.IFNA(VLOOKUP(Aragon!B3325,'Kilter Holds'!$P$36:$AA$208,7,0),0)</f>
        <v>0</v>
      </c>
      <c r="G3325" s="2">
        <f t="shared" si="188"/>
        <v>0</v>
      </c>
      <c r="H3325" s="2">
        <f t="shared" si="186"/>
        <v>0</v>
      </c>
    </row>
    <row r="3326" spans="2:8">
      <c r="B3326" t="s">
        <v>59</v>
      </c>
      <c r="C3326" t="s">
        <v>821</v>
      </c>
      <c r="D3326" s="8" t="str">
        <f t="shared" si="187"/>
        <v>16-16</v>
      </c>
      <c r="E3326" s="1">
        <f>_xlfn.IFNA(VLOOKUP(Aragon!B3326,'Kilter Holds'!$P$36:$AA$208,8,0),0)</f>
        <v>0</v>
      </c>
      <c r="G3326" s="2">
        <f t="shared" si="188"/>
        <v>0</v>
      </c>
      <c r="H3326" s="2">
        <f t="shared" si="186"/>
        <v>0</v>
      </c>
    </row>
    <row r="3327" spans="2:8">
      <c r="B3327" t="s">
        <v>59</v>
      </c>
      <c r="C3327" t="s">
        <v>821</v>
      </c>
      <c r="D3327" s="9" t="str">
        <f t="shared" si="187"/>
        <v>13-01</v>
      </c>
      <c r="E3327" s="1">
        <f>_xlfn.IFNA(VLOOKUP(Aragon!B3327,'Kilter Holds'!$P$36:$AA$208,9,0),0)</f>
        <v>0</v>
      </c>
      <c r="G3327" s="2">
        <f t="shared" si="188"/>
        <v>0</v>
      </c>
      <c r="H3327" s="2">
        <f t="shared" si="186"/>
        <v>0</v>
      </c>
    </row>
    <row r="3328" spans="2:8">
      <c r="B3328" t="s">
        <v>59</v>
      </c>
      <c r="C3328" t="s">
        <v>821</v>
      </c>
      <c r="D3328" s="10" t="str">
        <f t="shared" si="187"/>
        <v>07-13</v>
      </c>
      <c r="E3328" s="1">
        <f>_xlfn.IFNA(VLOOKUP(Aragon!B3328,'Kilter Holds'!$P$36:$AA$208,10,0),0)</f>
        <v>0</v>
      </c>
      <c r="G3328" s="2">
        <f t="shared" si="188"/>
        <v>0</v>
      </c>
      <c r="H3328" s="2">
        <f t="shared" si="186"/>
        <v>0</v>
      </c>
    </row>
    <row r="3329" spans="2:8">
      <c r="B3329" t="s">
        <v>59</v>
      </c>
      <c r="C3329" t="s">
        <v>821</v>
      </c>
      <c r="D3329" s="11" t="str">
        <f t="shared" si="187"/>
        <v>11-26</v>
      </c>
      <c r="E3329" s="1">
        <f>_xlfn.IFNA(VLOOKUP(Aragon!B3329,'Kilter Holds'!$P$36:$AA$208,11,0),0)</f>
        <v>0</v>
      </c>
      <c r="G3329" s="2">
        <f t="shared" si="188"/>
        <v>0</v>
      </c>
      <c r="H3329" s="2">
        <f t="shared" si="186"/>
        <v>0</v>
      </c>
    </row>
    <row r="3330" spans="2:8">
      <c r="B3330" t="s">
        <v>59</v>
      </c>
      <c r="C3330" t="s">
        <v>821</v>
      </c>
      <c r="D3330" s="13" t="str">
        <f t="shared" si="187"/>
        <v>18-01</v>
      </c>
      <c r="E3330" s="1">
        <f>_xlfn.IFNA(VLOOKUP(Aragon!B3330,'Kilter Holds'!$P$36:$AA$208,12,0),0)</f>
        <v>0</v>
      </c>
      <c r="G3330" s="2">
        <f t="shared" si="188"/>
        <v>0</v>
      </c>
      <c r="H3330" s="2">
        <f t="shared" si="186"/>
        <v>0</v>
      </c>
    </row>
    <row r="3331" spans="2:8">
      <c r="B3331" t="s">
        <v>59</v>
      </c>
      <c r="C3331" t="s">
        <v>821</v>
      </c>
      <c r="D3331" s="12" t="str">
        <f t="shared" si="187"/>
        <v>Color Code</v>
      </c>
      <c r="E3331" s="1">
        <f>_xlfn.IFNA(VLOOKUP(Aragon!B3331,'Kilter Holds'!$P$36:$AA$208,13,0),0)</f>
        <v>0</v>
      </c>
      <c r="G3331" s="2">
        <f t="shared" si="188"/>
        <v>0</v>
      </c>
      <c r="H3331" s="2">
        <f t="shared" si="186"/>
        <v>0</v>
      </c>
    </row>
    <row r="3332" spans="2:8">
      <c r="B3332" t="s">
        <v>57</v>
      </c>
      <c r="C3332" t="s">
        <v>822</v>
      </c>
      <c r="D3332" s="5" t="str">
        <f t="shared" si="187"/>
        <v>11-12</v>
      </c>
      <c r="E3332" s="1">
        <f>_xlfn.IFNA(VLOOKUP(Aragon!B3332,'Kilter Holds'!$P$36:$AA$208,5,0),0)</f>
        <v>0</v>
      </c>
      <c r="G3332" s="2">
        <f t="shared" si="188"/>
        <v>0</v>
      </c>
      <c r="H3332" s="2">
        <f t="shared" si="186"/>
        <v>0</v>
      </c>
    </row>
    <row r="3333" spans="2:8">
      <c r="B3333" t="s">
        <v>57</v>
      </c>
      <c r="C3333" t="s">
        <v>822</v>
      </c>
      <c r="D3333" s="6" t="str">
        <f t="shared" si="187"/>
        <v>14-01</v>
      </c>
      <c r="E3333" s="1">
        <f>_xlfn.IFNA(VLOOKUP(Aragon!B3333,'Kilter Holds'!$P$36:$AA$208,6,0),0)</f>
        <v>0</v>
      </c>
      <c r="G3333" s="2">
        <f t="shared" si="188"/>
        <v>0</v>
      </c>
      <c r="H3333" s="2">
        <f t="shared" si="186"/>
        <v>0</v>
      </c>
    </row>
    <row r="3334" spans="2:8">
      <c r="B3334" t="s">
        <v>57</v>
      </c>
      <c r="C3334" t="s">
        <v>822</v>
      </c>
      <c r="D3334" s="7" t="str">
        <f t="shared" si="187"/>
        <v>15-12</v>
      </c>
      <c r="E3334" s="1">
        <f>_xlfn.IFNA(VLOOKUP(Aragon!B3334,'Kilter Holds'!$P$36:$AA$208,7,0),0)</f>
        <v>0</v>
      </c>
      <c r="G3334" s="2">
        <f t="shared" si="188"/>
        <v>0</v>
      </c>
      <c r="H3334" s="2">
        <f t="shared" si="186"/>
        <v>0</v>
      </c>
    </row>
    <row r="3335" spans="2:8">
      <c r="B3335" t="s">
        <v>57</v>
      </c>
      <c r="C3335" t="s">
        <v>822</v>
      </c>
      <c r="D3335" s="8" t="str">
        <f t="shared" si="187"/>
        <v>16-16</v>
      </c>
      <c r="E3335" s="1">
        <f>_xlfn.IFNA(VLOOKUP(Aragon!B3335,'Kilter Holds'!$P$36:$AA$208,8,0),0)</f>
        <v>0</v>
      </c>
      <c r="G3335" s="2">
        <f t="shared" si="188"/>
        <v>0</v>
      </c>
      <c r="H3335" s="2">
        <f t="shared" si="186"/>
        <v>0</v>
      </c>
    </row>
    <row r="3336" spans="2:8">
      <c r="B3336" t="s">
        <v>57</v>
      </c>
      <c r="C3336" t="s">
        <v>822</v>
      </c>
      <c r="D3336" s="9" t="str">
        <f t="shared" si="187"/>
        <v>13-01</v>
      </c>
      <c r="E3336" s="1">
        <f>_xlfn.IFNA(VLOOKUP(Aragon!B3336,'Kilter Holds'!$P$36:$AA$208,9,0),0)</f>
        <v>0</v>
      </c>
      <c r="G3336" s="2">
        <f t="shared" si="188"/>
        <v>0</v>
      </c>
      <c r="H3336" s="2">
        <f t="shared" si="186"/>
        <v>0</v>
      </c>
    </row>
    <row r="3337" spans="2:8">
      <c r="B3337" t="s">
        <v>57</v>
      </c>
      <c r="C3337" t="s">
        <v>822</v>
      </c>
      <c r="D3337" s="10" t="str">
        <f t="shared" si="187"/>
        <v>07-13</v>
      </c>
      <c r="E3337" s="1">
        <f>_xlfn.IFNA(VLOOKUP(Aragon!B3337,'Kilter Holds'!$P$36:$AA$208,10,0),0)</f>
        <v>0</v>
      </c>
      <c r="G3337" s="2">
        <f t="shared" si="188"/>
        <v>0</v>
      </c>
      <c r="H3337" s="2">
        <f t="shared" si="186"/>
        <v>0</v>
      </c>
    </row>
    <row r="3338" spans="2:8">
      <c r="B3338" t="s">
        <v>57</v>
      </c>
      <c r="C3338" t="s">
        <v>822</v>
      </c>
      <c r="D3338" s="11" t="str">
        <f t="shared" si="187"/>
        <v>11-26</v>
      </c>
      <c r="E3338" s="1">
        <f>_xlfn.IFNA(VLOOKUP(Aragon!B3338,'Kilter Holds'!$P$36:$AA$208,11,0),0)</f>
        <v>0</v>
      </c>
      <c r="G3338" s="2">
        <f t="shared" si="188"/>
        <v>0</v>
      </c>
      <c r="H3338" s="2">
        <f t="shared" si="186"/>
        <v>0</v>
      </c>
    </row>
    <row r="3339" spans="2:8">
      <c r="B3339" t="s">
        <v>57</v>
      </c>
      <c r="C3339" t="s">
        <v>822</v>
      </c>
      <c r="D3339" s="13" t="str">
        <f t="shared" si="187"/>
        <v>18-01</v>
      </c>
      <c r="E3339" s="1">
        <f>_xlfn.IFNA(VLOOKUP(Aragon!B3339,'Kilter Holds'!$P$36:$AA$208,12,0),0)</f>
        <v>0</v>
      </c>
      <c r="G3339" s="2">
        <f t="shared" si="188"/>
        <v>0</v>
      </c>
      <c r="H3339" s="2">
        <f t="shared" si="186"/>
        <v>0</v>
      </c>
    </row>
    <row r="3340" spans="2:8">
      <c r="B3340" t="s">
        <v>57</v>
      </c>
      <c r="C3340" t="s">
        <v>822</v>
      </c>
      <c r="D3340" s="12" t="str">
        <f t="shared" si="187"/>
        <v>Color Code</v>
      </c>
      <c r="E3340" s="1">
        <f>_xlfn.IFNA(VLOOKUP(Aragon!B3340,'Kilter Holds'!$P$36:$AA$208,13,0),0)</f>
        <v>0</v>
      </c>
      <c r="G3340" s="2">
        <f t="shared" si="188"/>
        <v>0</v>
      </c>
      <c r="H3340" s="2">
        <f t="shared" si="186"/>
        <v>0</v>
      </c>
    </row>
    <row r="3341" spans="2:8">
      <c r="B3341" t="s">
        <v>850</v>
      </c>
      <c r="C3341" t="s">
        <v>887</v>
      </c>
      <c r="D3341" s="5" t="str">
        <f t="shared" si="187"/>
        <v>11-12</v>
      </c>
      <c r="E3341" s="1">
        <f>_xlfn.IFNA(VLOOKUP(Aragon!B3341,'Kilter Holds'!$P$36:$AA$208,5,0),0)</f>
        <v>0</v>
      </c>
      <c r="G3341" s="2">
        <f t="shared" si="188"/>
        <v>0</v>
      </c>
      <c r="H3341" s="2">
        <f t="shared" si="186"/>
        <v>0</v>
      </c>
    </row>
    <row r="3342" spans="2:8">
      <c r="B3342" t="s">
        <v>850</v>
      </c>
      <c r="C3342" t="s">
        <v>887</v>
      </c>
      <c r="D3342" s="6" t="str">
        <f t="shared" si="187"/>
        <v>14-01</v>
      </c>
      <c r="E3342" s="1">
        <f>_xlfn.IFNA(VLOOKUP(Aragon!B3342,'Kilter Holds'!$P$36:$AA$208,6,0),0)</f>
        <v>0</v>
      </c>
      <c r="G3342" s="2">
        <f t="shared" si="188"/>
        <v>0</v>
      </c>
      <c r="H3342" s="2">
        <f t="shared" si="186"/>
        <v>0</v>
      </c>
    </row>
    <row r="3343" spans="2:8">
      <c r="B3343" t="s">
        <v>850</v>
      </c>
      <c r="C3343" t="s">
        <v>887</v>
      </c>
      <c r="D3343" s="7" t="str">
        <f t="shared" si="187"/>
        <v>15-12</v>
      </c>
      <c r="E3343" s="1">
        <f>_xlfn.IFNA(VLOOKUP(Aragon!B3343,'Kilter Holds'!$P$36:$AA$208,7,0),0)</f>
        <v>0</v>
      </c>
      <c r="G3343" s="2">
        <f t="shared" si="188"/>
        <v>0</v>
      </c>
      <c r="H3343" s="2">
        <f t="shared" si="186"/>
        <v>0</v>
      </c>
    </row>
    <row r="3344" spans="2:8">
      <c r="B3344" t="s">
        <v>850</v>
      </c>
      <c r="C3344" t="s">
        <v>887</v>
      </c>
      <c r="D3344" s="8" t="str">
        <f t="shared" si="187"/>
        <v>16-16</v>
      </c>
      <c r="E3344" s="1">
        <f>_xlfn.IFNA(VLOOKUP(Aragon!B3344,'Kilter Holds'!$P$36:$AA$208,8,0),0)</f>
        <v>0</v>
      </c>
      <c r="G3344" s="2">
        <f t="shared" si="188"/>
        <v>0</v>
      </c>
      <c r="H3344" s="2">
        <f t="shared" si="186"/>
        <v>0</v>
      </c>
    </row>
    <row r="3345" spans="2:8">
      <c r="B3345" t="s">
        <v>850</v>
      </c>
      <c r="C3345" t="s">
        <v>887</v>
      </c>
      <c r="D3345" s="9" t="str">
        <f t="shared" si="187"/>
        <v>13-01</v>
      </c>
      <c r="E3345" s="1">
        <f>_xlfn.IFNA(VLOOKUP(Aragon!B3345,'Kilter Holds'!$P$36:$AA$208,9,0),0)</f>
        <v>0</v>
      </c>
      <c r="G3345" s="2">
        <f t="shared" si="188"/>
        <v>0</v>
      </c>
      <c r="H3345" s="2">
        <f t="shared" ref="H3345:H3408" si="189">IF($S$11="Y",G3345*0.05,0)</f>
        <v>0</v>
      </c>
    </row>
    <row r="3346" spans="2:8">
      <c r="B3346" t="s">
        <v>850</v>
      </c>
      <c r="C3346" t="s">
        <v>887</v>
      </c>
      <c r="D3346" s="10" t="str">
        <f t="shared" ref="D3346:D3409" si="190">D3337</f>
        <v>07-13</v>
      </c>
      <c r="E3346" s="1">
        <f>_xlfn.IFNA(VLOOKUP(Aragon!B3346,'Kilter Holds'!$P$36:$AA$208,10,0),0)</f>
        <v>0</v>
      </c>
      <c r="G3346" s="2">
        <f t="shared" si="188"/>
        <v>0</v>
      </c>
      <c r="H3346" s="2">
        <f t="shared" si="189"/>
        <v>0</v>
      </c>
    </row>
    <row r="3347" spans="2:8">
      <c r="B3347" t="s">
        <v>850</v>
      </c>
      <c r="C3347" t="s">
        <v>887</v>
      </c>
      <c r="D3347" s="11" t="str">
        <f t="shared" si="190"/>
        <v>11-26</v>
      </c>
      <c r="E3347" s="1">
        <f>_xlfn.IFNA(VLOOKUP(Aragon!B3347,'Kilter Holds'!$P$36:$AA$208,11,0),0)</f>
        <v>0</v>
      </c>
      <c r="G3347" s="2">
        <f t="shared" si="188"/>
        <v>0</v>
      </c>
      <c r="H3347" s="2">
        <f t="shared" si="189"/>
        <v>0</v>
      </c>
    </row>
    <row r="3348" spans="2:8">
      <c r="B3348" t="s">
        <v>850</v>
      </c>
      <c r="C3348" t="s">
        <v>887</v>
      </c>
      <c r="D3348" s="13" t="str">
        <f t="shared" si="190"/>
        <v>18-01</v>
      </c>
      <c r="E3348" s="1">
        <f>_xlfn.IFNA(VLOOKUP(Aragon!B3348,'Kilter Holds'!$P$36:$AA$208,12,0),0)</f>
        <v>0</v>
      </c>
      <c r="G3348" s="2">
        <f t="shared" si="188"/>
        <v>0</v>
      </c>
      <c r="H3348" s="2">
        <f t="shared" si="189"/>
        <v>0</v>
      </c>
    </row>
    <row r="3349" spans="2:8">
      <c r="B3349" t="s">
        <v>850</v>
      </c>
      <c r="C3349" t="s">
        <v>887</v>
      </c>
      <c r="D3349" s="12" t="str">
        <f t="shared" si="190"/>
        <v>Color Code</v>
      </c>
      <c r="E3349" s="1">
        <f>_xlfn.IFNA(VLOOKUP(Aragon!B3349,'Kilter Holds'!$P$36:$AA$208,13,0),0)</f>
        <v>0</v>
      </c>
      <c r="G3349" s="2">
        <f t="shared" si="188"/>
        <v>0</v>
      </c>
      <c r="H3349" s="2">
        <f t="shared" si="189"/>
        <v>0</v>
      </c>
    </row>
    <row r="3350" spans="2:8">
      <c r="B3350" t="s">
        <v>52</v>
      </c>
      <c r="C3350" t="s">
        <v>823</v>
      </c>
      <c r="D3350" s="5" t="str">
        <f t="shared" si="190"/>
        <v>11-12</v>
      </c>
      <c r="E3350" s="1">
        <f>_xlfn.IFNA(VLOOKUP(Aragon!B3350,'Kilter Holds'!$P$36:$AA$208,5,0),0)</f>
        <v>0</v>
      </c>
      <c r="G3350" s="2">
        <f t="shared" si="188"/>
        <v>0</v>
      </c>
      <c r="H3350" s="2">
        <f t="shared" si="189"/>
        <v>0</v>
      </c>
    </row>
    <row r="3351" spans="2:8">
      <c r="B3351" t="s">
        <v>52</v>
      </c>
      <c r="C3351" t="s">
        <v>823</v>
      </c>
      <c r="D3351" s="6" t="str">
        <f t="shared" si="190"/>
        <v>14-01</v>
      </c>
      <c r="E3351" s="1">
        <f>_xlfn.IFNA(VLOOKUP(Aragon!B3351,'Kilter Holds'!$P$36:$AA$208,6,0),0)</f>
        <v>0</v>
      </c>
      <c r="G3351" s="2">
        <f t="shared" si="188"/>
        <v>0</v>
      </c>
      <c r="H3351" s="2">
        <f t="shared" si="189"/>
        <v>0</v>
      </c>
    </row>
    <row r="3352" spans="2:8">
      <c r="B3352" t="s">
        <v>52</v>
      </c>
      <c r="C3352" t="s">
        <v>823</v>
      </c>
      <c r="D3352" s="7" t="str">
        <f t="shared" si="190"/>
        <v>15-12</v>
      </c>
      <c r="E3352" s="1">
        <f>_xlfn.IFNA(VLOOKUP(Aragon!B3352,'Kilter Holds'!$P$36:$AA$208,7,0),0)</f>
        <v>0</v>
      </c>
      <c r="G3352" s="2">
        <f t="shared" ref="G3352:G3415" si="191">E3352*F3352</f>
        <v>0</v>
      </c>
      <c r="H3352" s="2">
        <f t="shared" si="189"/>
        <v>0</v>
      </c>
    </row>
    <row r="3353" spans="2:8">
      <c r="B3353" t="s">
        <v>52</v>
      </c>
      <c r="C3353" t="s">
        <v>823</v>
      </c>
      <c r="D3353" s="8" t="str">
        <f t="shared" si="190"/>
        <v>16-16</v>
      </c>
      <c r="E3353" s="1">
        <f>_xlfn.IFNA(VLOOKUP(Aragon!B3353,'Kilter Holds'!$P$36:$AA$208,8,0),0)</f>
        <v>0</v>
      </c>
      <c r="G3353" s="2">
        <f t="shared" si="191"/>
        <v>0</v>
      </c>
      <c r="H3353" s="2">
        <f t="shared" si="189"/>
        <v>0</v>
      </c>
    </row>
    <row r="3354" spans="2:8">
      <c r="B3354" t="s">
        <v>52</v>
      </c>
      <c r="C3354" t="s">
        <v>823</v>
      </c>
      <c r="D3354" s="9" t="str">
        <f t="shared" si="190"/>
        <v>13-01</v>
      </c>
      <c r="E3354" s="1">
        <f>_xlfn.IFNA(VLOOKUP(Aragon!B3354,'Kilter Holds'!$P$36:$AA$208,9,0),0)</f>
        <v>0</v>
      </c>
      <c r="G3354" s="2">
        <f t="shared" si="191"/>
        <v>0</v>
      </c>
      <c r="H3354" s="2">
        <f t="shared" si="189"/>
        <v>0</v>
      </c>
    </row>
    <row r="3355" spans="2:8">
      <c r="B3355" t="s">
        <v>52</v>
      </c>
      <c r="C3355" t="s">
        <v>823</v>
      </c>
      <c r="D3355" s="10" t="str">
        <f t="shared" si="190"/>
        <v>07-13</v>
      </c>
      <c r="E3355" s="1">
        <f>_xlfn.IFNA(VLOOKUP(Aragon!B3355,'Kilter Holds'!$P$36:$AA$208,10,0),0)</f>
        <v>0</v>
      </c>
      <c r="G3355" s="2">
        <f t="shared" si="191"/>
        <v>0</v>
      </c>
      <c r="H3355" s="2">
        <f t="shared" si="189"/>
        <v>0</v>
      </c>
    </row>
    <row r="3356" spans="2:8">
      <c r="B3356" t="s">
        <v>52</v>
      </c>
      <c r="C3356" t="s">
        <v>823</v>
      </c>
      <c r="D3356" s="11" t="str">
        <f t="shared" si="190"/>
        <v>11-26</v>
      </c>
      <c r="E3356" s="1">
        <f>_xlfn.IFNA(VLOOKUP(Aragon!B3356,'Kilter Holds'!$P$36:$AA$208,11,0),0)</f>
        <v>0</v>
      </c>
      <c r="G3356" s="2">
        <f t="shared" si="191"/>
        <v>0</v>
      </c>
      <c r="H3356" s="2">
        <f t="shared" si="189"/>
        <v>0</v>
      </c>
    </row>
    <row r="3357" spans="2:8">
      <c r="B3357" t="s">
        <v>52</v>
      </c>
      <c r="C3357" t="s">
        <v>823</v>
      </c>
      <c r="D3357" s="13" t="str">
        <f t="shared" si="190"/>
        <v>18-01</v>
      </c>
      <c r="E3357" s="1">
        <f>_xlfn.IFNA(VLOOKUP(Aragon!B3357,'Kilter Holds'!$P$36:$AA$208,12,0),0)</f>
        <v>0</v>
      </c>
      <c r="G3357" s="2">
        <f t="shared" si="191"/>
        <v>0</v>
      </c>
      <c r="H3357" s="2">
        <f t="shared" si="189"/>
        <v>0</v>
      </c>
    </row>
    <row r="3358" spans="2:8">
      <c r="B3358" t="s">
        <v>52</v>
      </c>
      <c r="C3358" t="s">
        <v>823</v>
      </c>
      <c r="D3358" s="12" t="str">
        <f t="shared" si="190"/>
        <v>Color Code</v>
      </c>
      <c r="E3358" s="1">
        <f>_xlfn.IFNA(VLOOKUP(Aragon!B3358,'Kilter Holds'!$P$36:$AA$208,13,0),0)</f>
        <v>0</v>
      </c>
      <c r="G3358" s="2">
        <f t="shared" si="191"/>
        <v>0</v>
      </c>
      <c r="H3358" s="2">
        <f t="shared" si="189"/>
        <v>0</v>
      </c>
    </row>
    <row r="3359" spans="2:8">
      <c r="B3359" t="s">
        <v>53</v>
      </c>
      <c r="C3359" t="s">
        <v>824</v>
      </c>
      <c r="D3359" s="5" t="str">
        <f t="shared" si="190"/>
        <v>11-12</v>
      </c>
      <c r="E3359" s="1">
        <f>_xlfn.IFNA(VLOOKUP(Aragon!B3359,'Kilter Holds'!$P$36:$AA$208,5,0),0)</f>
        <v>0</v>
      </c>
      <c r="G3359" s="2">
        <f t="shared" si="191"/>
        <v>0</v>
      </c>
      <c r="H3359" s="2">
        <f t="shared" si="189"/>
        <v>0</v>
      </c>
    </row>
    <row r="3360" spans="2:8">
      <c r="B3360" t="s">
        <v>53</v>
      </c>
      <c r="C3360" t="s">
        <v>824</v>
      </c>
      <c r="D3360" s="6" t="str">
        <f t="shared" si="190"/>
        <v>14-01</v>
      </c>
      <c r="E3360" s="1">
        <f>_xlfn.IFNA(VLOOKUP(Aragon!B3360,'Kilter Holds'!$P$36:$AA$208,6,0),0)</f>
        <v>0</v>
      </c>
      <c r="G3360" s="2">
        <f t="shared" si="191"/>
        <v>0</v>
      </c>
      <c r="H3360" s="2">
        <f t="shared" si="189"/>
        <v>0</v>
      </c>
    </row>
    <row r="3361" spans="2:8">
      <c r="B3361" t="s">
        <v>53</v>
      </c>
      <c r="C3361" t="s">
        <v>824</v>
      </c>
      <c r="D3361" s="7" t="str">
        <f t="shared" si="190"/>
        <v>15-12</v>
      </c>
      <c r="E3361" s="1">
        <f>_xlfn.IFNA(VLOOKUP(Aragon!B3361,'Kilter Holds'!$P$36:$AA$208,7,0),0)</f>
        <v>0</v>
      </c>
      <c r="G3361" s="2">
        <f t="shared" si="191"/>
        <v>0</v>
      </c>
      <c r="H3361" s="2">
        <f t="shared" si="189"/>
        <v>0</v>
      </c>
    </row>
    <row r="3362" spans="2:8">
      <c r="B3362" t="s">
        <v>53</v>
      </c>
      <c r="C3362" t="s">
        <v>824</v>
      </c>
      <c r="D3362" s="8" t="str">
        <f t="shared" si="190"/>
        <v>16-16</v>
      </c>
      <c r="E3362" s="1">
        <f>_xlfn.IFNA(VLOOKUP(Aragon!B3362,'Kilter Holds'!$P$36:$AA$208,8,0),0)</f>
        <v>0</v>
      </c>
      <c r="G3362" s="2">
        <f t="shared" si="191"/>
        <v>0</v>
      </c>
      <c r="H3362" s="2">
        <f t="shared" si="189"/>
        <v>0</v>
      </c>
    </row>
    <row r="3363" spans="2:8">
      <c r="B3363" t="s">
        <v>53</v>
      </c>
      <c r="C3363" t="s">
        <v>824</v>
      </c>
      <c r="D3363" s="9" t="str">
        <f t="shared" si="190"/>
        <v>13-01</v>
      </c>
      <c r="E3363" s="1">
        <f>_xlfn.IFNA(VLOOKUP(Aragon!B3363,'Kilter Holds'!$P$36:$AA$208,9,0),0)</f>
        <v>0</v>
      </c>
      <c r="G3363" s="2">
        <f t="shared" si="191"/>
        <v>0</v>
      </c>
      <c r="H3363" s="2">
        <f t="shared" si="189"/>
        <v>0</v>
      </c>
    </row>
    <row r="3364" spans="2:8">
      <c r="B3364" t="s">
        <v>53</v>
      </c>
      <c r="C3364" t="s">
        <v>824</v>
      </c>
      <c r="D3364" s="10" t="str">
        <f t="shared" si="190"/>
        <v>07-13</v>
      </c>
      <c r="E3364" s="1">
        <f>_xlfn.IFNA(VLOOKUP(Aragon!B3364,'Kilter Holds'!$P$36:$AA$208,10,0),0)</f>
        <v>0</v>
      </c>
      <c r="G3364" s="2">
        <f t="shared" si="191"/>
        <v>0</v>
      </c>
      <c r="H3364" s="2">
        <f t="shared" si="189"/>
        <v>0</v>
      </c>
    </row>
    <row r="3365" spans="2:8">
      <c r="B3365" t="s">
        <v>53</v>
      </c>
      <c r="C3365" t="s">
        <v>824</v>
      </c>
      <c r="D3365" s="11" t="str">
        <f t="shared" si="190"/>
        <v>11-26</v>
      </c>
      <c r="E3365" s="1">
        <f>_xlfn.IFNA(VLOOKUP(Aragon!B3365,'Kilter Holds'!$P$36:$AA$208,11,0),0)</f>
        <v>0</v>
      </c>
      <c r="G3365" s="2">
        <f t="shared" si="191"/>
        <v>0</v>
      </c>
      <c r="H3365" s="2">
        <f t="shared" si="189"/>
        <v>0</v>
      </c>
    </row>
    <row r="3366" spans="2:8">
      <c r="B3366" t="s">
        <v>53</v>
      </c>
      <c r="C3366" t="s">
        <v>824</v>
      </c>
      <c r="D3366" s="13" t="str">
        <f t="shared" si="190"/>
        <v>18-01</v>
      </c>
      <c r="E3366" s="1">
        <f>_xlfn.IFNA(VLOOKUP(Aragon!B3366,'Kilter Holds'!$P$36:$AA$208,12,0),0)</f>
        <v>0</v>
      </c>
      <c r="G3366" s="2">
        <f t="shared" si="191"/>
        <v>0</v>
      </c>
      <c r="H3366" s="2">
        <f t="shared" si="189"/>
        <v>0</v>
      </c>
    </row>
    <row r="3367" spans="2:8">
      <c r="B3367" t="s">
        <v>53</v>
      </c>
      <c r="C3367" t="s">
        <v>824</v>
      </c>
      <c r="D3367" s="12" t="str">
        <f t="shared" si="190"/>
        <v>Color Code</v>
      </c>
      <c r="E3367" s="1">
        <f>_xlfn.IFNA(VLOOKUP(Aragon!B3367,'Kilter Holds'!$P$36:$AA$208,13,0),0)</f>
        <v>0</v>
      </c>
      <c r="G3367" s="2">
        <f t="shared" si="191"/>
        <v>0</v>
      </c>
      <c r="H3367" s="2">
        <f t="shared" si="189"/>
        <v>0</v>
      </c>
    </row>
    <row r="3368" spans="2:8">
      <c r="B3368" t="s">
        <v>54</v>
      </c>
      <c r="C3368" t="s">
        <v>825</v>
      </c>
      <c r="D3368" s="5" t="str">
        <f t="shared" si="190"/>
        <v>11-12</v>
      </c>
      <c r="E3368" s="1">
        <f>_xlfn.IFNA(VLOOKUP(Aragon!B3368,'Kilter Holds'!$P$36:$AA$208,5,0),0)</f>
        <v>0</v>
      </c>
      <c r="G3368" s="2">
        <f t="shared" si="191"/>
        <v>0</v>
      </c>
      <c r="H3368" s="2">
        <f t="shared" si="189"/>
        <v>0</v>
      </c>
    </row>
    <row r="3369" spans="2:8">
      <c r="B3369" t="s">
        <v>54</v>
      </c>
      <c r="C3369" t="s">
        <v>825</v>
      </c>
      <c r="D3369" s="6" t="str">
        <f t="shared" si="190"/>
        <v>14-01</v>
      </c>
      <c r="E3369" s="1">
        <f>_xlfn.IFNA(VLOOKUP(Aragon!B3369,'Kilter Holds'!$P$36:$AA$208,6,0),0)</f>
        <v>0</v>
      </c>
      <c r="G3369" s="2">
        <f t="shared" si="191"/>
        <v>0</v>
      </c>
      <c r="H3369" s="2">
        <f t="shared" si="189"/>
        <v>0</v>
      </c>
    </row>
    <row r="3370" spans="2:8">
      <c r="B3370" t="s">
        <v>54</v>
      </c>
      <c r="C3370" t="s">
        <v>825</v>
      </c>
      <c r="D3370" s="7" t="str">
        <f t="shared" si="190"/>
        <v>15-12</v>
      </c>
      <c r="E3370" s="1">
        <f>_xlfn.IFNA(VLOOKUP(Aragon!B3370,'Kilter Holds'!$P$36:$AA$208,7,0),0)</f>
        <v>0</v>
      </c>
      <c r="G3370" s="2">
        <f t="shared" si="191"/>
        <v>0</v>
      </c>
      <c r="H3370" s="2">
        <f t="shared" si="189"/>
        <v>0</v>
      </c>
    </row>
    <row r="3371" spans="2:8">
      <c r="B3371" t="s">
        <v>54</v>
      </c>
      <c r="C3371" t="s">
        <v>825</v>
      </c>
      <c r="D3371" s="8" t="str">
        <f t="shared" si="190"/>
        <v>16-16</v>
      </c>
      <c r="E3371" s="1">
        <f>_xlfn.IFNA(VLOOKUP(Aragon!B3371,'Kilter Holds'!$P$36:$AA$208,8,0),0)</f>
        <v>0</v>
      </c>
      <c r="G3371" s="2">
        <f t="shared" si="191"/>
        <v>0</v>
      </c>
      <c r="H3371" s="2">
        <f t="shared" si="189"/>
        <v>0</v>
      </c>
    </row>
    <row r="3372" spans="2:8">
      <c r="B3372" t="s">
        <v>54</v>
      </c>
      <c r="C3372" t="s">
        <v>825</v>
      </c>
      <c r="D3372" s="9" t="str">
        <f t="shared" si="190"/>
        <v>13-01</v>
      </c>
      <c r="E3372" s="1">
        <f>_xlfn.IFNA(VLOOKUP(Aragon!B3372,'Kilter Holds'!$P$36:$AA$208,9,0),0)</f>
        <v>0</v>
      </c>
      <c r="G3372" s="2">
        <f t="shared" si="191"/>
        <v>0</v>
      </c>
      <c r="H3372" s="2">
        <f t="shared" si="189"/>
        <v>0</v>
      </c>
    </row>
    <row r="3373" spans="2:8">
      <c r="B3373" t="s">
        <v>54</v>
      </c>
      <c r="C3373" t="s">
        <v>825</v>
      </c>
      <c r="D3373" s="10" t="str">
        <f t="shared" si="190"/>
        <v>07-13</v>
      </c>
      <c r="E3373" s="1">
        <f>_xlfn.IFNA(VLOOKUP(Aragon!B3373,'Kilter Holds'!$P$36:$AA$208,10,0),0)</f>
        <v>0</v>
      </c>
      <c r="G3373" s="2">
        <f t="shared" si="191"/>
        <v>0</v>
      </c>
      <c r="H3373" s="2">
        <f t="shared" si="189"/>
        <v>0</v>
      </c>
    </row>
    <row r="3374" spans="2:8">
      <c r="B3374" t="s">
        <v>54</v>
      </c>
      <c r="C3374" t="s">
        <v>825</v>
      </c>
      <c r="D3374" s="11" t="str">
        <f t="shared" si="190"/>
        <v>11-26</v>
      </c>
      <c r="E3374" s="1">
        <f>_xlfn.IFNA(VLOOKUP(Aragon!B3374,'Kilter Holds'!$P$36:$AA$208,11,0),0)</f>
        <v>0</v>
      </c>
      <c r="G3374" s="2">
        <f t="shared" si="191"/>
        <v>0</v>
      </c>
      <c r="H3374" s="2">
        <f t="shared" si="189"/>
        <v>0</v>
      </c>
    </row>
    <row r="3375" spans="2:8">
      <c r="B3375" t="s">
        <v>54</v>
      </c>
      <c r="C3375" t="s">
        <v>825</v>
      </c>
      <c r="D3375" s="13" t="str">
        <f t="shared" si="190"/>
        <v>18-01</v>
      </c>
      <c r="E3375" s="1">
        <f>_xlfn.IFNA(VLOOKUP(Aragon!B3375,'Kilter Holds'!$P$36:$AA$208,12,0),0)</f>
        <v>0</v>
      </c>
      <c r="G3375" s="2">
        <f t="shared" si="191"/>
        <v>0</v>
      </c>
      <c r="H3375" s="2">
        <f t="shared" si="189"/>
        <v>0</v>
      </c>
    </row>
    <row r="3376" spans="2:8">
      <c r="B3376" t="s">
        <v>54</v>
      </c>
      <c r="C3376" t="s">
        <v>825</v>
      </c>
      <c r="D3376" s="12" t="str">
        <f t="shared" si="190"/>
        <v>Color Code</v>
      </c>
      <c r="E3376" s="1">
        <f>_xlfn.IFNA(VLOOKUP(Aragon!B3376,'Kilter Holds'!$P$36:$AA$208,13,0),0)</f>
        <v>0</v>
      </c>
      <c r="G3376" s="2">
        <f t="shared" si="191"/>
        <v>0</v>
      </c>
      <c r="H3376" s="2">
        <f t="shared" si="189"/>
        <v>0</v>
      </c>
    </row>
    <row r="3377" spans="2:8">
      <c r="B3377" t="s">
        <v>58</v>
      </c>
      <c r="C3377" t="s">
        <v>826</v>
      </c>
      <c r="D3377" s="5" t="str">
        <f t="shared" si="190"/>
        <v>11-12</v>
      </c>
      <c r="E3377" s="1">
        <f>_xlfn.IFNA(VLOOKUP(Aragon!B3377,'Kilter Holds'!$P$36:$AA$208,5,0),0)</f>
        <v>0</v>
      </c>
      <c r="G3377" s="2">
        <f t="shared" si="191"/>
        <v>0</v>
      </c>
      <c r="H3377" s="2">
        <f t="shared" si="189"/>
        <v>0</v>
      </c>
    </row>
    <row r="3378" spans="2:8">
      <c r="B3378" t="s">
        <v>58</v>
      </c>
      <c r="C3378" t="s">
        <v>826</v>
      </c>
      <c r="D3378" s="6" t="str">
        <f t="shared" si="190"/>
        <v>14-01</v>
      </c>
      <c r="E3378" s="1">
        <f>_xlfn.IFNA(VLOOKUP(Aragon!B3378,'Kilter Holds'!$P$36:$AA$208,6,0),0)</f>
        <v>0</v>
      </c>
      <c r="G3378" s="2">
        <f t="shared" si="191"/>
        <v>0</v>
      </c>
      <c r="H3378" s="2">
        <f t="shared" si="189"/>
        <v>0</v>
      </c>
    </row>
    <row r="3379" spans="2:8">
      <c r="B3379" t="s">
        <v>58</v>
      </c>
      <c r="C3379" t="s">
        <v>826</v>
      </c>
      <c r="D3379" s="7" t="str">
        <f t="shared" si="190"/>
        <v>15-12</v>
      </c>
      <c r="E3379" s="1">
        <f>_xlfn.IFNA(VLOOKUP(Aragon!B3379,'Kilter Holds'!$P$36:$AA$208,7,0),0)</f>
        <v>0</v>
      </c>
      <c r="G3379" s="2">
        <f t="shared" si="191"/>
        <v>0</v>
      </c>
      <c r="H3379" s="2">
        <f t="shared" si="189"/>
        <v>0</v>
      </c>
    </row>
    <row r="3380" spans="2:8">
      <c r="B3380" t="s">
        <v>58</v>
      </c>
      <c r="C3380" t="s">
        <v>826</v>
      </c>
      <c r="D3380" s="8" t="str">
        <f t="shared" si="190"/>
        <v>16-16</v>
      </c>
      <c r="E3380" s="1">
        <f>_xlfn.IFNA(VLOOKUP(Aragon!B3380,'Kilter Holds'!$P$36:$AA$208,8,0),0)</f>
        <v>0</v>
      </c>
      <c r="G3380" s="2">
        <f t="shared" si="191"/>
        <v>0</v>
      </c>
      <c r="H3380" s="2">
        <f t="shared" si="189"/>
        <v>0</v>
      </c>
    </row>
    <row r="3381" spans="2:8">
      <c r="B3381" t="s">
        <v>58</v>
      </c>
      <c r="C3381" t="s">
        <v>826</v>
      </c>
      <c r="D3381" s="9" t="str">
        <f t="shared" si="190"/>
        <v>13-01</v>
      </c>
      <c r="E3381" s="1">
        <f>_xlfn.IFNA(VLOOKUP(Aragon!B3381,'Kilter Holds'!$P$36:$AA$208,9,0),0)</f>
        <v>0</v>
      </c>
      <c r="G3381" s="2">
        <f t="shared" si="191"/>
        <v>0</v>
      </c>
      <c r="H3381" s="2">
        <f t="shared" si="189"/>
        <v>0</v>
      </c>
    </row>
    <row r="3382" spans="2:8">
      <c r="B3382" t="s">
        <v>58</v>
      </c>
      <c r="C3382" t="s">
        <v>826</v>
      </c>
      <c r="D3382" s="10" t="str">
        <f t="shared" si="190"/>
        <v>07-13</v>
      </c>
      <c r="E3382" s="1">
        <f>_xlfn.IFNA(VLOOKUP(Aragon!B3382,'Kilter Holds'!$P$36:$AA$208,10,0),0)</f>
        <v>0</v>
      </c>
      <c r="G3382" s="2">
        <f t="shared" si="191"/>
        <v>0</v>
      </c>
      <c r="H3382" s="2">
        <f t="shared" si="189"/>
        <v>0</v>
      </c>
    </row>
    <row r="3383" spans="2:8">
      <c r="B3383" t="s">
        <v>58</v>
      </c>
      <c r="C3383" t="s">
        <v>826</v>
      </c>
      <c r="D3383" s="11" t="str">
        <f t="shared" si="190"/>
        <v>11-26</v>
      </c>
      <c r="E3383" s="1">
        <f>_xlfn.IFNA(VLOOKUP(Aragon!B3383,'Kilter Holds'!$P$36:$AA$208,11,0),0)</f>
        <v>0</v>
      </c>
      <c r="G3383" s="2">
        <f t="shared" si="191"/>
        <v>0</v>
      </c>
      <c r="H3383" s="2">
        <f t="shared" si="189"/>
        <v>0</v>
      </c>
    </row>
    <row r="3384" spans="2:8">
      <c r="B3384" t="s">
        <v>58</v>
      </c>
      <c r="C3384" t="s">
        <v>826</v>
      </c>
      <c r="D3384" s="13" t="str">
        <f t="shared" si="190"/>
        <v>18-01</v>
      </c>
      <c r="E3384" s="1">
        <f>_xlfn.IFNA(VLOOKUP(Aragon!B3384,'Kilter Holds'!$P$36:$AA$208,12,0),0)</f>
        <v>0</v>
      </c>
      <c r="G3384" s="2">
        <f t="shared" si="191"/>
        <v>0</v>
      </c>
      <c r="H3384" s="2">
        <f t="shared" si="189"/>
        <v>0</v>
      </c>
    </row>
    <row r="3385" spans="2:8">
      <c r="B3385" t="s">
        <v>58</v>
      </c>
      <c r="C3385" t="s">
        <v>826</v>
      </c>
      <c r="D3385" s="12" t="str">
        <f t="shared" si="190"/>
        <v>Color Code</v>
      </c>
      <c r="E3385" s="1">
        <f>_xlfn.IFNA(VLOOKUP(Aragon!B3385,'Kilter Holds'!$P$36:$AA$208,13,0),0)</f>
        <v>0</v>
      </c>
      <c r="G3385" s="2">
        <f t="shared" si="191"/>
        <v>0</v>
      </c>
      <c r="H3385" s="2">
        <f t="shared" si="189"/>
        <v>0</v>
      </c>
    </row>
    <row r="3386" spans="2:8">
      <c r="B3386" t="s">
        <v>68</v>
      </c>
      <c r="C3386" t="s">
        <v>827</v>
      </c>
      <c r="D3386" s="5" t="str">
        <f t="shared" si="190"/>
        <v>11-12</v>
      </c>
      <c r="E3386" s="1">
        <f>_xlfn.IFNA(VLOOKUP(Aragon!B3386,'Kilter Holds'!$P$36:$AA$208,5,0),0)</f>
        <v>0</v>
      </c>
      <c r="G3386" s="2">
        <f t="shared" si="191"/>
        <v>0</v>
      </c>
      <c r="H3386" s="2">
        <f t="shared" si="189"/>
        <v>0</v>
      </c>
    </row>
    <row r="3387" spans="2:8">
      <c r="B3387" t="s">
        <v>68</v>
      </c>
      <c r="C3387" t="s">
        <v>827</v>
      </c>
      <c r="D3387" s="6" t="str">
        <f t="shared" si="190"/>
        <v>14-01</v>
      </c>
      <c r="E3387" s="1">
        <f>_xlfn.IFNA(VLOOKUP(Aragon!B3387,'Kilter Holds'!$P$36:$AA$208,6,0),0)</f>
        <v>0</v>
      </c>
      <c r="G3387" s="2">
        <f t="shared" si="191"/>
        <v>0</v>
      </c>
      <c r="H3387" s="2">
        <f t="shared" si="189"/>
        <v>0</v>
      </c>
    </row>
    <row r="3388" spans="2:8">
      <c r="B3388" t="s">
        <v>68</v>
      </c>
      <c r="C3388" t="s">
        <v>827</v>
      </c>
      <c r="D3388" s="7" t="str">
        <f t="shared" si="190"/>
        <v>15-12</v>
      </c>
      <c r="E3388" s="1">
        <f>_xlfn.IFNA(VLOOKUP(Aragon!B3388,'Kilter Holds'!$P$36:$AA$208,7,0),0)</f>
        <v>0</v>
      </c>
      <c r="G3388" s="2">
        <f t="shared" si="191"/>
        <v>0</v>
      </c>
      <c r="H3388" s="2">
        <f t="shared" si="189"/>
        <v>0</v>
      </c>
    </row>
    <row r="3389" spans="2:8">
      <c r="B3389" t="s">
        <v>68</v>
      </c>
      <c r="C3389" t="s">
        <v>827</v>
      </c>
      <c r="D3389" s="8" t="str">
        <f t="shared" si="190"/>
        <v>16-16</v>
      </c>
      <c r="E3389" s="1">
        <f>_xlfn.IFNA(VLOOKUP(Aragon!B3389,'Kilter Holds'!$P$36:$AA$208,8,0),0)</f>
        <v>0</v>
      </c>
      <c r="G3389" s="2">
        <f t="shared" si="191"/>
        <v>0</v>
      </c>
      <c r="H3389" s="2">
        <f t="shared" si="189"/>
        <v>0</v>
      </c>
    </row>
    <row r="3390" spans="2:8">
      <c r="B3390" t="s">
        <v>68</v>
      </c>
      <c r="C3390" t="s">
        <v>827</v>
      </c>
      <c r="D3390" s="9" t="str">
        <f t="shared" si="190"/>
        <v>13-01</v>
      </c>
      <c r="E3390" s="1">
        <f>_xlfn.IFNA(VLOOKUP(Aragon!B3390,'Kilter Holds'!$P$36:$AA$208,9,0),0)</f>
        <v>0</v>
      </c>
      <c r="G3390" s="2">
        <f t="shared" si="191"/>
        <v>0</v>
      </c>
      <c r="H3390" s="2">
        <f t="shared" si="189"/>
        <v>0</v>
      </c>
    </row>
    <row r="3391" spans="2:8">
      <c r="B3391" t="s">
        <v>68</v>
      </c>
      <c r="C3391" t="s">
        <v>827</v>
      </c>
      <c r="D3391" s="10" t="str">
        <f t="shared" si="190"/>
        <v>07-13</v>
      </c>
      <c r="E3391" s="1">
        <f>_xlfn.IFNA(VLOOKUP(Aragon!B3391,'Kilter Holds'!$P$36:$AA$208,10,0),0)</f>
        <v>0</v>
      </c>
      <c r="G3391" s="2">
        <f t="shared" si="191"/>
        <v>0</v>
      </c>
      <c r="H3391" s="2">
        <f t="shared" si="189"/>
        <v>0</v>
      </c>
    </row>
    <row r="3392" spans="2:8">
      <c r="B3392" t="s">
        <v>68</v>
      </c>
      <c r="C3392" t="s">
        <v>827</v>
      </c>
      <c r="D3392" s="11" t="str">
        <f t="shared" si="190"/>
        <v>11-26</v>
      </c>
      <c r="E3392" s="1">
        <f>_xlfn.IFNA(VLOOKUP(Aragon!B3392,'Kilter Holds'!$P$36:$AA$208,11,0),0)</f>
        <v>0</v>
      </c>
      <c r="G3392" s="2">
        <f t="shared" si="191"/>
        <v>0</v>
      </c>
      <c r="H3392" s="2">
        <f t="shared" si="189"/>
        <v>0</v>
      </c>
    </row>
    <row r="3393" spans="2:8">
      <c r="B3393" t="s">
        <v>68</v>
      </c>
      <c r="C3393" t="s">
        <v>827</v>
      </c>
      <c r="D3393" s="13" t="str">
        <f t="shared" si="190"/>
        <v>18-01</v>
      </c>
      <c r="E3393" s="1">
        <f>_xlfn.IFNA(VLOOKUP(Aragon!B3393,'Kilter Holds'!$P$36:$AA$208,12,0),0)</f>
        <v>0</v>
      </c>
      <c r="G3393" s="2">
        <f t="shared" si="191"/>
        <v>0</v>
      </c>
      <c r="H3393" s="2">
        <f t="shared" si="189"/>
        <v>0</v>
      </c>
    </row>
    <row r="3394" spans="2:8">
      <c r="B3394" t="s">
        <v>68</v>
      </c>
      <c r="C3394" t="s">
        <v>827</v>
      </c>
      <c r="D3394" s="12" t="str">
        <f t="shared" si="190"/>
        <v>Color Code</v>
      </c>
      <c r="E3394" s="1">
        <f>_xlfn.IFNA(VLOOKUP(Aragon!B3394,'Kilter Holds'!$P$36:$AA$208,13,0),0)</f>
        <v>0</v>
      </c>
      <c r="G3394" s="2">
        <f t="shared" si="191"/>
        <v>0</v>
      </c>
      <c r="H3394" s="2">
        <f t="shared" si="189"/>
        <v>0</v>
      </c>
    </row>
    <row r="3395" spans="2:8">
      <c r="B3395" t="s">
        <v>60</v>
      </c>
      <c r="C3395" t="s">
        <v>828</v>
      </c>
      <c r="D3395" s="5" t="str">
        <f t="shared" si="190"/>
        <v>11-12</v>
      </c>
      <c r="E3395" s="1">
        <f>_xlfn.IFNA(VLOOKUP(Aragon!B3395,'Kilter Holds'!$P$36:$AA$208,5,0),0)</f>
        <v>0</v>
      </c>
      <c r="G3395" s="2">
        <f t="shared" si="191"/>
        <v>0</v>
      </c>
      <c r="H3395" s="2">
        <f t="shared" si="189"/>
        <v>0</v>
      </c>
    </row>
    <row r="3396" spans="2:8">
      <c r="B3396" t="s">
        <v>60</v>
      </c>
      <c r="C3396" t="s">
        <v>828</v>
      </c>
      <c r="D3396" s="6" t="str">
        <f t="shared" si="190"/>
        <v>14-01</v>
      </c>
      <c r="E3396" s="1">
        <f>_xlfn.IFNA(VLOOKUP(Aragon!B3396,'Kilter Holds'!$P$36:$AA$208,6,0),0)</f>
        <v>0</v>
      </c>
      <c r="G3396" s="2">
        <f t="shared" si="191"/>
        <v>0</v>
      </c>
      <c r="H3396" s="2">
        <f t="shared" si="189"/>
        <v>0</v>
      </c>
    </row>
    <row r="3397" spans="2:8">
      <c r="B3397" t="s">
        <v>60</v>
      </c>
      <c r="C3397" t="s">
        <v>828</v>
      </c>
      <c r="D3397" s="7" t="str">
        <f t="shared" si="190"/>
        <v>15-12</v>
      </c>
      <c r="E3397" s="1">
        <f>_xlfn.IFNA(VLOOKUP(Aragon!B3397,'Kilter Holds'!$P$36:$AA$208,7,0),0)</f>
        <v>0</v>
      </c>
      <c r="G3397" s="2">
        <f t="shared" si="191"/>
        <v>0</v>
      </c>
      <c r="H3397" s="2">
        <f t="shared" si="189"/>
        <v>0</v>
      </c>
    </row>
    <row r="3398" spans="2:8">
      <c r="B3398" t="s">
        <v>60</v>
      </c>
      <c r="C3398" t="s">
        <v>828</v>
      </c>
      <c r="D3398" s="8" t="str">
        <f t="shared" si="190"/>
        <v>16-16</v>
      </c>
      <c r="E3398" s="1">
        <f>_xlfn.IFNA(VLOOKUP(Aragon!B3398,'Kilter Holds'!$P$36:$AA$208,8,0),0)</f>
        <v>0</v>
      </c>
      <c r="G3398" s="2">
        <f t="shared" si="191"/>
        <v>0</v>
      </c>
      <c r="H3398" s="2">
        <f t="shared" si="189"/>
        <v>0</v>
      </c>
    </row>
    <row r="3399" spans="2:8">
      <c r="B3399" t="s">
        <v>60</v>
      </c>
      <c r="C3399" t="s">
        <v>828</v>
      </c>
      <c r="D3399" s="9" t="str">
        <f t="shared" si="190"/>
        <v>13-01</v>
      </c>
      <c r="E3399" s="1">
        <f>_xlfn.IFNA(VLOOKUP(Aragon!B3399,'Kilter Holds'!$P$36:$AA$208,9,0),0)</f>
        <v>0</v>
      </c>
      <c r="G3399" s="2">
        <f t="shared" si="191"/>
        <v>0</v>
      </c>
      <c r="H3399" s="2">
        <f t="shared" si="189"/>
        <v>0</v>
      </c>
    </row>
    <row r="3400" spans="2:8">
      <c r="B3400" t="s">
        <v>60</v>
      </c>
      <c r="C3400" t="s">
        <v>828</v>
      </c>
      <c r="D3400" s="10" t="str">
        <f t="shared" si="190"/>
        <v>07-13</v>
      </c>
      <c r="E3400" s="1">
        <f>_xlfn.IFNA(VLOOKUP(Aragon!B3400,'Kilter Holds'!$P$36:$AA$208,10,0),0)</f>
        <v>0</v>
      </c>
      <c r="G3400" s="2">
        <f t="shared" si="191"/>
        <v>0</v>
      </c>
      <c r="H3400" s="2">
        <f t="shared" si="189"/>
        <v>0</v>
      </c>
    </row>
    <row r="3401" spans="2:8">
      <c r="B3401" t="s">
        <v>60</v>
      </c>
      <c r="C3401" t="s">
        <v>828</v>
      </c>
      <c r="D3401" s="11" t="str">
        <f t="shared" si="190"/>
        <v>11-26</v>
      </c>
      <c r="E3401" s="1">
        <f>_xlfn.IFNA(VLOOKUP(Aragon!B3401,'Kilter Holds'!$P$36:$AA$208,11,0),0)</f>
        <v>0</v>
      </c>
      <c r="G3401" s="2">
        <f t="shared" si="191"/>
        <v>0</v>
      </c>
      <c r="H3401" s="2">
        <f t="shared" si="189"/>
        <v>0</v>
      </c>
    </row>
    <row r="3402" spans="2:8">
      <c r="B3402" t="s">
        <v>60</v>
      </c>
      <c r="C3402" t="s">
        <v>828</v>
      </c>
      <c r="D3402" s="13" t="str">
        <f t="shared" si="190"/>
        <v>18-01</v>
      </c>
      <c r="E3402" s="1">
        <f>_xlfn.IFNA(VLOOKUP(Aragon!B3402,'Kilter Holds'!$P$36:$AA$208,12,0),0)</f>
        <v>0</v>
      </c>
      <c r="G3402" s="2">
        <f t="shared" si="191"/>
        <v>0</v>
      </c>
      <c r="H3402" s="2">
        <f t="shared" si="189"/>
        <v>0</v>
      </c>
    </row>
    <row r="3403" spans="2:8">
      <c r="B3403" t="s">
        <v>60</v>
      </c>
      <c r="C3403" t="s">
        <v>828</v>
      </c>
      <c r="D3403" s="12" t="str">
        <f t="shared" si="190"/>
        <v>Color Code</v>
      </c>
      <c r="E3403" s="1">
        <f>_xlfn.IFNA(VLOOKUP(Aragon!B3403,'Kilter Holds'!$P$36:$AA$208,13,0),0)</f>
        <v>0</v>
      </c>
      <c r="G3403" s="2">
        <f t="shared" si="191"/>
        <v>0</v>
      </c>
      <c r="H3403" s="2">
        <f t="shared" si="189"/>
        <v>0</v>
      </c>
    </row>
    <row r="3404" spans="2:8">
      <c r="B3404" t="s">
        <v>61</v>
      </c>
      <c r="C3404" t="s">
        <v>829</v>
      </c>
      <c r="D3404" s="5" t="str">
        <f t="shared" si="190"/>
        <v>11-12</v>
      </c>
      <c r="E3404" s="1">
        <f>_xlfn.IFNA(VLOOKUP(Aragon!B3404,'Kilter Holds'!$P$36:$AA$208,5,0),0)</f>
        <v>0</v>
      </c>
      <c r="G3404" s="2">
        <f t="shared" si="191"/>
        <v>0</v>
      </c>
      <c r="H3404" s="2">
        <f t="shared" si="189"/>
        <v>0</v>
      </c>
    </row>
    <row r="3405" spans="2:8">
      <c r="B3405" t="s">
        <v>61</v>
      </c>
      <c r="C3405" t="s">
        <v>829</v>
      </c>
      <c r="D3405" s="6" t="str">
        <f t="shared" si="190"/>
        <v>14-01</v>
      </c>
      <c r="E3405" s="1">
        <f>_xlfn.IFNA(VLOOKUP(Aragon!B3405,'Kilter Holds'!$P$36:$AA$208,6,0),0)</f>
        <v>0</v>
      </c>
      <c r="G3405" s="2">
        <f t="shared" si="191"/>
        <v>0</v>
      </c>
      <c r="H3405" s="2">
        <f t="shared" si="189"/>
        <v>0</v>
      </c>
    </row>
    <row r="3406" spans="2:8">
      <c r="B3406" t="s">
        <v>61</v>
      </c>
      <c r="C3406" t="s">
        <v>829</v>
      </c>
      <c r="D3406" s="7" t="str">
        <f t="shared" si="190"/>
        <v>15-12</v>
      </c>
      <c r="E3406" s="1">
        <f>_xlfn.IFNA(VLOOKUP(Aragon!B3406,'Kilter Holds'!$P$36:$AA$208,7,0),0)</f>
        <v>0</v>
      </c>
      <c r="G3406" s="2">
        <f t="shared" si="191"/>
        <v>0</v>
      </c>
      <c r="H3406" s="2">
        <f t="shared" si="189"/>
        <v>0</v>
      </c>
    </row>
    <row r="3407" spans="2:8">
      <c r="B3407" t="s">
        <v>61</v>
      </c>
      <c r="C3407" t="s">
        <v>829</v>
      </c>
      <c r="D3407" s="8" t="str">
        <f t="shared" si="190"/>
        <v>16-16</v>
      </c>
      <c r="E3407" s="1">
        <f>_xlfn.IFNA(VLOOKUP(Aragon!B3407,'Kilter Holds'!$P$36:$AA$208,8,0),0)</f>
        <v>0</v>
      </c>
      <c r="G3407" s="2">
        <f t="shared" si="191"/>
        <v>0</v>
      </c>
      <c r="H3407" s="2">
        <f t="shared" si="189"/>
        <v>0</v>
      </c>
    </row>
    <row r="3408" spans="2:8">
      <c r="B3408" t="s">
        <v>61</v>
      </c>
      <c r="C3408" t="s">
        <v>829</v>
      </c>
      <c r="D3408" s="9" t="str">
        <f t="shared" si="190"/>
        <v>13-01</v>
      </c>
      <c r="E3408" s="1">
        <f>_xlfn.IFNA(VLOOKUP(Aragon!B3408,'Kilter Holds'!$P$36:$AA$208,9,0),0)</f>
        <v>0</v>
      </c>
      <c r="G3408" s="2">
        <f t="shared" si="191"/>
        <v>0</v>
      </c>
      <c r="H3408" s="2">
        <f t="shared" si="189"/>
        <v>0</v>
      </c>
    </row>
    <row r="3409" spans="2:8">
      <c r="B3409" t="s">
        <v>61</v>
      </c>
      <c r="C3409" t="s">
        <v>829</v>
      </c>
      <c r="D3409" s="10" t="str">
        <f t="shared" si="190"/>
        <v>07-13</v>
      </c>
      <c r="E3409" s="1">
        <f>_xlfn.IFNA(VLOOKUP(Aragon!B3409,'Kilter Holds'!$P$36:$AA$208,10,0),0)</f>
        <v>0</v>
      </c>
      <c r="G3409" s="2">
        <f t="shared" si="191"/>
        <v>0</v>
      </c>
      <c r="H3409" s="2">
        <f t="shared" ref="H3409:H3430" si="192">IF($S$11="Y",G3409*0.05,0)</f>
        <v>0</v>
      </c>
    </row>
    <row r="3410" spans="2:8">
      <c r="B3410" t="s">
        <v>61</v>
      </c>
      <c r="C3410" t="s">
        <v>829</v>
      </c>
      <c r="D3410" s="11" t="str">
        <f t="shared" ref="D3410:D3473" si="193">D3401</f>
        <v>11-26</v>
      </c>
      <c r="E3410" s="1">
        <f>_xlfn.IFNA(VLOOKUP(Aragon!B3410,'Kilter Holds'!$P$36:$AA$208,11,0),0)</f>
        <v>0</v>
      </c>
      <c r="G3410" s="2">
        <f t="shared" si="191"/>
        <v>0</v>
      </c>
      <c r="H3410" s="2">
        <f t="shared" si="192"/>
        <v>0</v>
      </c>
    </row>
    <row r="3411" spans="2:8">
      <c r="B3411" t="s">
        <v>61</v>
      </c>
      <c r="C3411" t="s">
        <v>829</v>
      </c>
      <c r="D3411" s="13" t="str">
        <f t="shared" si="193"/>
        <v>18-01</v>
      </c>
      <c r="E3411" s="1">
        <f>_xlfn.IFNA(VLOOKUP(Aragon!B3411,'Kilter Holds'!$P$36:$AA$208,12,0),0)</f>
        <v>0</v>
      </c>
      <c r="G3411" s="2">
        <f t="shared" si="191"/>
        <v>0</v>
      </c>
      <c r="H3411" s="2">
        <f t="shared" si="192"/>
        <v>0</v>
      </c>
    </row>
    <row r="3412" spans="2:8">
      <c r="B3412" t="s">
        <v>61</v>
      </c>
      <c r="C3412" t="s">
        <v>829</v>
      </c>
      <c r="D3412" s="12" t="str">
        <f t="shared" si="193"/>
        <v>Color Code</v>
      </c>
      <c r="E3412" s="1">
        <f>_xlfn.IFNA(VLOOKUP(Aragon!B3412,'Kilter Holds'!$P$36:$AA$208,13,0),0)</f>
        <v>0</v>
      </c>
      <c r="G3412" s="2">
        <f t="shared" si="191"/>
        <v>0</v>
      </c>
      <c r="H3412" s="2">
        <f t="shared" si="192"/>
        <v>0</v>
      </c>
    </row>
    <row r="3413" spans="2:8">
      <c r="B3413" t="s">
        <v>74</v>
      </c>
      <c r="C3413" t="s">
        <v>830</v>
      </c>
      <c r="D3413" s="5" t="str">
        <f t="shared" si="193"/>
        <v>11-12</v>
      </c>
      <c r="E3413" s="1">
        <f>_xlfn.IFNA(VLOOKUP(Aragon!B3413,'Kilter Holds'!$P$36:$AA$208,5,0),0)</f>
        <v>0</v>
      </c>
      <c r="G3413" s="2">
        <f t="shared" si="191"/>
        <v>0</v>
      </c>
      <c r="H3413" s="2">
        <f t="shared" si="192"/>
        <v>0</v>
      </c>
    </row>
    <row r="3414" spans="2:8">
      <c r="B3414" t="s">
        <v>74</v>
      </c>
      <c r="C3414" t="s">
        <v>830</v>
      </c>
      <c r="D3414" s="6" t="str">
        <f t="shared" si="193"/>
        <v>14-01</v>
      </c>
      <c r="E3414" s="1">
        <f>_xlfn.IFNA(VLOOKUP(Aragon!B3414,'Kilter Holds'!$P$36:$AA$208,6,0),0)</f>
        <v>0</v>
      </c>
      <c r="G3414" s="2">
        <f t="shared" si="191"/>
        <v>0</v>
      </c>
      <c r="H3414" s="2">
        <f t="shared" si="192"/>
        <v>0</v>
      </c>
    </row>
    <row r="3415" spans="2:8">
      <c r="B3415" t="s">
        <v>74</v>
      </c>
      <c r="C3415" t="s">
        <v>830</v>
      </c>
      <c r="D3415" s="7" t="str">
        <f t="shared" si="193"/>
        <v>15-12</v>
      </c>
      <c r="E3415" s="1">
        <f>_xlfn.IFNA(VLOOKUP(Aragon!B3415,'Kilter Holds'!$P$36:$AA$208,7,0),0)</f>
        <v>0</v>
      </c>
      <c r="G3415" s="2">
        <f t="shared" si="191"/>
        <v>0</v>
      </c>
      <c r="H3415" s="2">
        <f t="shared" si="192"/>
        <v>0</v>
      </c>
    </row>
    <row r="3416" spans="2:8">
      <c r="B3416" t="s">
        <v>74</v>
      </c>
      <c r="C3416" t="s">
        <v>830</v>
      </c>
      <c r="D3416" s="8" t="str">
        <f t="shared" si="193"/>
        <v>16-16</v>
      </c>
      <c r="E3416" s="1">
        <f>_xlfn.IFNA(VLOOKUP(Aragon!B3416,'Kilter Holds'!$P$36:$AA$208,8,0),0)</f>
        <v>0</v>
      </c>
      <c r="G3416" s="2">
        <f t="shared" ref="G3416:G3430" si="194">E3416*F3416</f>
        <v>0</v>
      </c>
      <c r="H3416" s="2">
        <f t="shared" si="192"/>
        <v>0</v>
      </c>
    </row>
    <row r="3417" spans="2:8">
      <c r="B3417" t="s">
        <v>74</v>
      </c>
      <c r="C3417" t="s">
        <v>830</v>
      </c>
      <c r="D3417" s="9" t="str">
        <f t="shared" si="193"/>
        <v>13-01</v>
      </c>
      <c r="E3417" s="1">
        <f>_xlfn.IFNA(VLOOKUP(Aragon!B3417,'Kilter Holds'!$P$36:$AA$208,9,0),0)</f>
        <v>0</v>
      </c>
      <c r="G3417" s="2">
        <f t="shared" si="194"/>
        <v>0</v>
      </c>
      <c r="H3417" s="2">
        <f t="shared" si="192"/>
        <v>0</v>
      </c>
    </row>
    <row r="3418" spans="2:8">
      <c r="B3418" t="s">
        <v>74</v>
      </c>
      <c r="C3418" t="s">
        <v>830</v>
      </c>
      <c r="D3418" s="10" t="str">
        <f t="shared" si="193"/>
        <v>07-13</v>
      </c>
      <c r="E3418" s="1">
        <f>_xlfn.IFNA(VLOOKUP(Aragon!B3418,'Kilter Holds'!$P$36:$AA$208,10,0),0)</f>
        <v>0</v>
      </c>
      <c r="G3418" s="2">
        <f t="shared" si="194"/>
        <v>0</v>
      </c>
      <c r="H3418" s="2">
        <f t="shared" si="192"/>
        <v>0</v>
      </c>
    </row>
    <row r="3419" spans="2:8">
      <c r="B3419" t="s">
        <v>74</v>
      </c>
      <c r="C3419" t="s">
        <v>830</v>
      </c>
      <c r="D3419" s="11" t="str">
        <f t="shared" si="193"/>
        <v>11-26</v>
      </c>
      <c r="E3419" s="1">
        <f>_xlfn.IFNA(VLOOKUP(Aragon!B3419,'Kilter Holds'!$P$36:$AA$208,11,0),0)</f>
        <v>0</v>
      </c>
      <c r="G3419" s="2">
        <f t="shared" si="194"/>
        <v>0</v>
      </c>
      <c r="H3419" s="2">
        <f t="shared" si="192"/>
        <v>0</v>
      </c>
    </row>
    <row r="3420" spans="2:8">
      <c r="B3420" t="s">
        <v>74</v>
      </c>
      <c r="C3420" t="s">
        <v>830</v>
      </c>
      <c r="D3420" s="13" t="str">
        <f t="shared" si="193"/>
        <v>18-01</v>
      </c>
      <c r="E3420" s="1">
        <f>_xlfn.IFNA(VLOOKUP(Aragon!B3420,'Kilter Holds'!$P$36:$AA$208,12,0),0)</f>
        <v>0</v>
      </c>
      <c r="G3420" s="2">
        <f t="shared" si="194"/>
        <v>0</v>
      </c>
      <c r="H3420" s="2">
        <f t="shared" si="192"/>
        <v>0</v>
      </c>
    </row>
    <row r="3421" spans="2:8">
      <c r="B3421" t="s">
        <v>74</v>
      </c>
      <c r="C3421" t="s">
        <v>830</v>
      </c>
      <c r="D3421" s="12" t="str">
        <f t="shared" si="193"/>
        <v>Color Code</v>
      </c>
      <c r="E3421" s="1">
        <f>_xlfn.IFNA(VLOOKUP(Aragon!B3421,'Kilter Holds'!$P$36:$AA$208,13,0),0)</f>
        <v>0</v>
      </c>
      <c r="G3421" s="2">
        <f t="shared" si="194"/>
        <v>0</v>
      </c>
      <c r="H3421" s="2">
        <f t="shared" si="192"/>
        <v>0</v>
      </c>
    </row>
    <row r="3422" spans="2:8">
      <c r="B3422" t="s">
        <v>488</v>
      </c>
      <c r="C3422" t="s">
        <v>831</v>
      </c>
      <c r="D3422" s="5" t="str">
        <f t="shared" si="193"/>
        <v>11-12</v>
      </c>
      <c r="E3422" s="1">
        <f>_xlfn.IFNA(VLOOKUP(Aragon!B3422,'Kilter Holds'!$P$36:$AA$208,5,0),0)</f>
        <v>0</v>
      </c>
      <c r="G3422" s="2">
        <f t="shared" si="194"/>
        <v>0</v>
      </c>
      <c r="H3422" s="2">
        <f t="shared" si="192"/>
        <v>0</v>
      </c>
    </row>
    <row r="3423" spans="2:8">
      <c r="B3423" t="s">
        <v>488</v>
      </c>
      <c r="C3423" t="s">
        <v>831</v>
      </c>
      <c r="D3423" s="6" t="str">
        <f t="shared" si="193"/>
        <v>14-01</v>
      </c>
      <c r="E3423" s="1">
        <f>_xlfn.IFNA(VLOOKUP(Aragon!B3423,'Kilter Holds'!$P$36:$AA$208,6,0),0)</f>
        <v>0</v>
      </c>
      <c r="G3423" s="2">
        <f t="shared" si="194"/>
        <v>0</v>
      </c>
      <c r="H3423" s="2">
        <f t="shared" si="192"/>
        <v>0</v>
      </c>
    </row>
    <row r="3424" spans="2:8">
      <c r="B3424" t="s">
        <v>488</v>
      </c>
      <c r="C3424" t="s">
        <v>831</v>
      </c>
      <c r="D3424" s="7" t="str">
        <f t="shared" si="193"/>
        <v>15-12</v>
      </c>
      <c r="E3424" s="1">
        <f>_xlfn.IFNA(VLOOKUP(Aragon!B3424,'Kilter Holds'!$P$36:$AA$208,7,0),0)</f>
        <v>0</v>
      </c>
      <c r="G3424" s="2">
        <f t="shared" si="194"/>
        <v>0</v>
      </c>
      <c r="H3424" s="2">
        <f t="shared" si="192"/>
        <v>0</v>
      </c>
    </row>
    <row r="3425" spans="2:8">
      <c r="B3425" t="s">
        <v>488</v>
      </c>
      <c r="C3425" t="s">
        <v>831</v>
      </c>
      <c r="D3425" s="8" t="str">
        <f t="shared" si="193"/>
        <v>16-16</v>
      </c>
      <c r="E3425" s="1">
        <f>_xlfn.IFNA(VLOOKUP(Aragon!B3425,'Kilter Holds'!$P$36:$AA$208,8,0),0)</f>
        <v>0</v>
      </c>
      <c r="G3425" s="2">
        <f t="shared" si="194"/>
        <v>0</v>
      </c>
      <c r="H3425" s="2">
        <f t="shared" si="192"/>
        <v>0</v>
      </c>
    </row>
    <row r="3426" spans="2:8">
      <c r="B3426" t="s">
        <v>488</v>
      </c>
      <c r="C3426" t="s">
        <v>831</v>
      </c>
      <c r="D3426" s="9" t="str">
        <f t="shared" si="193"/>
        <v>13-01</v>
      </c>
      <c r="E3426" s="1">
        <f>_xlfn.IFNA(VLOOKUP(Aragon!B3426,'Kilter Holds'!$P$36:$AA$208,9,0),0)</f>
        <v>0</v>
      </c>
      <c r="G3426" s="2">
        <f t="shared" si="194"/>
        <v>0</v>
      </c>
      <c r="H3426" s="2">
        <f t="shared" si="192"/>
        <v>0</v>
      </c>
    </row>
    <row r="3427" spans="2:8">
      <c r="B3427" t="s">
        <v>488</v>
      </c>
      <c r="C3427" t="s">
        <v>831</v>
      </c>
      <c r="D3427" s="10" t="str">
        <f t="shared" si="193"/>
        <v>07-13</v>
      </c>
      <c r="E3427" s="1">
        <f>_xlfn.IFNA(VLOOKUP(Aragon!B3427,'Kilter Holds'!$P$36:$AA$208,10,0),0)</f>
        <v>0</v>
      </c>
      <c r="G3427" s="2">
        <f t="shared" si="194"/>
        <v>0</v>
      </c>
      <c r="H3427" s="2">
        <f t="shared" si="192"/>
        <v>0</v>
      </c>
    </row>
    <row r="3428" spans="2:8">
      <c r="B3428" t="s">
        <v>488</v>
      </c>
      <c r="C3428" t="s">
        <v>831</v>
      </c>
      <c r="D3428" s="11" t="str">
        <f t="shared" si="193"/>
        <v>11-26</v>
      </c>
      <c r="E3428" s="1">
        <f>_xlfn.IFNA(VLOOKUP(Aragon!B3428,'Kilter Holds'!$P$36:$AA$208,11,0),0)</f>
        <v>0</v>
      </c>
      <c r="G3428" s="2">
        <f t="shared" si="194"/>
        <v>0</v>
      </c>
      <c r="H3428" s="2">
        <f t="shared" si="192"/>
        <v>0</v>
      </c>
    </row>
    <row r="3429" spans="2:8">
      <c r="B3429" t="s">
        <v>488</v>
      </c>
      <c r="C3429" t="s">
        <v>831</v>
      </c>
      <c r="D3429" s="13" t="str">
        <f t="shared" si="193"/>
        <v>18-01</v>
      </c>
      <c r="E3429" s="1">
        <f>_xlfn.IFNA(VLOOKUP(Aragon!B3429,'Kilter Holds'!$P$36:$AA$208,12,0),0)</f>
        <v>0</v>
      </c>
      <c r="G3429" s="2">
        <f t="shared" si="194"/>
        <v>0</v>
      </c>
      <c r="H3429" s="2">
        <f t="shared" si="192"/>
        <v>0</v>
      </c>
    </row>
    <row r="3430" spans="2:8">
      <c r="B3430" t="s">
        <v>488</v>
      </c>
      <c r="C3430" t="s">
        <v>831</v>
      </c>
      <c r="D3430" s="12" t="str">
        <f t="shared" si="193"/>
        <v>Color Code</v>
      </c>
      <c r="E3430" s="1">
        <f>_xlfn.IFNA(VLOOKUP(Aragon!B3430,'Kilter Holds'!$P$36:$AA$208,13,0),0)</f>
        <v>0</v>
      </c>
      <c r="G3430" s="2">
        <f t="shared" si="194"/>
        <v>0</v>
      </c>
      <c r="H3430" s="2">
        <f t="shared" si="192"/>
        <v>0</v>
      </c>
    </row>
    <row r="3431" spans="2:8">
      <c r="B3431" t="s">
        <v>1122</v>
      </c>
      <c r="C3431" t="s">
        <v>1305</v>
      </c>
      <c r="D3431" s="5" t="str">
        <f t="shared" si="193"/>
        <v>11-12</v>
      </c>
      <c r="E3431" s="1">
        <f>_xlfn.IFNA(VLOOKUP(B3431,'Urban Plastix Holds'!$I$36:$T$433,5,0),0)</f>
        <v>0</v>
      </c>
      <c r="G3431" s="2">
        <f>E3431*F3431</f>
        <v>0</v>
      </c>
      <c r="H3431" s="2">
        <f>IF($S$11="Y",G3431*0.05,0)</f>
        <v>0</v>
      </c>
    </row>
    <row r="3432" spans="2:8">
      <c r="B3432" t="s">
        <v>1122</v>
      </c>
      <c r="C3432" t="s">
        <v>1305</v>
      </c>
      <c r="D3432" s="6" t="str">
        <f t="shared" si="193"/>
        <v>14-01</v>
      </c>
      <c r="E3432" s="1">
        <f>_xlfn.IFNA(VLOOKUP(B3432,'Urban Plastix Holds'!$I$36:$T$433,6,0),0)</f>
        <v>0</v>
      </c>
      <c r="G3432" s="2">
        <f t="shared" ref="G3432:G3495" si="195">E3432*F3432</f>
        <v>0</v>
      </c>
      <c r="H3432" s="2">
        <f t="shared" ref="H3432:H3495" si="196">IF($S$11="Y",G3432*0.05,0)</f>
        <v>0</v>
      </c>
    </row>
    <row r="3433" spans="2:8">
      <c r="B3433" t="s">
        <v>1122</v>
      </c>
      <c r="C3433" t="s">
        <v>1305</v>
      </c>
      <c r="D3433" s="7" t="str">
        <f t="shared" si="193"/>
        <v>15-12</v>
      </c>
      <c r="E3433" s="1">
        <f>_xlfn.IFNA(VLOOKUP(B3433,'Urban Plastix Holds'!$I$36:$T$433,7,0),0)</f>
        <v>0</v>
      </c>
      <c r="G3433" s="2">
        <f t="shared" si="195"/>
        <v>0</v>
      </c>
      <c r="H3433" s="2">
        <f t="shared" si="196"/>
        <v>0</v>
      </c>
    </row>
    <row r="3434" spans="2:8">
      <c r="B3434" t="s">
        <v>1122</v>
      </c>
      <c r="C3434" t="s">
        <v>1305</v>
      </c>
      <c r="D3434" s="8" t="str">
        <f t="shared" si="193"/>
        <v>16-16</v>
      </c>
      <c r="E3434" s="1">
        <f>_xlfn.IFNA(VLOOKUP(B3434,'Urban Plastix Holds'!$I$36:$T$433,8,0),0)</f>
        <v>0</v>
      </c>
      <c r="G3434" s="2">
        <f t="shared" si="195"/>
        <v>0</v>
      </c>
      <c r="H3434" s="2">
        <f t="shared" si="196"/>
        <v>0</v>
      </c>
    </row>
    <row r="3435" spans="2:8">
      <c r="B3435" t="s">
        <v>1122</v>
      </c>
      <c r="C3435" t="s">
        <v>1305</v>
      </c>
      <c r="D3435" s="9" t="str">
        <f t="shared" si="193"/>
        <v>13-01</v>
      </c>
      <c r="E3435" s="1">
        <f>_xlfn.IFNA(VLOOKUP(B3435,'Urban Plastix Holds'!$I$36:$T$433,9,0),0)</f>
        <v>0</v>
      </c>
      <c r="G3435" s="2">
        <f t="shared" si="195"/>
        <v>0</v>
      </c>
      <c r="H3435" s="2">
        <f t="shared" si="196"/>
        <v>0</v>
      </c>
    </row>
    <row r="3436" spans="2:8">
      <c r="B3436" t="s">
        <v>1122</v>
      </c>
      <c r="C3436" t="s">
        <v>1305</v>
      </c>
      <c r="D3436" s="10" t="str">
        <f t="shared" si="193"/>
        <v>07-13</v>
      </c>
      <c r="E3436" s="1">
        <f>_xlfn.IFNA(VLOOKUP(B3436,'Urban Plastix Holds'!$I$36:$T$433,10,0),0)</f>
        <v>0</v>
      </c>
      <c r="G3436" s="2">
        <f t="shared" si="195"/>
        <v>0</v>
      </c>
      <c r="H3436" s="2">
        <f t="shared" si="196"/>
        <v>0</v>
      </c>
    </row>
    <row r="3437" spans="2:8">
      <c r="B3437" t="s">
        <v>1122</v>
      </c>
      <c r="C3437" t="s">
        <v>1305</v>
      </c>
      <c r="D3437" s="11" t="str">
        <f t="shared" si="193"/>
        <v>11-26</v>
      </c>
      <c r="E3437" s="1">
        <f>_xlfn.IFNA(VLOOKUP(B3437,'Urban Plastix Holds'!$I$36:$T$433,11,0),0)</f>
        <v>0</v>
      </c>
      <c r="G3437" s="2">
        <f t="shared" si="195"/>
        <v>0</v>
      </c>
      <c r="H3437" s="2">
        <f t="shared" si="196"/>
        <v>0</v>
      </c>
    </row>
    <row r="3438" spans="2:8">
      <c r="B3438" t="s">
        <v>1122</v>
      </c>
      <c r="C3438" t="s">
        <v>1305</v>
      </c>
      <c r="D3438" s="13" t="str">
        <f t="shared" si="193"/>
        <v>18-01</v>
      </c>
      <c r="E3438" s="1">
        <f>_xlfn.IFNA(VLOOKUP(B3438,'Urban Plastix Holds'!$I$36:$T$433,12,0),0)</f>
        <v>0</v>
      </c>
      <c r="G3438" s="2">
        <f t="shared" si="195"/>
        <v>0</v>
      </c>
      <c r="H3438" s="2">
        <f t="shared" si="196"/>
        <v>0</v>
      </c>
    </row>
    <row r="3439" spans="2:8">
      <c r="B3439" t="s">
        <v>1122</v>
      </c>
      <c r="C3439" t="s">
        <v>1305</v>
      </c>
      <c r="D3439" s="12" t="str">
        <f t="shared" si="193"/>
        <v>Color Code</v>
      </c>
      <c r="E3439" s="1">
        <f>_xlfn.IFNA(VLOOKUP(B3439,'Urban Plastix Holds'!$I$36:$T$433,13,0),0)</f>
        <v>0</v>
      </c>
      <c r="G3439" s="2">
        <f t="shared" si="195"/>
        <v>0</v>
      </c>
      <c r="H3439" s="2">
        <f t="shared" si="196"/>
        <v>0</v>
      </c>
    </row>
    <row r="3440" spans="2:8">
      <c r="B3440" t="s">
        <v>1154</v>
      </c>
      <c r="C3440" t="s">
        <v>1306</v>
      </c>
      <c r="D3440" s="5" t="str">
        <f t="shared" si="193"/>
        <v>11-12</v>
      </c>
      <c r="E3440" s="1">
        <f>_xlfn.IFNA(VLOOKUP(B3440,'Urban Plastix Holds'!$I$36:$T$433,5,0),0)</f>
        <v>0</v>
      </c>
      <c r="G3440" s="2">
        <f t="shared" si="195"/>
        <v>0</v>
      </c>
      <c r="H3440" s="2">
        <f t="shared" si="196"/>
        <v>0</v>
      </c>
    </row>
    <row r="3441" spans="2:8">
      <c r="B3441" t="s">
        <v>1154</v>
      </c>
      <c r="C3441" t="s">
        <v>1306</v>
      </c>
      <c r="D3441" s="6" t="str">
        <f t="shared" si="193"/>
        <v>14-01</v>
      </c>
      <c r="E3441" s="1">
        <f>_xlfn.IFNA(VLOOKUP(B3441,'Urban Plastix Holds'!$I$36:$T$433,6,0),0)</f>
        <v>0</v>
      </c>
      <c r="G3441" s="2">
        <f t="shared" si="195"/>
        <v>0</v>
      </c>
      <c r="H3441" s="2">
        <f t="shared" si="196"/>
        <v>0</v>
      </c>
    </row>
    <row r="3442" spans="2:8">
      <c r="B3442" t="s">
        <v>1154</v>
      </c>
      <c r="C3442" t="s">
        <v>1306</v>
      </c>
      <c r="D3442" s="7" t="str">
        <f t="shared" si="193"/>
        <v>15-12</v>
      </c>
      <c r="E3442" s="1">
        <f>_xlfn.IFNA(VLOOKUP(B3442,'Urban Plastix Holds'!$I$36:$T$433,7,0),0)</f>
        <v>0</v>
      </c>
      <c r="G3442" s="2">
        <f t="shared" si="195"/>
        <v>0</v>
      </c>
      <c r="H3442" s="2">
        <f t="shared" si="196"/>
        <v>0</v>
      </c>
    </row>
    <row r="3443" spans="2:8">
      <c r="B3443" t="s">
        <v>1154</v>
      </c>
      <c r="C3443" t="s">
        <v>1306</v>
      </c>
      <c r="D3443" s="8" t="str">
        <f t="shared" si="193"/>
        <v>16-16</v>
      </c>
      <c r="E3443" s="1">
        <f>_xlfn.IFNA(VLOOKUP(B3443,'Urban Plastix Holds'!$I$36:$T$433,8,0),0)</f>
        <v>0</v>
      </c>
      <c r="G3443" s="2">
        <f t="shared" si="195"/>
        <v>0</v>
      </c>
      <c r="H3443" s="2">
        <f t="shared" si="196"/>
        <v>0</v>
      </c>
    </row>
    <row r="3444" spans="2:8">
      <c r="B3444" t="s">
        <v>1154</v>
      </c>
      <c r="C3444" t="s">
        <v>1306</v>
      </c>
      <c r="D3444" s="9" t="str">
        <f t="shared" si="193"/>
        <v>13-01</v>
      </c>
      <c r="E3444" s="1">
        <f>_xlfn.IFNA(VLOOKUP(B3444,'Urban Plastix Holds'!$I$36:$T$433,9,0),0)</f>
        <v>0</v>
      </c>
      <c r="G3444" s="2">
        <f t="shared" si="195"/>
        <v>0</v>
      </c>
      <c r="H3444" s="2">
        <f t="shared" si="196"/>
        <v>0</v>
      </c>
    </row>
    <row r="3445" spans="2:8">
      <c r="B3445" t="s">
        <v>1154</v>
      </c>
      <c r="C3445" t="s">
        <v>1306</v>
      </c>
      <c r="D3445" s="10" t="str">
        <f t="shared" si="193"/>
        <v>07-13</v>
      </c>
      <c r="E3445" s="1">
        <f>_xlfn.IFNA(VLOOKUP(B3445,'Urban Plastix Holds'!$I$36:$T$433,10,0),0)</f>
        <v>0</v>
      </c>
      <c r="G3445" s="2">
        <f t="shared" si="195"/>
        <v>0</v>
      </c>
      <c r="H3445" s="2">
        <f t="shared" si="196"/>
        <v>0</v>
      </c>
    </row>
    <row r="3446" spans="2:8">
      <c r="B3446" t="s">
        <v>1154</v>
      </c>
      <c r="C3446" t="s">
        <v>1306</v>
      </c>
      <c r="D3446" s="11" t="str">
        <f t="shared" si="193"/>
        <v>11-26</v>
      </c>
      <c r="E3446" s="1">
        <f>_xlfn.IFNA(VLOOKUP(B3446,'Urban Plastix Holds'!$I$36:$T$433,11,0),0)</f>
        <v>0</v>
      </c>
      <c r="G3446" s="2">
        <f t="shared" si="195"/>
        <v>0</v>
      </c>
      <c r="H3446" s="2">
        <f t="shared" si="196"/>
        <v>0</v>
      </c>
    </row>
    <row r="3447" spans="2:8">
      <c r="B3447" t="s">
        <v>1154</v>
      </c>
      <c r="C3447" t="s">
        <v>1306</v>
      </c>
      <c r="D3447" s="13" t="str">
        <f t="shared" si="193"/>
        <v>18-01</v>
      </c>
      <c r="E3447" s="1">
        <f>_xlfn.IFNA(VLOOKUP(B3447,'Urban Plastix Holds'!$I$36:$T$433,12,0),0)</f>
        <v>0</v>
      </c>
      <c r="G3447" s="2">
        <f t="shared" si="195"/>
        <v>0</v>
      </c>
      <c r="H3447" s="2">
        <f t="shared" si="196"/>
        <v>0</v>
      </c>
    </row>
    <row r="3448" spans="2:8">
      <c r="B3448" t="s">
        <v>1154</v>
      </c>
      <c r="C3448" t="s">
        <v>1306</v>
      </c>
      <c r="D3448" s="12" t="str">
        <f t="shared" si="193"/>
        <v>Color Code</v>
      </c>
      <c r="E3448" s="1">
        <f>_xlfn.IFNA(VLOOKUP(B3448,'Urban Plastix Holds'!$I$36:$T$433,13,0),0)</f>
        <v>0</v>
      </c>
      <c r="G3448" s="2">
        <f t="shared" si="195"/>
        <v>0</v>
      </c>
      <c r="H3448" s="2">
        <f t="shared" si="196"/>
        <v>0</v>
      </c>
    </row>
    <row r="3449" spans="2:8">
      <c r="B3449" t="s">
        <v>1153</v>
      </c>
      <c r="C3449" t="s">
        <v>1307</v>
      </c>
      <c r="D3449" s="5" t="str">
        <f t="shared" si="193"/>
        <v>11-12</v>
      </c>
      <c r="E3449" s="1">
        <f>_xlfn.IFNA(VLOOKUP(B3449,'Urban Plastix Holds'!$I$36:$T$433,5,0),0)</f>
        <v>0</v>
      </c>
      <c r="G3449" s="2">
        <f t="shared" si="195"/>
        <v>0</v>
      </c>
      <c r="H3449" s="2">
        <f t="shared" si="196"/>
        <v>0</v>
      </c>
    </row>
    <row r="3450" spans="2:8">
      <c r="B3450" t="s">
        <v>1153</v>
      </c>
      <c r="C3450" t="s">
        <v>1307</v>
      </c>
      <c r="D3450" s="6" t="str">
        <f t="shared" si="193"/>
        <v>14-01</v>
      </c>
      <c r="E3450" s="1">
        <f>_xlfn.IFNA(VLOOKUP(B3450,'Urban Plastix Holds'!$I$36:$T$433,6,0),0)</f>
        <v>0</v>
      </c>
      <c r="G3450" s="2">
        <f t="shared" si="195"/>
        <v>0</v>
      </c>
      <c r="H3450" s="2">
        <f t="shared" si="196"/>
        <v>0</v>
      </c>
    </row>
    <row r="3451" spans="2:8">
      <c r="B3451" t="s">
        <v>1153</v>
      </c>
      <c r="C3451" t="s">
        <v>1307</v>
      </c>
      <c r="D3451" s="7" t="str">
        <f t="shared" si="193"/>
        <v>15-12</v>
      </c>
      <c r="E3451" s="1">
        <f>_xlfn.IFNA(VLOOKUP(B3451,'Urban Plastix Holds'!$I$36:$T$433,7,0),0)</f>
        <v>0</v>
      </c>
      <c r="G3451" s="2">
        <f t="shared" si="195"/>
        <v>0</v>
      </c>
      <c r="H3451" s="2">
        <f t="shared" si="196"/>
        <v>0</v>
      </c>
    </row>
    <row r="3452" spans="2:8">
      <c r="B3452" t="s">
        <v>1153</v>
      </c>
      <c r="C3452" t="s">
        <v>1307</v>
      </c>
      <c r="D3452" s="8" t="str">
        <f t="shared" si="193"/>
        <v>16-16</v>
      </c>
      <c r="E3452" s="1">
        <f>_xlfn.IFNA(VLOOKUP(B3452,'Urban Plastix Holds'!$I$36:$T$433,8,0),0)</f>
        <v>0</v>
      </c>
      <c r="G3452" s="2">
        <f t="shared" si="195"/>
        <v>0</v>
      </c>
      <c r="H3452" s="2">
        <f t="shared" si="196"/>
        <v>0</v>
      </c>
    </row>
    <row r="3453" spans="2:8">
      <c r="B3453" t="s">
        <v>1153</v>
      </c>
      <c r="C3453" t="s">
        <v>1307</v>
      </c>
      <c r="D3453" s="9" t="str">
        <f t="shared" si="193"/>
        <v>13-01</v>
      </c>
      <c r="E3453" s="1">
        <f>_xlfn.IFNA(VLOOKUP(B3453,'Urban Plastix Holds'!$I$36:$T$433,9,0),0)</f>
        <v>0</v>
      </c>
      <c r="G3453" s="2">
        <f t="shared" si="195"/>
        <v>0</v>
      </c>
      <c r="H3453" s="2">
        <f t="shared" si="196"/>
        <v>0</v>
      </c>
    </row>
    <row r="3454" spans="2:8">
      <c r="B3454" t="s">
        <v>1153</v>
      </c>
      <c r="C3454" t="s">
        <v>1307</v>
      </c>
      <c r="D3454" s="10" t="str">
        <f t="shared" si="193"/>
        <v>07-13</v>
      </c>
      <c r="E3454" s="1">
        <f>_xlfn.IFNA(VLOOKUP(B3454,'Urban Plastix Holds'!$I$36:$T$433,10,0),0)</f>
        <v>0</v>
      </c>
      <c r="G3454" s="2">
        <f t="shared" si="195"/>
        <v>0</v>
      </c>
      <c r="H3454" s="2">
        <f t="shared" si="196"/>
        <v>0</v>
      </c>
    </row>
    <row r="3455" spans="2:8">
      <c r="B3455" t="s">
        <v>1153</v>
      </c>
      <c r="C3455" t="s">
        <v>1307</v>
      </c>
      <c r="D3455" s="11" t="str">
        <f t="shared" si="193"/>
        <v>11-26</v>
      </c>
      <c r="E3455" s="1">
        <f>_xlfn.IFNA(VLOOKUP(B3455,'Urban Plastix Holds'!$I$36:$T$433,11,0),0)</f>
        <v>0</v>
      </c>
      <c r="G3455" s="2">
        <f t="shared" si="195"/>
        <v>0</v>
      </c>
      <c r="H3455" s="2">
        <f t="shared" si="196"/>
        <v>0</v>
      </c>
    </row>
    <row r="3456" spans="2:8">
      <c r="B3456" t="s">
        <v>1153</v>
      </c>
      <c r="C3456" t="s">
        <v>1307</v>
      </c>
      <c r="D3456" s="13" t="str">
        <f t="shared" si="193"/>
        <v>18-01</v>
      </c>
      <c r="E3456" s="1">
        <f>_xlfn.IFNA(VLOOKUP(B3456,'Urban Plastix Holds'!$I$36:$T$433,12,0),0)</f>
        <v>0</v>
      </c>
      <c r="G3456" s="2">
        <f t="shared" si="195"/>
        <v>0</v>
      </c>
      <c r="H3456" s="2">
        <f t="shared" si="196"/>
        <v>0</v>
      </c>
    </row>
    <row r="3457" spans="2:8">
      <c r="B3457" t="s">
        <v>1153</v>
      </c>
      <c r="C3457" t="s">
        <v>1307</v>
      </c>
      <c r="D3457" s="12" t="str">
        <f t="shared" si="193"/>
        <v>Color Code</v>
      </c>
      <c r="E3457" s="1">
        <f>_xlfn.IFNA(VLOOKUP(B3457,'Urban Plastix Holds'!$I$36:$T$433,13,0),0)</f>
        <v>0</v>
      </c>
      <c r="G3457" s="2">
        <f t="shared" si="195"/>
        <v>0</v>
      </c>
      <c r="H3457" s="2">
        <f t="shared" si="196"/>
        <v>0</v>
      </c>
    </row>
    <row r="3458" spans="2:8">
      <c r="B3458" t="s">
        <v>1087</v>
      </c>
      <c r="C3458" t="s">
        <v>1308</v>
      </c>
      <c r="D3458" s="5" t="str">
        <f t="shared" si="193"/>
        <v>11-12</v>
      </c>
      <c r="E3458" s="1">
        <f>_xlfn.IFNA(VLOOKUP(B3458,'Urban Plastix Holds'!$I$36:$T$433,5,0),0)</f>
        <v>0</v>
      </c>
      <c r="G3458" s="2">
        <f t="shared" si="195"/>
        <v>0</v>
      </c>
      <c r="H3458" s="2">
        <f t="shared" si="196"/>
        <v>0</v>
      </c>
    </row>
    <row r="3459" spans="2:8">
      <c r="B3459" t="s">
        <v>1087</v>
      </c>
      <c r="C3459" t="s">
        <v>1308</v>
      </c>
      <c r="D3459" s="6" t="str">
        <f t="shared" si="193"/>
        <v>14-01</v>
      </c>
      <c r="E3459" s="1">
        <f>_xlfn.IFNA(VLOOKUP(B3459,'Urban Plastix Holds'!$I$36:$T$433,6,0),0)</f>
        <v>0</v>
      </c>
      <c r="G3459" s="2">
        <f t="shared" si="195"/>
        <v>0</v>
      </c>
      <c r="H3459" s="2">
        <f t="shared" si="196"/>
        <v>0</v>
      </c>
    </row>
    <row r="3460" spans="2:8">
      <c r="B3460" t="s">
        <v>1087</v>
      </c>
      <c r="C3460" t="s">
        <v>1308</v>
      </c>
      <c r="D3460" s="7" t="str">
        <f t="shared" si="193"/>
        <v>15-12</v>
      </c>
      <c r="E3460" s="1">
        <f>_xlfn.IFNA(VLOOKUP(B3460,'Urban Plastix Holds'!$I$36:$T$433,7,0),0)</f>
        <v>0</v>
      </c>
      <c r="G3460" s="2">
        <f t="shared" si="195"/>
        <v>0</v>
      </c>
      <c r="H3460" s="2">
        <f t="shared" si="196"/>
        <v>0</v>
      </c>
    </row>
    <row r="3461" spans="2:8">
      <c r="B3461" t="s">
        <v>1087</v>
      </c>
      <c r="C3461" t="s">
        <v>1308</v>
      </c>
      <c r="D3461" s="8" t="str">
        <f t="shared" si="193"/>
        <v>16-16</v>
      </c>
      <c r="E3461" s="1">
        <f>_xlfn.IFNA(VLOOKUP(B3461,'Urban Plastix Holds'!$I$36:$T$433,8,0),0)</f>
        <v>0</v>
      </c>
      <c r="G3461" s="2">
        <f t="shared" si="195"/>
        <v>0</v>
      </c>
      <c r="H3461" s="2">
        <f t="shared" si="196"/>
        <v>0</v>
      </c>
    </row>
    <row r="3462" spans="2:8">
      <c r="B3462" t="s">
        <v>1087</v>
      </c>
      <c r="C3462" t="s">
        <v>1308</v>
      </c>
      <c r="D3462" s="9" t="str">
        <f t="shared" si="193"/>
        <v>13-01</v>
      </c>
      <c r="E3462" s="1">
        <f>_xlfn.IFNA(VLOOKUP(B3462,'Urban Plastix Holds'!$I$36:$T$433,9,0),0)</f>
        <v>0</v>
      </c>
      <c r="G3462" s="2">
        <f t="shared" si="195"/>
        <v>0</v>
      </c>
      <c r="H3462" s="2">
        <f t="shared" si="196"/>
        <v>0</v>
      </c>
    </row>
    <row r="3463" spans="2:8">
      <c r="B3463" t="s">
        <v>1087</v>
      </c>
      <c r="C3463" t="s">
        <v>1308</v>
      </c>
      <c r="D3463" s="10" t="str">
        <f t="shared" si="193"/>
        <v>07-13</v>
      </c>
      <c r="E3463" s="1">
        <f>_xlfn.IFNA(VLOOKUP(B3463,'Urban Plastix Holds'!$I$36:$T$433,10,0),0)</f>
        <v>0</v>
      </c>
      <c r="G3463" s="2">
        <f t="shared" si="195"/>
        <v>0</v>
      </c>
      <c r="H3463" s="2">
        <f t="shared" si="196"/>
        <v>0</v>
      </c>
    </row>
    <row r="3464" spans="2:8">
      <c r="B3464" t="s">
        <v>1087</v>
      </c>
      <c r="C3464" t="s">
        <v>1308</v>
      </c>
      <c r="D3464" s="11" t="str">
        <f t="shared" si="193"/>
        <v>11-26</v>
      </c>
      <c r="E3464" s="1">
        <f>_xlfn.IFNA(VLOOKUP(B3464,'Urban Plastix Holds'!$I$36:$T$433,11,0),0)</f>
        <v>0</v>
      </c>
      <c r="G3464" s="2">
        <f t="shared" si="195"/>
        <v>0</v>
      </c>
      <c r="H3464" s="2">
        <f t="shared" si="196"/>
        <v>0</v>
      </c>
    </row>
    <row r="3465" spans="2:8">
      <c r="B3465" t="s">
        <v>1087</v>
      </c>
      <c r="C3465" t="s">
        <v>1308</v>
      </c>
      <c r="D3465" s="13" t="str">
        <f t="shared" si="193"/>
        <v>18-01</v>
      </c>
      <c r="E3465" s="1">
        <f>_xlfn.IFNA(VLOOKUP(B3465,'Urban Plastix Holds'!$I$36:$T$433,12,0),0)</f>
        <v>0</v>
      </c>
      <c r="G3465" s="2">
        <f t="shared" si="195"/>
        <v>0</v>
      </c>
      <c r="H3465" s="2">
        <f t="shared" si="196"/>
        <v>0</v>
      </c>
    </row>
    <row r="3466" spans="2:8">
      <c r="B3466" t="s">
        <v>1087</v>
      </c>
      <c r="C3466" t="s">
        <v>1308</v>
      </c>
      <c r="D3466" s="12" t="str">
        <f t="shared" si="193"/>
        <v>Color Code</v>
      </c>
      <c r="E3466" s="1">
        <f>_xlfn.IFNA(VLOOKUP(B3466,'Urban Plastix Holds'!$I$36:$T$433,13,0),0)</f>
        <v>0</v>
      </c>
      <c r="G3466" s="2">
        <f t="shared" si="195"/>
        <v>0</v>
      </c>
      <c r="H3466" s="2">
        <f t="shared" si="196"/>
        <v>0</v>
      </c>
    </row>
    <row r="3467" spans="2:8">
      <c r="B3467" t="s">
        <v>1088</v>
      </c>
      <c r="C3467" t="s">
        <v>1309</v>
      </c>
      <c r="D3467" s="5" t="str">
        <f t="shared" si="193"/>
        <v>11-12</v>
      </c>
      <c r="E3467" s="1">
        <f>_xlfn.IFNA(VLOOKUP(B3467,'Urban Plastix Holds'!$I$36:$T$433,5,0),0)</f>
        <v>0</v>
      </c>
      <c r="G3467" s="2">
        <f t="shared" si="195"/>
        <v>0</v>
      </c>
      <c r="H3467" s="2">
        <f t="shared" si="196"/>
        <v>0</v>
      </c>
    </row>
    <row r="3468" spans="2:8">
      <c r="B3468" t="s">
        <v>1088</v>
      </c>
      <c r="C3468" t="s">
        <v>1309</v>
      </c>
      <c r="D3468" s="6" t="str">
        <f t="shared" si="193"/>
        <v>14-01</v>
      </c>
      <c r="E3468" s="1">
        <f>_xlfn.IFNA(VLOOKUP(B3468,'Urban Plastix Holds'!$I$36:$T$433,6,0),0)</f>
        <v>0</v>
      </c>
      <c r="G3468" s="2">
        <f t="shared" si="195"/>
        <v>0</v>
      </c>
      <c r="H3468" s="2">
        <f t="shared" si="196"/>
        <v>0</v>
      </c>
    </row>
    <row r="3469" spans="2:8">
      <c r="B3469" t="s">
        <v>1088</v>
      </c>
      <c r="C3469" t="s">
        <v>1309</v>
      </c>
      <c r="D3469" s="7" t="str">
        <f t="shared" si="193"/>
        <v>15-12</v>
      </c>
      <c r="E3469" s="1">
        <f>_xlfn.IFNA(VLOOKUP(B3469,'Urban Plastix Holds'!$I$36:$T$433,7,0),0)</f>
        <v>0</v>
      </c>
      <c r="G3469" s="2">
        <f t="shared" si="195"/>
        <v>0</v>
      </c>
      <c r="H3469" s="2">
        <f t="shared" si="196"/>
        <v>0</v>
      </c>
    </row>
    <row r="3470" spans="2:8">
      <c r="B3470" t="s">
        <v>1088</v>
      </c>
      <c r="C3470" t="s">
        <v>1309</v>
      </c>
      <c r="D3470" s="8" t="str">
        <f t="shared" si="193"/>
        <v>16-16</v>
      </c>
      <c r="E3470" s="1">
        <f>_xlfn.IFNA(VLOOKUP(B3470,'Urban Plastix Holds'!$I$36:$T$433,8,0),0)</f>
        <v>0</v>
      </c>
      <c r="G3470" s="2">
        <f t="shared" si="195"/>
        <v>0</v>
      </c>
      <c r="H3470" s="2">
        <f t="shared" si="196"/>
        <v>0</v>
      </c>
    </row>
    <row r="3471" spans="2:8">
      <c r="B3471" t="s">
        <v>1088</v>
      </c>
      <c r="C3471" t="s">
        <v>1309</v>
      </c>
      <c r="D3471" s="9" t="str">
        <f t="shared" si="193"/>
        <v>13-01</v>
      </c>
      <c r="E3471" s="1">
        <f>_xlfn.IFNA(VLOOKUP(B3471,'Urban Plastix Holds'!$I$36:$T$433,9,0),0)</f>
        <v>0</v>
      </c>
      <c r="G3471" s="2">
        <f t="shared" si="195"/>
        <v>0</v>
      </c>
      <c r="H3471" s="2">
        <f t="shared" si="196"/>
        <v>0</v>
      </c>
    </row>
    <row r="3472" spans="2:8">
      <c r="B3472" t="s">
        <v>1088</v>
      </c>
      <c r="C3472" t="s">
        <v>1309</v>
      </c>
      <c r="D3472" s="10" t="str">
        <f t="shared" si="193"/>
        <v>07-13</v>
      </c>
      <c r="E3472" s="1">
        <f>_xlfn.IFNA(VLOOKUP(B3472,'Urban Plastix Holds'!$I$36:$T$433,10,0),0)</f>
        <v>0</v>
      </c>
      <c r="G3472" s="2">
        <f t="shared" si="195"/>
        <v>0</v>
      </c>
      <c r="H3472" s="2">
        <f t="shared" si="196"/>
        <v>0</v>
      </c>
    </row>
    <row r="3473" spans="2:8">
      <c r="B3473" t="s">
        <v>1088</v>
      </c>
      <c r="C3473" t="s">
        <v>1309</v>
      </c>
      <c r="D3473" s="11" t="str">
        <f t="shared" si="193"/>
        <v>11-26</v>
      </c>
      <c r="E3473" s="1">
        <f>_xlfn.IFNA(VLOOKUP(B3473,'Urban Plastix Holds'!$I$36:$T$433,11,0),0)</f>
        <v>0</v>
      </c>
      <c r="G3473" s="2">
        <f t="shared" si="195"/>
        <v>0</v>
      </c>
      <c r="H3473" s="2">
        <f t="shared" si="196"/>
        <v>0</v>
      </c>
    </row>
    <row r="3474" spans="2:8">
      <c r="B3474" t="s">
        <v>1088</v>
      </c>
      <c r="C3474" t="s">
        <v>1309</v>
      </c>
      <c r="D3474" s="13" t="str">
        <f t="shared" ref="D3474:D3537" si="197">D3465</f>
        <v>18-01</v>
      </c>
      <c r="E3474" s="1">
        <f>_xlfn.IFNA(VLOOKUP(B3474,'Urban Plastix Holds'!$I$36:$T$433,12,0),0)</f>
        <v>0</v>
      </c>
      <c r="G3474" s="2">
        <f t="shared" si="195"/>
        <v>0</v>
      </c>
      <c r="H3474" s="2">
        <f t="shared" si="196"/>
        <v>0</v>
      </c>
    </row>
    <row r="3475" spans="2:8">
      <c r="B3475" t="s">
        <v>1088</v>
      </c>
      <c r="C3475" t="s">
        <v>1309</v>
      </c>
      <c r="D3475" s="12" t="str">
        <f t="shared" si="197"/>
        <v>Color Code</v>
      </c>
      <c r="E3475" s="1">
        <f>_xlfn.IFNA(VLOOKUP(B3475,'Urban Plastix Holds'!$I$36:$T$433,13,0),0)</f>
        <v>0</v>
      </c>
      <c r="G3475" s="2">
        <f t="shared" si="195"/>
        <v>0</v>
      </c>
      <c r="H3475" s="2">
        <f t="shared" si="196"/>
        <v>0</v>
      </c>
    </row>
    <row r="3476" spans="2:8">
      <c r="B3476" t="s">
        <v>1089</v>
      </c>
      <c r="C3476" t="s">
        <v>1310</v>
      </c>
      <c r="D3476" s="5" t="str">
        <f t="shared" si="197"/>
        <v>11-12</v>
      </c>
      <c r="E3476" s="1">
        <f>_xlfn.IFNA(VLOOKUP(B3476,'Urban Plastix Holds'!$I$36:$T$433,5,0),0)</f>
        <v>0</v>
      </c>
      <c r="G3476" s="2">
        <f t="shared" si="195"/>
        <v>0</v>
      </c>
      <c r="H3476" s="2">
        <f t="shared" si="196"/>
        <v>0</v>
      </c>
    </row>
    <row r="3477" spans="2:8">
      <c r="B3477" t="s">
        <v>1089</v>
      </c>
      <c r="C3477" t="s">
        <v>1310</v>
      </c>
      <c r="D3477" s="6" t="str">
        <f t="shared" si="197"/>
        <v>14-01</v>
      </c>
      <c r="E3477" s="1">
        <f>_xlfn.IFNA(VLOOKUP(B3477,'Urban Plastix Holds'!$I$36:$T$433,6,0),0)</f>
        <v>0</v>
      </c>
      <c r="G3477" s="2">
        <f t="shared" si="195"/>
        <v>0</v>
      </c>
      <c r="H3477" s="2">
        <f t="shared" si="196"/>
        <v>0</v>
      </c>
    </row>
    <row r="3478" spans="2:8">
      <c r="B3478" t="s">
        <v>1089</v>
      </c>
      <c r="C3478" t="s">
        <v>1310</v>
      </c>
      <c r="D3478" s="7" t="str">
        <f t="shared" si="197"/>
        <v>15-12</v>
      </c>
      <c r="E3478" s="1">
        <f>_xlfn.IFNA(VLOOKUP(B3478,'Urban Plastix Holds'!$I$36:$T$433,7,0),0)</f>
        <v>0</v>
      </c>
      <c r="G3478" s="2">
        <f t="shared" si="195"/>
        <v>0</v>
      </c>
      <c r="H3478" s="2">
        <f t="shared" si="196"/>
        <v>0</v>
      </c>
    </row>
    <row r="3479" spans="2:8">
      <c r="B3479" t="s">
        <v>1089</v>
      </c>
      <c r="C3479" t="s">
        <v>1310</v>
      </c>
      <c r="D3479" s="8" t="str">
        <f t="shared" si="197"/>
        <v>16-16</v>
      </c>
      <c r="E3479" s="1">
        <f>_xlfn.IFNA(VLOOKUP(B3479,'Urban Plastix Holds'!$I$36:$T$433,8,0),0)</f>
        <v>0</v>
      </c>
      <c r="G3479" s="2">
        <f t="shared" si="195"/>
        <v>0</v>
      </c>
      <c r="H3479" s="2">
        <f t="shared" si="196"/>
        <v>0</v>
      </c>
    </row>
    <row r="3480" spans="2:8">
      <c r="B3480" t="s">
        <v>1089</v>
      </c>
      <c r="C3480" t="s">
        <v>1310</v>
      </c>
      <c r="D3480" s="9" t="str">
        <f t="shared" si="197"/>
        <v>13-01</v>
      </c>
      <c r="E3480" s="1">
        <f>_xlfn.IFNA(VLOOKUP(B3480,'Urban Plastix Holds'!$I$36:$T$433,9,0),0)</f>
        <v>0</v>
      </c>
      <c r="G3480" s="2">
        <f t="shared" si="195"/>
        <v>0</v>
      </c>
      <c r="H3480" s="2">
        <f t="shared" si="196"/>
        <v>0</v>
      </c>
    </row>
    <row r="3481" spans="2:8">
      <c r="B3481" t="s">
        <v>1089</v>
      </c>
      <c r="C3481" t="s">
        <v>1310</v>
      </c>
      <c r="D3481" s="10" t="str">
        <f t="shared" si="197"/>
        <v>07-13</v>
      </c>
      <c r="E3481" s="1">
        <f>_xlfn.IFNA(VLOOKUP(B3481,'Urban Plastix Holds'!$I$36:$T$433,10,0),0)</f>
        <v>0</v>
      </c>
      <c r="G3481" s="2">
        <f t="shared" si="195"/>
        <v>0</v>
      </c>
      <c r="H3481" s="2">
        <f t="shared" si="196"/>
        <v>0</v>
      </c>
    </row>
    <row r="3482" spans="2:8">
      <c r="B3482" t="s">
        <v>1089</v>
      </c>
      <c r="C3482" t="s">
        <v>1310</v>
      </c>
      <c r="D3482" s="11" t="str">
        <f t="shared" si="197"/>
        <v>11-26</v>
      </c>
      <c r="E3482" s="1">
        <f>_xlfn.IFNA(VLOOKUP(B3482,'Urban Plastix Holds'!$I$36:$T$433,11,0),0)</f>
        <v>0</v>
      </c>
      <c r="G3482" s="2">
        <f t="shared" si="195"/>
        <v>0</v>
      </c>
      <c r="H3482" s="2">
        <f t="shared" si="196"/>
        <v>0</v>
      </c>
    </row>
    <row r="3483" spans="2:8">
      <c r="B3483" t="s">
        <v>1089</v>
      </c>
      <c r="C3483" t="s">
        <v>1310</v>
      </c>
      <c r="D3483" s="13" t="str">
        <f t="shared" si="197"/>
        <v>18-01</v>
      </c>
      <c r="E3483" s="1">
        <f>_xlfn.IFNA(VLOOKUP(B3483,'Urban Plastix Holds'!$I$36:$T$433,12,0),0)</f>
        <v>0</v>
      </c>
      <c r="G3483" s="2">
        <f t="shared" si="195"/>
        <v>0</v>
      </c>
      <c r="H3483" s="2">
        <f t="shared" si="196"/>
        <v>0</v>
      </c>
    </row>
    <row r="3484" spans="2:8">
      <c r="B3484" t="s">
        <v>1089</v>
      </c>
      <c r="C3484" t="s">
        <v>1310</v>
      </c>
      <c r="D3484" s="12" t="str">
        <f t="shared" si="197"/>
        <v>Color Code</v>
      </c>
      <c r="E3484" s="1">
        <f>_xlfn.IFNA(VLOOKUP(B3484,'Urban Plastix Holds'!$I$36:$T$433,13,0),0)</f>
        <v>0</v>
      </c>
      <c r="G3484" s="2">
        <f t="shared" si="195"/>
        <v>0</v>
      </c>
      <c r="H3484" s="2">
        <f t="shared" si="196"/>
        <v>0</v>
      </c>
    </row>
    <row r="3485" spans="2:8">
      <c r="B3485" t="s">
        <v>1142</v>
      </c>
      <c r="C3485" t="s">
        <v>1311</v>
      </c>
      <c r="D3485" s="5" t="str">
        <f t="shared" si="197"/>
        <v>11-12</v>
      </c>
      <c r="E3485" s="1">
        <f>_xlfn.IFNA(VLOOKUP(B3485,'Urban Plastix Holds'!$I$36:$T$433,5,0),0)</f>
        <v>0</v>
      </c>
      <c r="G3485" s="2">
        <f t="shared" si="195"/>
        <v>0</v>
      </c>
      <c r="H3485" s="2">
        <f t="shared" si="196"/>
        <v>0</v>
      </c>
    </row>
    <row r="3486" spans="2:8">
      <c r="B3486" t="s">
        <v>1142</v>
      </c>
      <c r="C3486" t="s">
        <v>1311</v>
      </c>
      <c r="D3486" s="6" t="str">
        <f t="shared" si="197"/>
        <v>14-01</v>
      </c>
      <c r="E3486" s="1">
        <f>_xlfn.IFNA(VLOOKUP(B3486,'Urban Plastix Holds'!$I$36:$T$433,6,0),0)</f>
        <v>0</v>
      </c>
      <c r="G3486" s="2">
        <f t="shared" si="195"/>
        <v>0</v>
      </c>
      <c r="H3486" s="2">
        <f t="shared" si="196"/>
        <v>0</v>
      </c>
    </row>
    <row r="3487" spans="2:8">
      <c r="B3487" t="s">
        <v>1142</v>
      </c>
      <c r="C3487" t="s">
        <v>1311</v>
      </c>
      <c r="D3487" s="7" t="str">
        <f t="shared" si="197"/>
        <v>15-12</v>
      </c>
      <c r="E3487" s="1">
        <f>_xlfn.IFNA(VLOOKUP(B3487,'Urban Plastix Holds'!$I$36:$T$433,7,0),0)</f>
        <v>0</v>
      </c>
      <c r="G3487" s="2">
        <f t="shared" si="195"/>
        <v>0</v>
      </c>
      <c r="H3487" s="2">
        <f t="shared" si="196"/>
        <v>0</v>
      </c>
    </row>
    <row r="3488" spans="2:8">
      <c r="B3488" t="s">
        <v>1142</v>
      </c>
      <c r="C3488" t="s">
        <v>1311</v>
      </c>
      <c r="D3488" s="8" t="str">
        <f t="shared" si="197"/>
        <v>16-16</v>
      </c>
      <c r="E3488" s="1">
        <f>_xlfn.IFNA(VLOOKUP(B3488,'Urban Plastix Holds'!$I$36:$T$433,8,0),0)</f>
        <v>0</v>
      </c>
      <c r="G3488" s="2">
        <f t="shared" si="195"/>
        <v>0</v>
      </c>
      <c r="H3488" s="2">
        <f t="shared" si="196"/>
        <v>0</v>
      </c>
    </row>
    <row r="3489" spans="2:8">
      <c r="B3489" t="s">
        <v>1142</v>
      </c>
      <c r="C3489" t="s">
        <v>1311</v>
      </c>
      <c r="D3489" s="9" t="str">
        <f t="shared" si="197"/>
        <v>13-01</v>
      </c>
      <c r="E3489" s="1">
        <f>_xlfn.IFNA(VLOOKUP(B3489,'Urban Plastix Holds'!$I$36:$T$433,9,0),0)</f>
        <v>0</v>
      </c>
      <c r="G3489" s="2">
        <f t="shared" si="195"/>
        <v>0</v>
      </c>
      <c r="H3489" s="2">
        <f t="shared" si="196"/>
        <v>0</v>
      </c>
    </row>
    <row r="3490" spans="2:8">
      <c r="B3490" t="s">
        <v>1142</v>
      </c>
      <c r="C3490" t="s">
        <v>1311</v>
      </c>
      <c r="D3490" s="10" t="str">
        <f t="shared" si="197"/>
        <v>07-13</v>
      </c>
      <c r="E3490" s="1">
        <f>_xlfn.IFNA(VLOOKUP(B3490,'Urban Plastix Holds'!$I$36:$T$433,10,0),0)</f>
        <v>0</v>
      </c>
      <c r="G3490" s="2">
        <f t="shared" si="195"/>
        <v>0</v>
      </c>
      <c r="H3490" s="2">
        <f t="shared" si="196"/>
        <v>0</v>
      </c>
    </row>
    <row r="3491" spans="2:8">
      <c r="B3491" t="s">
        <v>1142</v>
      </c>
      <c r="C3491" t="s">
        <v>1311</v>
      </c>
      <c r="D3491" s="11" t="str">
        <f t="shared" si="197"/>
        <v>11-26</v>
      </c>
      <c r="E3491" s="1">
        <f>_xlfn.IFNA(VLOOKUP(B3491,'Urban Plastix Holds'!$I$36:$T$433,11,0),0)</f>
        <v>0</v>
      </c>
      <c r="G3491" s="2">
        <f t="shared" si="195"/>
        <v>0</v>
      </c>
      <c r="H3491" s="2">
        <f t="shared" si="196"/>
        <v>0</v>
      </c>
    </row>
    <row r="3492" spans="2:8">
      <c r="B3492" t="s">
        <v>1142</v>
      </c>
      <c r="C3492" t="s">
        <v>1311</v>
      </c>
      <c r="D3492" s="13" t="str">
        <f t="shared" si="197"/>
        <v>18-01</v>
      </c>
      <c r="E3492" s="1">
        <f>_xlfn.IFNA(VLOOKUP(B3492,'Urban Plastix Holds'!$I$36:$T$433,12,0),0)</f>
        <v>0</v>
      </c>
      <c r="G3492" s="2">
        <f t="shared" si="195"/>
        <v>0</v>
      </c>
      <c r="H3492" s="2">
        <f t="shared" si="196"/>
        <v>0</v>
      </c>
    </row>
    <row r="3493" spans="2:8">
      <c r="B3493" t="s">
        <v>1142</v>
      </c>
      <c r="C3493" t="s">
        <v>1311</v>
      </c>
      <c r="D3493" s="12" t="str">
        <f t="shared" si="197"/>
        <v>Color Code</v>
      </c>
      <c r="E3493" s="1">
        <f>_xlfn.IFNA(VLOOKUP(B3493,'Urban Plastix Holds'!$I$36:$T$433,13,0),0)</f>
        <v>0</v>
      </c>
      <c r="G3493" s="2">
        <f t="shared" si="195"/>
        <v>0</v>
      </c>
      <c r="H3493" s="2">
        <f t="shared" si="196"/>
        <v>0</v>
      </c>
    </row>
    <row r="3494" spans="2:8">
      <c r="B3494" t="s">
        <v>1164</v>
      </c>
      <c r="C3494" t="s">
        <v>1312</v>
      </c>
      <c r="D3494" s="5" t="str">
        <f t="shared" si="197"/>
        <v>11-12</v>
      </c>
      <c r="E3494" s="1">
        <f>_xlfn.IFNA(VLOOKUP(B3494,'Urban Plastix Holds'!$I$36:$T$433,5,0),0)</f>
        <v>0</v>
      </c>
      <c r="G3494" s="2">
        <f t="shared" si="195"/>
        <v>0</v>
      </c>
      <c r="H3494" s="2">
        <f t="shared" si="196"/>
        <v>0</v>
      </c>
    </row>
    <row r="3495" spans="2:8">
      <c r="B3495" t="s">
        <v>1164</v>
      </c>
      <c r="C3495" t="s">
        <v>1312</v>
      </c>
      <c r="D3495" s="6" t="str">
        <f t="shared" si="197"/>
        <v>14-01</v>
      </c>
      <c r="E3495" s="1">
        <f>_xlfn.IFNA(VLOOKUP(B3495,'Urban Plastix Holds'!$I$36:$T$433,6,0),0)</f>
        <v>0</v>
      </c>
      <c r="G3495" s="2">
        <f t="shared" si="195"/>
        <v>0</v>
      </c>
      <c r="H3495" s="2">
        <f t="shared" si="196"/>
        <v>0</v>
      </c>
    </row>
    <row r="3496" spans="2:8">
      <c r="B3496" t="s">
        <v>1164</v>
      </c>
      <c r="C3496" t="s">
        <v>1312</v>
      </c>
      <c r="D3496" s="7" t="str">
        <f t="shared" si="197"/>
        <v>15-12</v>
      </c>
      <c r="E3496" s="1">
        <f>_xlfn.IFNA(VLOOKUP(B3496,'Urban Plastix Holds'!$I$36:$T$433,7,0),0)</f>
        <v>0</v>
      </c>
      <c r="G3496" s="2">
        <f t="shared" ref="G3496:G3559" si="198">E3496*F3496</f>
        <v>0</v>
      </c>
      <c r="H3496" s="2">
        <f t="shared" ref="H3496:H3559" si="199">IF($S$11="Y",G3496*0.05,0)</f>
        <v>0</v>
      </c>
    </row>
    <row r="3497" spans="2:8">
      <c r="B3497" t="s">
        <v>1164</v>
      </c>
      <c r="C3497" t="s">
        <v>1312</v>
      </c>
      <c r="D3497" s="8" t="str">
        <f t="shared" si="197"/>
        <v>16-16</v>
      </c>
      <c r="E3497" s="1">
        <f>_xlfn.IFNA(VLOOKUP(B3497,'Urban Plastix Holds'!$I$36:$T$433,8,0),0)</f>
        <v>0</v>
      </c>
      <c r="G3497" s="2">
        <f t="shared" si="198"/>
        <v>0</v>
      </c>
      <c r="H3497" s="2">
        <f t="shared" si="199"/>
        <v>0</v>
      </c>
    </row>
    <row r="3498" spans="2:8">
      <c r="B3498" t="s">
        <v>1164</v>
      </c>
      <c r="C3498" t="s">
        <v>1312</v>
      </c>
      <c r="D3498" s="9" t="str">
        <f t="shared" si="197"/>
        <v>13-01</v>
      </c>
      <c r="E3498" s="1">
        <f>_xlfn.IFNA(VLOOKUP(B3498,'Urban Plastix Holds'!$I$36:$T$433,9,0),0)</f>
        <v>0</v>
      </c>
      <c r="G3498" s="2">
        <f t="shared" si="198"/>
        <v>0</v>
      </c>
      <c r="H3498" s="2">
        <f t="shared" si="199"/>
        <v>0</v>
      </c>
    </row>
    <row r="3499" spans="2:8">
      <c r="B3499" t="s">
        <v>1164</v>
      </c>
      <c r="C3499" t="s">
        <v>1312</v>
      </c>
      <c r="D3499" s="10" t="str">
        <f t="shared" si="197"/>
        <v>07-13</v>
      </c>
      <c r="E3499" s="1">
        <f>_xlfn.IFNA(VLOOKUP(B3499,'Urban Plastix Holds'!$I$36:$T$433,10,0),0)</f>
        <v>0</v>
      </c>
      <c r="G3499" s="2">
        <f t="shared" si="198"/>
        <v>0</v>
      </c>
      <c r="H3499" s="2">
        <f t="shared" si="199"/>
        <v>0</v>
      </c>
    </row>
    <row r="3500" spans="2:8">
      <c r="B3500" t="s">
        <v>1164</v>
      </c>
      <c r="C3500" t="s">
        <v>1312</v>
      </c>
      <c r="D3500" s="11" t="str">
        <f t="shared" si="197"/>
        <v>11-26</v>
      </c>
      <c r="E3500" s="1">
        <f>_xlfn.IFNA(VLOOKUP(B3500,'Urban Plastix Holds'!$I$36:$T$433,11,0),0)</f>
        <v>0</v>
      </c>
      <c r="G3500" s="2">
        <f t="shared" si="198"/>
        <v>0</v>
      </c>
      <c r="H3500" s="2">
        <f t="shared" si="199"/>
        <v>0</v>
      </c>
    </row>
    <row r="3501" spans="2:8">
      <c r="B3501" t="s">
        <v>1164</v>
      </c>
      <c r="C3501" t="s">
        <v>1312</v>
      </c>
      <c r="D3501" s="13" t="str">
        <f t="shared" si="197"/>
        <v>18-01</v>
      </c>
      <c r="E3501" s="1">
        <f>_xlfn.IFNA(VLOOKUP(B3501,'Urban Plastix Holds'!$I$36:$T$433,12,0),0)</f>
        <v>0</v>
      </c>
      <c r="G3501" s="2">
        <f t="shared" si="198"/>
        <v>0</v>
      </c>
      <c r="H3501" s="2">
        <f t="shared" si="199"/>
        <v>0</v>
      </c>
    </row>
    <row r="3502" spans="2:8">
      <c r="B3502" t="s">
        <v>1164</v>
      </c>
      <c r="C3502" t="s">
        <v>1312</v>
      </c>
      <c r="D3502" s="12" t="str">
        <f t="shared" si="197"/>
        <v>Color Code</v>
      </c>
      <c r="E3502" s="1">
        <f>_xlfn.IFNA(VLOOKUP(B3502,'Urban Plastix Holds'!$I$36:$T$433,13,0),0)</f>
        <v>0</v>
      </c>
      <c r="G3502" s="2">
        <f t="shared" si="198"/>
        <v>0</v>
      </c>
      <c r="H3502" s="2">
        <f t="shared" si="199"/>
        <v>0</v>
      </c>
    </row>
    <row r="3503" spans="2:8">
      <c r="B3503" t="s">
        <v>1167</v>
      </c>
      <c r="C3503" t="s">
        <v>1313</v>
      </c>
      <c r="D3503" s="5" t="str">
        <f t="shared" si="197"/>
        <v>11-12</v>
      </c>
      <c r="E3503" s="1">
        <f>_xlfn.IFNA(VLOOKUP(B3503,'Urban Plastix Holds'!$I$36:$T$433,5,0),0)</f>
        <v>0</v>
      </c>
      <c r="G3503" s="2">
        <f t="shared" si="198"/>
        <v>0</v>
      </c>
      <c r="H3503" s="2">
        <f t="shared" si="199"/>
        <v>0</v>
      </c>
    </row>
    <row r="3504" spans="2:8">
      <c r="B3504" t="s">
        <v>1167</v>
      </c>
      <c r="C3504" t="s">
        <v>1313</v>
      </c>
      <c r="D3504" s="6" t="str">
        <f t="shared" si="197"/>
        <v>14-01</v>
      </c>
      <c r="E3504" s="1">
        <f>_xlfn.IFNA(VLOOKUP(B3504,'Urban Plastix Holds'!$I$36:$T$433,6,0),0)</f>
        <v>0</v>
      </c>
      <c r="G3504" s="2">
        <f t="shared" si="198"/>
        <v>0</v>
      </c>
      <c r="H3504" s="2">
        <f t="shared" si="199"/>
        <v>0</v>
      </c>
    </row>
    <row r="3505" spans="2:8">
      <c r="B3505" t="s">
        <v>1167</v>
      </c>
      <c r="C3505" t="s">
        <v>1313</v>
      </c>
      <c r="D3505" s="7" t="str">
        <f t="shared" si="197"/>
        <v>15-12</v>
      </c>
      <c r="E3505" s="1">
        <f>_xlfn.IFNA(VLOOKUP(B3505,'Urban Plastix Holds'!$I$36:$T$433,7,0),0)</f>
        <v>0</v>
      </c>
      <c r="G3505" s="2">
        <f t="shared" si="198"/>
        <v>0</v>
      </c>
      <c r="H3505" s="2">
        <f t="shared" si="199"/>
        <v>0</v>
      </c>
    </row>
    <row r="3506" spans="2:8">
      <c r="B3506" t="s">
        <v>1167</v>
      </c>
      <c r="C3506" t="s">
        <v>1313</v>
      </c>
      <c r="D3506" s="8" t="str">
        <f t="shared" si="197"/>
        <v>16-16</v>
      </c>
      <c r="E3506" s="1">
        <f>_xlfn.IFNA(VLOOKUP(B3506,'Urban Plastix Holds'!$I$36:$T$433,8,0),0)</f>
        <v>0</v>
      </c>
      <c r="G3506" s="2">
        <f t="shared" si="198"/>
        <v>0</v>
      </c>
      <c r="H3506" s="2">
        <f t="shared" si="199"/>
        <v>0</v>
      </c>
    </row>
    <row r="3507" spans="2:8">
      <c r="B3507" t="s">
        <v>1167</v>
      </c>
      <c r="C3507" t="s">
        <v>1313</v>
      </c>
      <c r="D3507" s="9" t="str">
        <f t="shared" si="197"/>
        <v>13-01</v>
      </c>
      <c r="E3507" s="1">
        <f>_xlfn.IFNA(VLOOKUP(B3507,'Urban Plastix Holds'!$I$36:$T$433,9,0),0)</f>
        <v>0</v>
      </c>
      <c r="G3507" s="2">
        <f t="shared" si="198"/>
        <v>0</v>
      </c>
      <c r="H3507" s="2">
        <f t="shared" si="199"/>
        <v>0</v>
      </c>
    </row>
    <row r="3508" spans="2:8">
      <c r="B3508" t="s">
        <v>1167</v>
      </c>
      <c r="C3508" t="s">
        <v>1313</v>
      </c>
      <c r="D3508" s="10" t="str">
        <f t="shared" si="197"/>
        <v>07-13</v>
      </c>
      <c r="E3508" s="1">
        <f>_xlfn.IFNA(VLOOKUP(B3508,'Urban Plastix Holds'!$I$36:$T$433,10,0),0)</f>
        <v>0</v>
      </c>
      <c r="G3508" s="2">
        <f t="shared" si="198"/>
        <v>0</v>
      </c>
      <c r="H3508" s="2">
        <f t="shared" si="199"/>
        <v>0</v>
      </c>
    </row>
    <row r="3509" spans="2:8">
      <c r="B3509" t="s">
        <v>1167</v>
      </c>
      <c r="C3509" t="s">
        <v>1313</v>
      </c>
      <c r="D3509" s="11" t="str">
        <f t="shared" si="197"/>
        <v>11-26</v>
      </c>
      <c r="E3509" s="1">
        <f>_xlfn.IFNA(VLOOKUP(B3509,'Urban Plastix Holds'!$I$36:$T$433,11,0),0)</f>
        <v>0</v>
      </c>
      <c r="G3509" s="2">
        <f t="shared" si="198"/>
        <v>0</v>
      </c>
      <c r="H3509" s="2">
        <f t="shared" si="199"/>
        <v>0</v>
      </c>
    </row>
    <row r="3510" spans="2:8">
      <c r="B3510" t="s">
        <v>1167</v>
      </c>
      <c r="C3510" t="s">
        <v>1313</v>
      </c>
      <c r="D3510" s="13" t="str">
        <f t="shared" si="197"/>
        <v>18-01</v>
      </c>
      <c r="E3510" s="1">
        <f>_xlfn.IFNA(VLOOKUP(B3510,'Urban Plastix Holds'!$I$36:$T$433,12,0),0)</f>
        <v>0</v>
      </c>
      <c r="G3510" s="2">
        <f t="shared" si="198"/>
        <v>0</v>
      </c>
      <c r="H3510" s="2">
        <f t="shared" si="199"/>
        <v>0</v>
      </c>
    </row>
    <row r="3511" spans="2:8">
      <c r="B3511" t="s">
        <v>1167</v>
      </c>
      <c r="C3511" t="s">
        <v>1313</v>
      </c>
      <c r="D3511" s="12" t="str">
        <f t="shared" si="197"/>
        <v>Color Code</v>
      </c>
      <c r="E3511" s="1">
        <f>_xlfn.IFNA(VLOOKUP(B3511,'Urban Plastix Holds'!$I$36:$T$433,13,0),0)</f>
        <v>0</v>
      </c>
      <c r="G3511" s="2">
        <f t="shared" si="198"/>
        <v>0</v>
      </c>
      <c r="H3511" s="2">
        <f t="shared" si="199"/>
        <v>0</v>
      </c>
    </row>
    <row r="3512" spans="2:8">
      <c r="B3512" t="s">
        <v>1109</v>
      </c>
      <c r="C3512" t="s">
        <v>1314</v>
      </c>
      <c r="D3512" s="5" t="str">
        <f t="shared" si="197"/>
        <v>11-12</v>
      </c>
      <c r="E3512" s="1">
        <f>_xlfn.IFNA(VLOOKUP(B3512,'Urban Plastix Holds'!$I$36:$T$433,5,0),0)</f>
        <v>0</v>
      </c>
      <c r="G3512" s="2">
        <f t="shared" si="198"/>
        <v>0</v>
      </c>
      <c r="H3512" s="2">
        <f t="shared" si="199"/>
        <v>0</v>
      </c>
    </row>
    <row r="3513" spans="2:8">
      <c r="B3513" t="s">
        <v>1109</v>
      </c>
      <c r="C3513" t="s">
        <v>1314</v>
      </c>
      <c r="D3513" s="6" t="str">
        <f t="shared" si="197"/>
        <v>14-01</v>
      </c>
      <c r="E3513" s="1">
        <f>_xlfn.IFNA(VLOOKUP(B3513,'Urban Plastix Holds'!$I$36:$T$433,6,0),0)</f>
        <v>0</v>
      </c>
      <c r="G3513" s="2">
        <f t="shared" si="198"/>
        <v>0</v>
      </c>
      <c r="H3513" s="2">
        <f t="shared" si="199"/>
        <v>0</v>
      </c>
    </row>
    <row r="3514" spans="2:8">
      <c r="B3514" t="s">
        <v>1109</v>
      </c>
      <c r="C3514" t="s">
        <v>1314</v>
      </c>
      <c r="D3514" s="7" t="str">
        <f t="shared" si="197"/>
        <v>15-12</v>
      </c>
      <c r="E3514" s="1">
        <f>_xlfn.IFNA(VLOOKUP(B3514,'Urban Plastix Holds'!$I$36:$T$433,7,0),0)</f>
        <v>0</v>
      </c>
      <c r="G3514" s="2">
        <f t="shared" si="198"/>
        <v>0</v>
      </c>
      <c r="H3514" s="2">
        <f t="shared" si="199"/>
        <v>0</v>
      </c>
    </row>
    <row r="3515" spans="2:8">
      <c r="B3515" t="s">
        <v>1109</v>
      </c>
      <c r="C3515" t="s">
        <v>1314</v>
      </c>
      <c r="D3515" s="8" t="str">
        <f t="shared" si="197"/>
        <v>16-16</v>
      </c>
      <c r="E3515" s="1">
        <f>_xlfn.IFNA(VLOOKUP(B3515,'Urban Plastix Holds'!$I$36:$T$433,8,0),0)</f>
        <v>0</v>
      </c>
      <c r="G3515" s="2">
        <f t="shared" si="198"/>
        <v>0</v>
      </c>
      <c r="H3515" s="2">
        <f t="shared" si="199"/>
        <v>0</v>
      </c>
    </row>
    <row r="3516" spans="2:8">
      <c r="B3516" t="s">
        <v>1109</v>
      </c>
      <c r="C3516" t="s">
        <v>1314</v>
      </c>
      <c r="D3516" s="9" t="str">
        <f t="shared" si="197"/>
        <v>13-01</v>
      </c>
      <c r="E3516" s="1">
        <f>_xlfn.IFNA(VLOOKUP(B3516,'Urban Plastix Holds'!$I$36:$T$433,9,0),0)</f>
        <v>0</v>
      </c>
      <c r="G3516" s="2">
        <f t="shared" si="198"/>
        <v>0</v>
      </c>
      <c r="H3516" s="2">
        <f t="shared" si="199"/>
        <v>0</v>
      </c>
    </row>
    <row r="3517" spans="2:8">
      <c r="B3517" t="s">
        <v>1109</v>
      </c>
      <c r="C3517" t="s">
        <v>1314</v>
      </c>
      <c r="D3517" s="10" t="str">
        <f t="shared" si="197"/>
        <v>07-13</v>
      </c>
      <c r="E3517" s="1">
        <f>_xlfn.IFNA(VLOOKUP(B3517,'Urban Plastix Holds'!$I$36:$T$433,10,0),0)</f>
        <v>0</v>
      </c>
      <c r="G3517" s="2">
        <f t="shared" si="198"/>
        <v>0</v>
      </c>
      <c r="H3517" s="2">
        <f t="shared" si="199"/>
        <v>0</v>
      </c>
    </row>
    <row r="3518" spans="2:8">
      <c r="B3518" t="s">
        <v>1109</v>
      </c>
      <c r="C3518" t="s">
        <v>1314</v>
      </c>
      <c r="D3518" s="11" t="str">
        <f t="shared" si="197"/>
        <v>11-26</v>
      </c>
      <c r="E3518" s="1">
        <f>_xlfn.IFNA(VLOOKUP(B3518,'Urban Plastix Holds'!$I$36:$T$433,11,0),0)</f>
        <v>0</v>
      </c>
      <c r="G3518" s="2">
        <f t="shared" si="198"/>
        <v>0</v>
      </c>
      <c r="H3518" s="2">
        <f t="shared" si="199"/>
        <v>0</v>
      </c>
    </row>
    <row r="3519" spans="2:8">
      <c r="B3519" t="s">
        <v>1109</v>
      </c>
      <c r="C3519" t="s">
        <v>1314</v>
      </c>
      <c r="D3519" s="13" t="str">
        <f t="shared" si="197"/>
        <v>18-01</v>
      </c>
      <c r="E3519" s="1">
        <f>_xlfn.IFNA(VLOOKUP(B3519,'Urban Plastix Holds'!$I$36:$T$433,12,0),0)</f>
        <v>0</v>
      </c>
      <c r="G3519" s="2">
        <f t="shared" si="198"/>
        <v>0</v>
      </c>
      <c r="H3519" s="2">
        <f t="shared" si="199"/>
        <v>0</v>
      </c>
    </row>
    <row r="3520" spans="2:8">
      <c r="B3520" t="s">
        <v>1109</v>
      </c>
      <c r="C3520" t="s">
        <v>1314</v>
      </c>
      <c r="D3520" s="12" t="str">
        <f t="shared" si="197"/>
        <v>Color Code</v>
      </c>
      <c r="E3520" s="1">
        <f>_xlfn.IFNA(VLOOKUP(B3520,'Urban Plastix Holds'!$I$36:$T$433,13,0),0)</f>
        <v>0</v>
      </c>
      <c r="G3520" s="2">
        <f t="shared" si="198"/>
        <v>0</v>
      </c>
      <c r="H3520" s="2">
        <f t="shared" si="199"/>
        <v>0</v>
      </c>
    </row>
    <row r="3521" spans="2:8">
      <c r="B3521" t="s">
        <v>1145</v>
      </c>
      <c r="C3521" t="s">
        <v>1315</v>
      </c>
      <c r="D3521" s="5" t="str">
        <f t="shared" si="197"/>
        <v>11-12</v>
      </c>
      <c r="E3521" s="1">
        <f>_xlfn.IFNA(VLOOKUP(B3521,'Urban Plastix Holds'!$I$36:$T$433,5,0),0)</f>
        <v>0</v>
      </c>
      <c r="G3521" s="2">
        <f t="shared" si="198"/>
        <v>0</v>
      </c>
      <c r="H3521" s="2">
        <f t="shared" si="199"/>
        <v>0</v>
      </c>
    </row>
    <row r="3522" spans="2:8">
      <c r="B3522" t="s">
        <v>1145</v>
      </c>
      <c r="C3522" t="s">
        <v>1315</v>
      </c>
      <c r="D3522" s="6" t="str">
        <f t="shared" si="197"/>
        <v>14-01</v>
      </c>
      <c r="E3522" s="1">
        <f>_xlfn.IFNA(VLOOKUP(B3522,'Urban Plastix Holds'!$I$36:$T$433,6,0),0)</f>
        <v>0</v>
      </c>
      <c r="G3522" s="2">
        <f t="shared" si="198"/>
        <v>0</v>
      </c>
      <c r="H3522" s="2">
        <f t="shared" si="199"/>
        <v>0</v>
      </c>
    </row>
    <row r="3523" spans="2:8">
      <c r="B3523" t="s">
        <v>1145</v>
      </c>
      <c r="C3523" t="s">
        <v>1315</v>
      </c>
      <c r="D3523" s="7" t="str">
        <f t="shared" si="197"/>
        <v>15-12</v>
      </c>
      <c r="E3523" s="1">
        <f>_xlfn.IFNA(VLOOKUP(B3523,'Urban Plastix Holds'!$I$36:$T$433,7,0),0)</f>
        <v>0</v>
      </c>
      <c r="G3523" s="2">
        <f t="shared" si="198"/>
        <v>0</v>
      </c>
      <c r="H3523" s="2">
        <f t="shared" si="199"/>
        <v>0</v>
      </c>
    </row>
    <row r="3524" spans="2:8">
      <c r="B3524" t="s">
        <v>1145</v>
      </c>
      <c r="C3524" t="s">
        <v>1315</v>
      </c>
      <c r="D3524" s="8" t="str">
        <f t="shared" si="197"/>
        <v>16-16</v>
      </c>
      <c r="E3524" s="1">
        <f>_xlfn.IFNA(VLOOKUP(B3524,'Urban Plastix Holds'!$I$36:$T$433,8,0),0)</f>
        <v>0</v>
      </c>
      <c r="G3524" s="2">
        <f t="shared" si="198"/>
        <v>0</v>
      </c>
      <c r="H3524" s="2">
        <f t="shared" si="199"/>
        <v>0</v>
      </c>
    </row>
    <row r="3525" spans="2:8">
      <c r="B3525" t="s">
        <v>1145</v>
      </c>
      <c r="C3525" t="s">
        <v>1315</v>
      </c>
      <c r="D3525" s="9" t="str">
        <f t="shared" si="197"/>
        <v>13-01</v>
      </c>
      <c r="E3525" s="1">
        <f>_xlfn.IFNA(VLOOKUP(B3525,'Urban Plastix Holds'!$I$36:$T$433,9,0),0)</f>
        <v>0</v>
      </c>
      <c r="G3525" s="2">
        <f t="shared" si="198"/>
        <v>0</v>
      </c>
      <c r="H3525" s="2">
        <f t="shared" si="199"/>
        <v>0</v>
      </c>
    </row>
    <row r="3526" spans="2:8">
      <c r="B3526" t="s">
        <v>1145</v>
      </c>
      <c r="C3526" t="s">
        <v>1315</v>
      </c>
      <c r="D3526" s="10" t="str">
        <f t="shared" si="197"/>
        <v>07-13</v>
      </c>
      <c r="E3526" s="1">
        <f>_xlfn.IFNA(VLOOKUP(B3526,'Urban Plastix Holds'!$I$36:$T$433,10,0),0)</f>
        <v>0</v>
      </c>
      <c r="G3526" s="2">
        <f t="shared" si="198"/>
        <v>0</v>
      </c>
      <c r="H3526" s="2">
        <f t="shared" si="199"/>
        <v>0</v>
      </c>
    </row>
    <row r="3527" spans="2:8">
      <c r="B3527" t="s">
        <v>1145</v>
      </c>
      <c r="C3527" t="s">
        <v>1315</v>
      </c>
      <c r="D3527" s="11" t="str">
        <f t="shared" si="197"/>
        <v>11-26</v>
      </c>
      <c r="E3527" s="1">
        <f>_xlfn.IFNA(VLOOKUP(B3527,'Urban Plastix Holds'!$I$36:$T$433,11,0),0)</f>
        <v>0</v>
      </c>
      <c r="G3527" s="2">
        <f t="shared" si="198"/>
        <v>0</v>
      </c>
      <c r="H3527" s="2">
        <f t="shared" si="199"/>
        <v>0</v>
      </c>
    </row>
    <row r="3528" spans="2:8">
      <c r="B3528" t="s">
        <v>1145</v>
      </c>
      <c r="C3528" t="s">
        <v>1315</v>
      </c>
      <c r="D3528" s="13" t="str">
        <f t="shared" si="197"/>
        <v>18-01</v>
      </c>
      <c r="E3528" s="1">
        <f>_xlfn.IFNA(VLOOKUP(B3528,'Urban Plastix Holds'!$I$36:$T$433,12,0),0)</f>
        <v>0</v>
      </c>
      <c r="G3528" s="2">
        <f t="shared" si="198"/>
        <v>0</v>
      </c>
      <c r="H3528" s="2">
        <f t="shared" si="199"/>
        <v>0</v>
      </c>
    </row>
    <row r="3529" spans="2:8">
      <c r="B3529" t="s">
        <v>1145</v>
      </c>
      <c r="C3529" t="s">
        <v>1315</v>
      </c>
      <c r="D3529" s="12" t="str">
        <f t="shared" si="197"/>
        <v>Color Code</v>
      </c>
      <c r="E3529" s="1">
        <f>_xlfn.IFNA(VLOOKUP(B3529,'Urban Plastix Holds'!$I$36:$T$433,13,0),0)</f>
        <v>0</v>
      </c>
      <c r="G3529" s="2">
        <f t="shared" si="198"/>
        <v>0</v>
      </c>
      <c r="H3529" s="2">
        <f t="shared" si="199"/>
        <v>0</v>
      </c>
    </row>
    <row r="3530" spans="2:8">
      <c r="B3530" t="s">
        <v>1126</v>
      </c>
      <c r="C3530" t="s">
        <v>1316</v>
      </c>
      <c r="D3530" s="5" t="str">
        <f t="shared" si="197"/>
        <v>11-12</v>
      </c>
      <c r="E3530" s="1">
        <f>_xlfn.IFNA(VLOOKUP(B3530,'Urban Plastix Holds'!$I$36:$T$433,5,0),0)</f>
        <v>0</v>
      </c>
      <c r="G3530" s="2">
        <f t="shared" si="198"/>
        <v>0</v>
      </c>
      <c r="H3530" s="2">
        <f t="shared" si="199"/>
        <v>0</v>
      </c>
    </row>
    <row r="3531" spans="2:8">
      <c r="B3531" t="s">
        <v>1126</v>
      </c>
      <c r="C3531" t="s">
        <v>1316</v>
      </c>
      <c r="D3531" s="6" t="str">
        <f t="shared" si="197"/>
        <v>14-01</v>
      </c>
      <c r="E3531" s="1">
        <f>_xlfn.IFNA(VLOOKUP(B3531,'Urban Plastix Holds'!$I$36:$T$433,6,0),0)</f>
        <v>0</v>
      </c>
      <c r="G3531" s="2">
        <f t="shared" si="198"/>
        <v>0</v>
      </c>
      <c r="H3531" s="2">
        <f t="shared" si="199"/>
        <v>0</v>
      </c>
    </row>
    <row r="3532" spans="2:8">
      <c r="B3532" t="s">
        <v>1126</v>
      </c>
      <c r="C3532" t="s">
        <v>1316</v>
      </c>
      <c r="D3532" s="7" t="str">
        <f t="shared" si="197"/>
        <v>15-12</v>
      </c>
      <c r="E3532" s="1">
        <f>_xlfn.IFNA(VLOOKUP(B3532,'Urban Plastix Holds'!$I$36:$T$433,7,0),0)</f>
        <v>0</v>
      </c>
      <c r="G3532" s="2">
        <f t="shared" si="198"/>
        <v>0</v>
      </c>
      <c r="H3532" s="2">
        <f t="shared" si="199"/>
        <v>0</v>
      </c>
    </row>
    <row r="3533" spans="2:8">
      <c r="B3533" t="s">
        <v>1126</v>
      </c>
      <c r="C3533" t="s">
        <v>1316</v>
      </c>
      <c r="D3533" s="8" t="str">
        <f t="shared" si="197"/>
        <v>16-16</v>
      </c>
      <c r="E3533" s="1">
        <f>_xlfn.IFNA(VLOOKUP(B3533,'Urban Plastix Holds'!$I$36:$T$433,8,0),0)</f>
        <v>0</v>
      </c>
      <c r="G3533" s="2">
        <f t="shared" si="198"/>
        <v>0</v>
      </c>
      <c r="H3533" s="2">
        <f t="shared" si="199"/>
        <v>0</v>
      </c>
    </row>
    <row r="3534" spans="2:8">
      <c r="B3534" t="s">
        <v>1126</v>
      </c>
      <c r="C3534" t="s">
        <v>1316</v>
      </c>
      <c r="D3534" s="9" t="str">
        <f t="shared" si="197"/>
        <v>13-01</v>
      </c>
      <c r="E3534" s="1">
        <f>_xlfn.IFNA(VLOOKUP(B3534,'Urban Plastix Holds'!$I$36:$T$433,9,0),0)</f>
        <v>0</v>
      </c>
      <c r="G3534" s="2">
        <f t="shared" si="198"/>
        <v>0</v>
      </c>
      <c r="H3534" s="2">
        <f t="shared" si="199"/>
        <v>0</v>
      </c>
    </row>
    <row r="3535" spans="2:8">
      <c r="B3535" t="s">
        <v>1126</v>
      </c>
      <c r="C3535" t="s">
        <v>1316</v>
      </c>
      <c r="D3535" s="10" t="str">
        <f t="shared" si="197"/>
        <v>07-13</v>
      </c>
      <c r="E3535" s="1">
        <f>_xlfn.IFNA(VLOOKUP(B3535,'Urban Plastix Holds'!$I$36:$T$433,10,0),0)</f>
        <v>0</v>
      </c>
      <c r="G3535" s="2">
        <f t="shared" si="198"/>
        <v>0</v>
      </c>
      <c r="H3535" s="2">
        <f t="shared" si="199"/>
        <v>0</v>
      </c>
    </row>
    <row r="3536" spans="2:8">
      <c r="B3536" t="s">
        <v>1126</v>
      </c>
      <c r="C3536" t="s">
        <v>1316</v>
      </c>
      <c r="D3536" s="11" t="str">
        <f t="shared" si="197"/>
        <v>11-26</v>
      </c>
      <c r="E3536" s="1">
        <f>_xlfn.IFNA(VLOOKUP(B3536,'Urban Plastix Holds'!$I$36:$T$433,11,0),0)</f>
        <v>0</v>
      </c>
      <c r="G3536" s="2">
        <f t="shared" si="198"/>
        <v>0</v>
      </c>
      <c r="H3536" s="2">
        <f t="shared" si="199"/>
        <v>0</v>
      </c>
    </row>
    <row r="3537" spans="2:8">
      <c r="B3537" t="s">
        <v>1126</v>
      </c>
      <c r="C3537" t="s">
        <v>1316</v>
      </c>
      <c r="D3537" s="13" t="str">
        <f t="shared" si="197"/>
        <v>18-01</v>
      </c>
      <c r="E3537" s="1">
        <f>_xlfn.IFNA(VLOOKUP(B3537,'Urban Plastix Holds'!$I$36:$T$433,12,0),0)</f>
        <v>0</v>
      </c>
      <c r="G3537" s="2">
        <f t="shared" si="198"/>
        <v>0</v>
      </c>
      <c r="H3537" s="2">
        <f t="shared" si="199"/>
        <v>0</v>
      </c>
    </row>
    <row r="3538" spans="2:8">
      <c r="B3538" t="s">
        <v>1126</v>
      </c>
      <c r="C3538" t="s">
        <v>1316</v>
      </c>
      <c r="D3538" s="12" t="str">
        <f t="shared" ref="D3538:D3601" si="200">D3529</f>
        <v>Color Code</v>
      </c>
      <c r="E3538" s="1">
        <f>_xlfn.IFNA(VLOOKUP(B3538,'Urban Plastix Holds'!$I$36:$T$433,13,0),0)</f>
        <v>0</v>
      </c>
      <c r="G3538" s="2">
        <f t="shared" si="198"/>
        <v>0</v>
      </c>
      <c r="H3538" s="2">
        <f t="shared" si="199"/>
        <v>0</v>
      </c>
    </row>
    <row r="3539" spans="2:8">
      <c r="B3539" t="s">
        <v>1180</v>
      </c>
      <c r="C3539" t="s">
        <v>1317</v>
      </c>
      <c r="D3539" s="5" t="str">
        <f t="shared" si="200"/>
        <v>11-12</v>
      </c>
      <c r="E3539" s="1">
        <f>_xlfn.IFNA(VLOOKUP(B3539,'Urban Plastix Holds'!$I$36:$T$433,5,0),0)</f>
        <v>0</v>
      </c>
      <c r="G3539" s="2">
        <f t="shared" si="198"/>
        <v>0</v>
      </c>
      <c r="H3539" s="2">
        <f t="shared" si="199"/>
        <v>0</v>
      </c>
    </row>
    <row r="3540" spans="2:8">
      <c r="B3540" t="s">
        <v>1180</v>
      </c>
      <c r="C3540" t="s">
        <v>1317</v>
      </c>
      <c r="D3540" s="6" t="str">
        <f t="shared" si="200"/>
        <v>14-01</v>
      </c>
      <c r="E3540" s="1">
        <f>_xlfn.IFNA(VLOOKUP(B3540,'Urban Plastix Holds'!$I$36:$T$433,6,0),0)</f>
        <v>0</v>
      </c>
      <c r="G3540" s="2">
        <f t="shared" si="198"/>
        <v>0</v>
      </c>
      <c r="H3540" s="2">
        <f t="shared" si="199"/>
        <v>0</v>
      </c>
    </row>
    <row r="3541" spans="2:8">
      <c r="B3541" t="s">
        <v>1180</v>
      </c>
      <c r="C3541" t="s">
        <v>1317</v>
      </c>
      <c r="D3541" s="7" t="str">
        <f t="shared" si="200"/>
        <v>15-12</v>
      </c>
      <c r="E3541" s="1">
        <f>_xlfn.IFNA(VLOOKUP(B3541,'Urban Plastix Holds'!$I$36:$T$433,7,0),0)</f>
        <v>0</v>
      </c>
      <c r="G3541" s="2">
        <f t="shared" si="198"/>
        <v>0</v>
      </c>
      <c r="H3541" s="2">
        <f t="shared" si="199"/>
        <v>0</v>
      </c>
    </row>
    <row r="3542" spans="2:8">
      <c r="B3542" t="s">
        <v>1180</v>
      </c>
      <c r="C3542" t="s">
        <v>1317</v>
      </c>
      <c r="D3542" s="8" t="str">
        <f t="shared" si="200"/>
        <v>16-16</v>
      </c>
      <c r="E3542" s="1">
        <f>_xlfn.IFNA(VLOOKUP(B3542,'Urban Plastix Holds'!$I$36:$T$433,8,0),0)</f>
        <v>0</v>
      </c>
      <c r="G3542" s="2">
        <f t="shared" si="198"/>
        <v>0</v>
      </c>
      <c r="H3542" s="2">
        <f t="shared" si="199"/>
        <v>0</v>
      </c>
    </row>
    <row r="3543" spans="2:8">
      <c r="B3543" t="s">
        <v>1180</v>
      </c>
      <c r="C3543" t="s">
        <v>1317</v>
      </c>
      <c r="D3543" s="9" t="str">
        <f t="shared" si="200"/>
        <v>13-01</v>
      </c>
      <c r="E3543" s="1">
        <f>_xlfn.IFNA(VLOOKUP(B3543,'Urban Plastix Holds'!$I$36:$T$433,9,0),0)</f>
        <v>0</v>
      </c>
      <c r="G3543" s="2">
        <f t="shared" si="198"/>
        <v>0</v>
      </c>
      <c r="H3543" s="2">
        <f t="shared" si="199"/>
        <v>0</v>
      </c>
    </row>
    <row r="3544" spans="2:8">
      <c r="B3544" t="s">
        <v>1180</v>
      </c>
      <c r="C3544" t="s">
        <v>1317</v>
      </c>
      <c r="D3544" s="10" t="str">
        <f t="shared" si="200"/>
        <v>07-13</v>
      </c>
      <c r="E3544" s="1">
        <f>_xlfn.IFNA(VLOOKUP(B3544,'Urban Plastix Holds'!$I$36:$T$433,10,0),0)</f>
        <v>0</v>
      </c>
      <c r="G3544" s="2">
        <f t="shared" si="198"/>
        <v>0</v>
      </c>
      <c r="H3544" s="2">
        <f t="shared" si="199"/>
        <v>0</v>
      </c>
    </row>
    <row r="3545" spans="2:8">
      <c r="B3545" t="s">
        <v>1180</v>
      </c>
      <c r="C3545" t="s">
        <v>1317</v>
      </c>
      <c r="D3545" s="11" t="str">
        <f t="shared" si="200"/>
        <v>11-26</v>
      </c>
      <c r="E3545" s="1">
        <f>_xlfn.IFNA(VLOOKUP(B3545,'Urban Plastix Holds'!$I$36:$T$433,11,0),0)</f>
        <v>0</v>
      </c>
      <c r="G3545" s="2">
        <f t="shared" si="198"/>
        <v>0</v>
      </c>
      <c r="H3545" s="2">
        <f t="shared" si="199"/>
        <v>0</v>
      </c>
    </row>
    <row r="3546" spans="2:8">
      <c r="B3546" t="s">
        <v>1180</v>
      </c>
      <c r="C3546" t="s">
        <v>1317</v>
      </c>
      <c r="D3546" s="13" t="str">
        <f t="shared" si="200"/>
        <v>18-01</v>
      </c>
      <c r="E3546" s="1">
        <f>_xlfn.IFNA(VLOOKUP(B3546,'Urban Plastix Holds'!$I$36:$T$433,12,0),0)</f>
        <v>0</v>
      </c>
      <c r="G3546" s="2">
        <f t="shared" si="198"/>
        <v>0</v>
      </c>
      <c r="H3546" s="2">
        <f t="shared" si="199"/>
        <v>0</v>
      </c>
    </row>
    <row r="3547" spans="2:8">
      <c r="B3547" t="s">
        <v>1180</v>
      </c>
      <c r="C3547" t="s">
        <v>1317</v>
      </c>
      <c r="D3547" s="12" t="str">
        <f t="shared" si="200"/>
        <v>Color Code</v>
      </c>
      <c r="E3547" s="1">
        <f>_xlfn.IFNA(VLOOKUP(B3547,'Urban Plastix Holds'!$I$36:$T$433,13,0),0)</f>
        <v>0</v>
      </c>
      <c r="G3547" s="2">
        <f t="shared" si="198"/>
        <v>0</v>
      </c>
      <c r="H3547" s="2">
        <f t="shared" si="199"/>
        <v>0</v>
      </c>
    </row>
    <row r="3548" spans="2:8">
      <c r="B3548" t="s">
        <v>1179</v>
      </c>
      <c r="C3548" t="s">
        <v>1318</v>
      </c>
      <c r="D3548" s="5" t="str">
        <f t="shared" si="200"/>
        <v>11-12</v>
      </c>
      <c r="E3548" s="1">
        <f>_xlfn.IFNA(VLOOKUP(B3548,'Urban Plastix Holds'!$I$36:$T$433,5,0),0)</f>
        <v>0</v>
      </c>
      <c r="G3548" s="2">
        <f t="shared" si="198"/>
        <v>0</v>
      </c>
      <c r="H3548" s="2">
        <f t="shared" si="199"/>
        <v>0</v>
      </c>
    </row>
    <row r="3549" spans="2:8">
      <c r="B3549" t="s">
        <v>1179</v>
      </c>
      <c r="C3549" t="s">
        <v>1318</v>
      </c>
      <c r="D3549" s="6" t="str">
        <f t="shared" si="200"/>
        <v>14-01</v>
      </c>
      <c r="E3549" s="1">
        <f>_xlfn.IFNA(VLOOKUP(B3549,'Urban Plastix Holds'!$I$36:$T$433,6,0),0)</f>
        <v>0</v>
      </c>
      <c r="G3549" s="2">
        <f t="shared" si="198"/>
        <v>0</v>
      </c>
      <c r="H3549" s="2">
        <f t="shared" si="199"/>
        <v>0</v>
      </c>
    </row>
    <row r="3550" spans="2:8">
      <c r="B3550" t="s">
        <v>1179</v>
      </c>
      <c r="C3550" t="s">
        <v>1318</v>
      </c>
      <c r="D3550" s="7" t="str">
        <f t="shared" si="200"/>
        <v>15-12</v>
      </c>
      <c r="E3550" s="1">
        <f>_xlfn.IFNA(VLOOKUP(B3550,'Urban Plastix Holds'!$I$36:$T$433,7,0),0)</f>
        <v>0</v>
      </c>
      <c r="G3550" s="2">
        <f t="shared" si="198"/>
        <v>0</v>
      </c>
      <c r="H3550" s="2">
        <f t="shared" si="199"/>
        <v>0</v>
      </c>
    </row>
    <row r="3551" spans="2:8">
      <c r="B3551" t="s">
        <v>1179</v>
      </c>
      <c r="C3551" t="s">
        <v>1318</v>
      </c>
      <c r="D3551" s="8" t="str">
        <f t="shared" si="200"/>
        <v>16-16</v>
      </c>
      <c r="E3551" s="1">
        <f>_xlfn.IFNA(VLOOKUP(B3551,'Urban Plastix Holds'!$I$36:$T$433,8,0),0)</f>
        <v>0</v>
      </c>
      <c r="G3551" s="2">
        <f t="shared" si="198"/>
        <v>0</v>
      </c>
      <c r="H3551" s="2">
        <f t="shared" si="199"/>
        <v>0</v>
      </c>
    </row>
    <row r="3552" spans="2:8">
      <c r="B3552" t="s">
        <v>1179</v>
      </c>
      <c r="C3552" t="s">
        <v>1318</v>
      </c>
      <c r="D3552" s="9" t="str">
        <f t="shared" si="200"/>
        <v>13-01</v>
      </c>
      <c r="E3552" s="1">
        <f>_xlfn.IFNA(VLOOKUP(B3552,'Urban Plastix Holds'!$I$36:$T$433,9,0),0)</f>
        <v>0</v>
      </c>
      <c r="G3552" s="2">
        <f t="shared" si="198"/>
        <v>0</v>
      </c>
      <c r="H3552" s="2">
        <f t="shared" si="199"/>
        <v>0</v>
      </c>
    </row>
    <row r="3553" spans="2:8">
      <c r="B3553" t="s">
        <v>1179</v>
      </c>
      <c r="C3553" t="s">
        <v>1318</v>
      </c>
      <c r="D3553" s="10" t="str">
        <f t="shared" si="200"/>
        <v>07-13</v>
      </c>
      <c r="E3553" s="1">
        <f>_xlfn.IFNA(VLOOKUP(B3553,'Urban Plastix Holds'!$I$36:$T$433,10,0),0)</f>
        <v>0</v>
      </c>
      <c r="G3553" s="2">
        <f t="shared" si="198"/>
        <v>0</v>
      </c>
      <c r="H3553" s="2">
        <f t="shared" si="199"/>
        <v>0</v>
      </c>
    </row>
    <row r="3554" spans="2:8">
      <c r="B3554" t="s">
        <v>1179</v>
      </c>
      <c r="C3554" t="s">
        <v>1318</v>
      </c>
      <c r="D3554" s="11" t="str">
        <f t="shared" si="200"/>
        <v>11-26</v>
      </c>
      <c r="E3554" s="1">
        <f>_xlfn.IFNA(VLOOKUP(B3554,'Urban Plastix Holds'!$I$36:$T$433,11,0),0)</f>
        <v>0</v>
      </c>
      <c r="G3554" s="2">
        <f t="shared" si="198"/>
        <v>0</v>
      </c>
      <c r="H3554" s="2">
        <f t="shared" si="199"/>
        <v>0</v>
      </c>
    </row>
    <row r="3555" spans="2:8">
      <c r="B3555" t="s">
        <v>1179</v>
      </c>
      <c r="C3555" t="s">
        <v>1318</v>
      </c>
      <c r="D3555" s="13" t="str">
        <f t="shared" si="200"/>
        <v>18-01</v>
      </c>
      <c r="E3555" s="1">
        <f>_xlfn.IFNA(VLOOKUP(B3555,'Urban Plastix Holds'!$I$36:$T$433,12,0),0)</f>
        <v>0</v>
      </c>
      <c r="G3555" s="2">
        <f t="shared" si="198"/>
        <v>0</v>
      </c>
      <c r="H3555" s="2">
        <f t="shared" si="199"/>
        <v>0</v>
      </c>
    </row>
    <row r="3556" spans="2:8">
      <c r="B3556" t="s">
        <v>1179</v>
      </c>
      <c r="C3556" t="s">
        <v>1318</v>
      </c>
      <c r="D3556" s="12" t="str">
        <f t="shared" si="200"/>
        <v>Color Code</v>
      </c>
      <c r="E3556" s="1">
        <f>_xlfn.IFNA(VLOOKUP(B3556,'Urban Plastix Holds'!$I$36:$T$433,13,0),0)</f>
        <v>0</v>
      </c>
      <c r="G3556" s="2">
        <f t="shared" si="198"/>
        <v>0</v>
      </c>
      <c r="H3556" s="2">
        <f t="shared" si="199"/>
        <v>0</v>
      </c>
    </row>
    <row r="3557" spans="2:8">
      <c r="B3557" t="s">
        <v>1124</v>
      </c>
      <c r="C3557" t="s">
        <v>1319</v>
      </c>
      <c r="D3557" s="5" t="str">
        <f t="shared" si="200"/>
        <v>11-12</v>
      </c>
      <c r="E3557" s="1">
        <f>_xlfn.IFNA(VLOOKUP(B3557,'Urban Plastix Holds'!$I$36:$T$433,5,0),0)</f>
        <v>0</v>
      </c>
      <c r="G3557" s="2">
        <f t="shared" si="198"/>
        <v>0</v>
      </c>
      <c r="H3557" s="2">
        <f t="shared" si="199"/>
        <v>0</v>
      </c>
    </row>
    <row r="3558" spans="2:8">
      <c r="B3558" t="s">
        <v>1124</v>
      </c>
      <c r="C3558" t="s">
        <v>1319</v>
      </c>
      <c r="D3558" s="6" t="str">
        <f t="shared" si="200"/>
        <v>14-01</v>
      </c>
      <c r="E3558" s="1">
        <f>_xlfn.IFNA(VLOOKUP(B3558,'Urban Plastix Holds'!$I$36:$T$433,6,0),0)</f>
        <v>0</v>
      </c>
      <c r="G3558" s="2">
        <f t="shared" si="198"/>
        <v>0</v>
      </c>
      <c r="H3558" s="2">
        <f t="shared" si="199"/>
        <v>0</v>
      </c>
    </row>
    <row r="3559" spans="2:8">
      <c r="B3559" t="s">
        <v>1124</v>
      </c>
      <c r="C3559" t="s">
        <v>1319</v>
      </c>
      <c r="D3559" s="7" t="str">
        <f t="shared" si="200"/>
        <v>15-12</v>
      </c>
      <c r="E3559" s="1">
        <f>_xlfn.IFNA(VLOOKUP(B3559,'Urban Plastix Holds'!$I$36:$T$433,7,0),0)</f>
        <v>0</v>
      </c>
      <c r="G3559" s="2">
        <f t="shared" si="198"/>
        <v>0</v>
      </c>
      <c r="H3559" s="2">
        <f t="shared" si="199"/>
        <v>0</v>
      </c>
    </row>
    <row r="3560" spans="2:8">
      <c r="B3560" t="s">
        <v>1124</v>
      </c>
      <c r="C3560" t="s">
        <v>1319</v>
      </c>
      <c r="D3560" s="8" t="str">
        <f t="shared" si="200"/>
        <v>16-16</v>
      </c>
      <c r="E3560" s="1">
        <f>_xlfn.IFNA(VLOOKUP(B3560,'Urban Plastix Holds'!$I$36:$T$433,8,0),0)</f>
        <v>0</v>
      </c>
      <c r="G3560" s="2">
        <f t="shared" ref="G3560:G3623" si="201">E3560*F3560</f>
        <v>0</v>
      </c>
      <c r="H3560" s="2">
        <f t="shared" ref="H3560:H3623" si="202">IF($S$11="Y",G3560*0.05,0)</f>
        <v>0</v>
      </c>
    </row>
    <row r="3561" spans="2:8">
      <c r="B3561" t="s">
        <v>1124</v>
      </c>
      <c r="C3561" t="s">
        <v>1319</v>
      </c>
      <c r="D3561" s="9" t="str">
        <f t="shared" si="200"/>
        <v>13-01</v>
      </c>
      <c r="E3561" s="1">
        <f>_xlfn.IFNA(VLOOKUP(B3561,'Urban Plastix Holds'!$I$36:$T$433,9,0),0)</f>
        <v>0</v>
      </c>
      <c r="G3561" s="2">
        <f t="shared" si="201"/>
        <v>0</v>
      </c>
      <c r="H3561" s="2">
        <f t="shared" si="202"/>
        <v>0</v>
      </c>
    </row>
    <row r="3562" spans="2:8">
      <c r="B3562" t="s">
        <v>1124</v>
      </c>
      <c r="C3562" t="s">
        <v>1319</v>
      </c>
      <c r="D3562" s="10" t="str">
        <f t="shared" si="200"/>
        <v>07-13</v>
      </c>
      <c r="E3562" s="1">
        <f>_xlfn.IFNA(VLOOKUP(B3562,'Urban Plastix Holds'!$I$36:$T$433,10,0),0)</f>
        <v>0</v>
      </c>
      <c r="G3562" s="2">
        <f t="shared" si="201"/>
        <v>0</v>
      </c>
      <c r="H3562" s="2">
        <f t="shared" si="202"/>
        <v>0</v>
      </c>
    </row>
    <row r="3563" spans="2:8">
      <c r="B3563" t="s">
        <v>1124</v>
      </c>
      <c r="C3563" t="s">
        <v>1319</v>
      </c>
      <c r="D3563" s="11" t="str">
        <f t="shared" si="200"/>
        <v>11-26</v>
      </c>
      <c r="E3563" s="1">
        <f>_xlfn.IFNA(VLOOKUP(B3563,'Urban Plastix Holds'!$I$36:$T$433,11,0),0)</f>
        <v>0</v>
      </c>
      <c r="G3563" s="2">
        <f t="shared" si="201"/>
        <v>0</v>
      </c>
      <c r="H3563" s="2">
        <f t="shared" si="202"/>
        <v>0</v>
      </c>
    </row>
    <row r="3564" spans="2:8">
      <c r="B3564" t="s">
        <v>1124</v>
      </c>
      <c r="C3564" t="s">
        <v>1319</v>
      </c>
      <c r="D3564" s="13" t="str">
        <f t="shared" si="200"/>
        <v>18-01</v>
      </c>
      <c r="E3564" s="1">
        <f>_xlfn.IFNA(VLOOKUP(B3564,'Urban Plastix Holds'!$I$36:$T$433,12,0),0)</f>
        <v>0</v>
      </c>
      <c r="G3564" s="2">
        <f t="shared" si="201"/>
        <v>0</v>
      </c>
      <c r="H3564" s="2">
        <f t="shared" si="202"/>
        <v>0</v>
      </c>
    </row>
    <row r="3565" spans="2:8">
      <c r="B3565" t="s">
        <v>1124</v>
      </c>
      <c r="C3565" t="s">
        <v>1319</v>
      </c>
      <c r="D3565" s="12" t="str">
        <f t="shared" si="200"/>
        <v>Color Code</v>
      </c>
      <c r="E3565" s="1">
        <f>_xlfn.IFNA(VLOOKUP(B3565,'Urban Plastix Holds'!$I$36:$T$433,13,0),0)</f>
        <v>0</v>
      </c>
      <c r="G3565" s="2">
        <f t="shared" si="201"/>
        <v>0</v>
      </c>
      <c r="H3565" s="2">
        <f t="shared" si="202"/>
        <v>0</v>
      </c>
    </row>
    <row r="3566" spans="2:8">
      <c r="B3566" t="s">
        <v>1168</v>
      </c>
      <c r="C3566" t="s">
        <v>1320</v>
      </c>
      <c r="D3566" s="5" t="str">
        <f t="shared" si="200"/>
        <v>11-12</v>
      </c>
      <c r="E3566" s="1">
        <f>_xlfn.IFNA(VLOOKUP(B3566,'Urban Plastix Holds'!$I$36:$T$433,5,0),0)</f>
        <v>0</v>
      </c>
      <c r="G3566" s="2">
        <f t="shared" si="201"/>
        <v>0</v>
      </c>
      <c r="H3566" s="2">
        <f t="shared" si="202"/>
        <v>0</v>
      </c>
    </row>
    <row r="3567" spans="2:8">
      <c r="B3567" t="s">
        <v>1168</v>
      </c>
      <c r="C3567" t="s">
        <v>1320</v>
      </c>
      <c r="D3567" s="6" t="str">
        <f t="shared" si="200"/>
        <v>14-01</v>
      </c>
      <c r="E3567" s="1">
        <f>_xlfn.IFNA(VLOOKUP(B3567,'Urban Plastix Holds'!$I$36:$T$433,6,0),0)</f>
        <v>0</v>
      </c>
      <c r="G3567" s="2">
        <f t="shared" si="201"/>
        <v>0</v>
      </c>
      <c r="H3567" s="2">
        <f t="shared" si="202"/>
        <v>0</v>
      </c>
    </row>
    <row r="3568" spans="2:8">
      <c r="B3568" t="s">
        <v>1168</v>
      </c>
      <c r="C3568" t="s">
        <v>1320</v>
      </c>
      <c r="D3568" s="7" t="str">
        <f t="shared" si="200"/>
        <v>15-12</v>
      </c>
      <c r="E3568" s="1">
        <f>_xlfn.IFNA(VLOOKUP(B3568,'Urban Plastix Holds'!$I$36:$T$433,7,0),0)</f>
        <v>0</v>
      </c>
      <c r="G3568" s="2">
        <f t="shared" si="201"/>
        <v>0</v>
      </c>
      <c r="H3568" s="2">
        <f t="shared" si="202"/>
        <v>0</v>
      </c>
    </row>
    <row r="3569" spans="2:8">
      <c r="B3569" t="s">
        <v>1168</v>
      </c>
      <c r="C3569" t="s">
        <v>1320</v>
      </c>
      <c r="D3569" s="8" t="str">
        <f t="shared" si="200"/>
        <v>16-16</v>
      </c>
      <c r="E3569" s="1">
        <f>_xlfn.IFNA(VLOOKUP(B3569,'Urban Plastix Holds'!$I$36:$T$433,8,0),0)</f>
        <v>0</v>
      </c>
      <c r="G3569" s="2">
        <f t="shared" si="201"/>
        <v>0</v>
      </c>
      <c r="H3569" s="2">
        <f t="shared" si="202"/>
        <v>0</v>
      </c>
    </row>
    <row r="3570" spans="2:8">
      <c r="B3570" t="s">
        <v>1168</v>
      </c>
      <c r="C3570" t="s">
        <v>1320</v>
      </c>
      <c r="D3570" s="9" t="str">
        <f t="shared" si="200"/>
        <v>13-01</v>
      </c>
      <c r="E3570" s="1">
        <f>_xlfn.IFNA(VLOOKUP(B3570,'Urban Plastix Holds'!$I$36:$T$433,9,0),0)</f>
        <v>0</v>
      </c>
      <c r="G3570" s="2">
        <f t="shared" si="201"/>
        <v>0</v>
      </c>
      <c r="H3570" s="2">
        <f t="shared" si="202"/>
        <v>0</v>
      </c>
    </row>
    <row r="3571" spans="2:8">
      <c r="B3571" t="s">
        <v>1168</v>
      </c>
      <c r="C3571" t="s">
        <v>1320</v>
      </c>
      <c r="D3571" s="10" t="str">
        <f t="shared" si="200"/>
        <v>07-13</v>
      </c>
      <c r="E3571" s="1">
        <f>_xlfn.IFNA(VLOOKUP(B3571,'Urban Plastix Holds'!$I$36:$T$433,10,0),0)</f>
        <v>0</v>
      </c>
      <c r="G3571" s="2">
        <f t="shared" si="201"/>
        <v>0</v>
      </c>
      <c r="H3571" s="2">
        <f t="shared" si="202"/>
        <v>0</v>
      </c>
    </row>
    <row r="3572" spans="2:8">
      <c r="B3572" t="s">
        <v>1168</v>
      </c>
      <c r="C3572" t="s">
        <v>1320</v>
      </c>
      <c r="D3572" s="11" t="str">
        <f t="shared" si="200"/>
        <v>11-26</v>
      </c>
      <c r="E3572" s="1">
        <f>_xlfn.IFNA(VLOOKUP(B3572,'Urban Plastix Holds'!$I$36:$T$433,11,0),0)</f>
        <v>0</v>
      </c>
      <c r="G3572" s="2">
        <f t="shared" si="201"/>
        <v>0</v>
      </c>
      <c r="H3572" s="2">
        <f t="shared" si="202"/>
        <v>0</v>
      </c>
    </row>
    <row r="3573" spans="2:8">
      <c r="B3573" t="s">
        <v>1168</v>
      </c>
      <c r="C3573" t="s">
        <v>1320</v>
      </c>
      <c r="D3573" s="13" t="str">
        <f t="shared" si="200"/>
        <v>18-01</v>
      </c>
      <c r="E3573" s="1">
        <f>_xlfn.IFNA(VLOOKUP(B3573,'Urban Plastix Holds'!$I$36:$T$433,12,0),0)</f>
        <v>0</v>
      </c>
      <c r="G3573" s="2">
        <f t="shared" si="201"/>
        <v>0</v>
      </c>
      <c r="H3573" s="2">
        <f t="shared" si="202"/>
        <v>0</v>
      </c>
    </row>
    <row r="3574" spans="2:8">
      <c r="B3574" t="s">
        <v>1168</v>
      </c>
      <c r="C3574" t="s">
        <v>1320</v>
      </c>
      <c r="D3574" s="12" t="str">
        <f t="shared" si="200"/>
        <v>Color Code</v>
      </c>
      <c r="E3574" s="1">
        <f>_xlfn.IFNA(VLOOKUP(B3574,'Urban Plastix Holds'!$I$36:$T$433,13,0),0)</f>
        <v>0</v>
      </c>
      <c r="G3574" s="2">
        <f t="shared" si="201"/>
        <v>0</v>
      </c>
      <c r="H3574" s="2">
        <f t="shared" si="202"/>
        <v>0</v>
      </c>
    </row>
    <row r="3575" spans="2:8">
      <c r="B3575" t="s">
        <v>1120</v>
      </c>
      <c r="C3575" t="s">
        <v>1321</v>
      </c>
      <c r="D3575" s="5" t="str">
        <f t="shared" si="200"/>
        <v>11-12</v>
      </c>
      <c r="E3575" s="1">
        <f>_xlfn.IFNA(VLOOKUP(B3575,'Urban Plastix Holds'!$I$36:$T$433,5,0),0)</f>
        <v>0</v>
      </c>
      <c r="G3575" s="2">
        <f t="shared" si="201"/>
        <v>0</v>
      </c>
      <c r="H3575" s="2">
        <f t="shared" si="202"/>
        <v>0</v>
      </c>
    </row>
    <row r="3576" spans="2:8">
      <c r="B3576" t="s">
        <v>1120</v>
      </c>
      <c r="C3576" t="s">
        <v>1321</v>
      </c>
      <c r="D3576" s="6" t="str">
        <f t="shared" si="200"/>
        <v>14-01</v>
      </c>
      <c r="E3576" s="1">
        <f>_xlfn.IFNA(VLOOKUP(B3576,'Urban Plastix Holds'!$I$36:$T$433,6,0),0)</f>
        <v>0</v>
      </c>
      <c r="G3576" s="2">
        <f t="shared" si="201"/>
        <v>0</v>
      </c>
      <c r="H3576" s="2">
        <f t="shared" si="202"/>
        <v>0</v>
      </c>
    </row>
    <row r="3577" spans="2:8">
      <c r="B3577" t="s">
        <v>1120</v>
      </c>
      <c r="C3577" t="s">
        <v>1321</v>
      </c>
      <c r="D3577" s="7" t="str">
        <f t="shared" si="200"/>
        <v>15-12</v>
      </c>
      <c r="E3577" s="1">
        <f>_xlfn.IFNA(VLOOKUP(B3577,'Urban Plastix Holds'!$I$36:$T$433,7,0),0)</f>
        <v>0</v>
      </c>
      <c r="G3577" s="2">
        <f t="shared" si="201"/>
        <v>0</v>
      </c>
      <c r="H3577" s="2">
        <f t="shared" si="202"/>
        <v>0</v>
      </c>
    </row>
    <row r="3578" spans="2:8">
      <c r="B3578" t="s">
        <v>1120</v>
      </c>
      <c r="C3578" t="s">
        <v>1321</v>
      </c>
      <c r="D3578" s="8" t="str">
        <f t="shared" si="200"/>
        <v>16-16</v>
      </c>
      <c r="E3578" s="1">
        <f>_xlfn.IFNA(VLOOKUP(B3578,'Urban Plastix Holds'!$I$36:$T$433,8,0),0)</f>
        <v>0</v>
      </c>
      <c r="G3578" s="2">
        <f t="shared" si="201"/>
        <v>0</v>
      </c>
      <c r="H3578" s="2">
        <f t="shared" si="202"/>
        <v>0</v>
      </c>
    </row>
    <row r="3579" spans="2:8">
      <c r="B3579" t="s">
        <v>1120</v>
      </c>
      <c r="C3579" t="s">
        <v>1321</v>
      </c>
      <c r="D3579" s="9" t="str">
        <f t="shared" si="200"/>
        <v>13-01</v>
      </c>
      <c r="E3579" s="1">
        <f>_xlfn.IFNA(VLOOKUP(B3579,'Urban Plastix Holds'!$I$36:$T$433,9,0),0)</f>
        <v>0</v>
      </c>
      <c r="G3579" s="2">
        <f t="shared" si="201"/>
        <v>0</v>
      </c>
      <c r="H3579" s="2">
        <f t="shared" si="202"/>
        <v>0</v>
      </c>
    </row>
    <row r="3580" spans="2:8">
      <c r="B3580" t="s">
        <v>1120</v>
      </c>
      <c r="C3580" t="s">
        <v>1321</v>
      </c>
      <c r="D3580" s="10" t="str">
        <f t="shared" si="200"/>
        <v>07-13</v>
      </c>
      <c r="E3580" s="1">
        <f>_xlfn.IFNA(VLOOKUP(B3580,'Urban Plastix Holds'!$I$36:$T$433,10,0),0)</f>
        <v>0</v>
      </c>
      <c r="G3580" s="2">
        <f t="shared" si="201"/>
        <v>0</v>
      </c>
      <c r="H3580" s="2">
        <f t="shared" si="202"/>
        <v>0</v>
      </c>
    </row>
    <row r="3581" spans="2:8">
      <c r="B3581" t="s">
        <v>1120</v>
      </c>
      <c r="C3581" t="s">
        <v>1321</v>
      </c>
      <c r="D3581" s="11" t="str">
        <f t="shared" si="200"/>
        <v>11-26</v>
      </c>
      <c r="E3581" s="1">
        <f>_xlfn.IFNA(VLOOKUP(B3581,'Urban Plastix Holds'!$I$36:$T$433,11,0),0)</f>
        <v>0</v>
      </c>
      <c r="G3581" s="2">
        <f t="shared" si="201"/>
        <v>0</v>
      </c>
      <c r="H3581" s="2">
        <f t="shared" si="202"/>
        <v>0</v>
      </c>
    </row>
    <row r="3582" spans="2:8">
      <c r="B3582" t="s">
        <v>1120</v>
      </c>
      <c r="C3582" t="s">
        <v>1321</v>
      </c>
      <c r="D3582" s="13" t="str">
        <f t="shared" si="200"/>
        <v>18-01</v>
      </c>
      <c r="E3582" s="1">
        <f>_xlfn.IFNA(VLOOKUP(B3582,'Urban Plastix Holds'!$I$36:$T$433,12,0),0)</f>
        <v>0</v>
      </c>
      <c r="G3582" s="2">
        <f t="shared" si="201"/>
        <v>0</v>
      </c>
      <c r="H3582" s="2">
        <f t="shared" si="202"/>
        <v>0</v>
      </c>
    </row>
    <row r="3583" spans="2:8">
      <c r="B3583" t="s">
        <v>1120</v>
      </c>
      <c r="C3583" t="s">
        <v>1321</v>
      </c>
      <c r="D3583" s="12" t="str">
        <f t="shared" si="200"/>
        <v>Color Code</v>
      </c>
      <c r="E3583" s="1">
        <f>_xlfn.IFNA(VLOOKUP(B3583,'Urban Plastix Holds'!$I$36:$T$433,13,0),0)</f>
        <v>0</v>
      </c>
      <c r="G3583" s="2">
        <f t="shared" si="201"/>
        <v>0</v>
      </c>
      <c r="H3583" s="2">
        <f t="shared" si="202"/>
        <v>0</v>
      </c>
    </row>
    <row r="3584" spans="2:8">
      <c r="B3584" t="s">
        <v>1152</v>
      </c>
      <c r="C3584" t="s">
        <v>1322</v>
      </c>
      <c r="D3584" s="5" t="str">
        <f t="shared" si="200"/>
        <v>11-12</v>
      </c>
      <c r="E3584" s="1">
        <f>_xlfn.IFNA(VLOOKUP(B3584,'Urban Plastix Holds'!$I$36:$T$433,5,0),0)</f>
        <v>0</v>
      </c>
      <c r="G3584" s="2">
        <f t="shared" si="201"/>
        <v>0</v>
      </c>
      <c r="H3584" s="2">
        <f t="shared" si="202"/>
        <v>0</v>
      </c>
    </row>
    <row r="3585" spans="2:8">
      <c r="B3585" t="s">
        <v>1152</v>
      </c>
      <c r="C3585" t="s">
        <v>1322</v>
      </c>
      <c r="D3585" s="6" t="str">
        <f t="shared" si="200"/>
        <v>14-01</v>
      </c>
      <c r="E3585" s="1">
        <f>_xlfn.IFNA(VLOOKUP(B3585,'Urban Plastix Holds'!$I$36:$T$433,6,0),0)</f>
        <v>0</v>
      </c>
      <c r="G3585" s="2">
        <f t="shared" si="201"/>
        <v>0</v>
      </c>
      <c r="H3585" s="2">
        <f t="shared" si="202"/>
        <v>0</v>
      </c>
    </row>
    <row r="3586" spans="2:8">
      <c r="B3586" t="s">
        <v>1152</v>
      </c>
      <c r="C3586" t="s">
        <v>1322</v>
      </c>
      <c r="D3586" s="7" t="str">
        <f t="shared" si="200"/>
        <v>15-12</v>
      </c>
      <c r="E3586" s="1">
        <f>_xlfn.IFNA(VLOOKUP(B3586,'Urban Plastix Holds'!$I$36:$T$433,7,0),0)</f>
        <v>0</v>
      </c>
      <c r="G3586" s="2">
        <f t="shared" si="201"/>
        <v>0</v>
      </c>
      <c r="H3586" s="2">
        <f t="shared" si="202"/>
        <v>0</v>
      </c>
    </row>
    <row r="3587" spans="2:8">
      <c r="B3587" t="s">
        <v>1152</v>
      </c>
      <c r="C3587" t="s">
        <v>1322</v>
      </c>
      <c r="D3587" s="8" t="str">
        <f t="shared" si="200"/>
        <v>16-16</v>
      </c>
      <c r="E3587" s="1">
        <f>_xlfn.IFNA(VLOOKUP(B3587,'Urban Plastix Holds'!$I$36:$T$433,8,0),0)</f>
        <v>0</v>
      </c>
      <c r="G3587" s="2">
        <f t="shared" si="201"/>
        <v>0</v>
      </c>
      <c r="H3587" s="2">
        <f t="shared" si="202"/>
        <v>0</v>
      </c>
    </row>
    <row r="3588" spans="2:8">
      <c r="B3588" t="s">
        <v>1152</v>
      </c>
      <c r="C3588" t="s">
        <v>1322</v>
      </c>
      <c r="D3588" s="9" t="str">
        <f t="shared" si="200"/>
        <v>13-01</v>
      </c>
      <c r="E3588" s="1">
        <f>_xlfn.IFNA(VLOOKUP(B3588,'Urban Plastix Holds'!$I$36:$T$433,9,0),0)</f>
        <v>0</v>
      </c>
      <c r="G3588" s="2">
        <f t="shared" si="201"/>
        <v>0</v>
      </c>
      <c r="H3588" s="2">
        <f t="shared" si="202"/>
        <v>0</v>
      </c>
    </row>
    <row r="3589" spans="2:8">
      <c r="B3589" t="s">
        <v>1152</v>
      </c>
      <c r="C3589" t="s">
        <v>1322</v>
      </c>
      <c r="D3589" s="10" t="str">
        <f t="shared" si="200"/>
        <v>07-13</v>
      </c>
      <c r="E3589" s="1">
        <f>_xlfn.IFNA(VLOOKUP(B3589,'Urban Plastix Holds'!$I$36:$T$433,10,0),0)</f>
        <v>0</v>
      </c>
      <c r="G3589" s="2">
        <f t="shared" si="201"/>
        <v>0</v>
      </c>
      <c r="H3589" s="2">
        <f t="shared" si="202"/>
        <v>0</v>
      </c>
    </row>
    <row r="3590" spans="2:8">
      <c r="B3590" t="s">
        <v>1152</v>
      </c>
      <c r="C3590" t="s">
        <v>1322</v>
      </c>
      <c r="D3590" s="11" t="str">
        <f t="shared" si="200"/>
        <v>11-26</v>
      </c>
      <c r="E3590" s="1">
        <f>_xlfn.IFNA(VLOOKUP(B3590,'Urban Plastix Holds'!$I$36:$T$433,11,0),0)</f>
        <v>0</v>
      </c>
      <c r="G3590" s="2">
        <f t="shared" si="201"/>
        <v>0</v>
      </c>
      <c r="H3590" s="2">
        <f t="shared" si="202"/>
        <v>0</v>
      </c>
    </row>
    <row r="3591" spans="2:8">
      <c r="B3591" t="s">
        <v>1152</v>
      </c>
      <c r="C3591" t="s">
        <v>1322</v>
      </c>
      <c r="D3591" s="13" t="str">
        <f t="shared" si="200"/>
        <v>18-01</v>
      </c>
      <c r="E3591" s="1">
        <f>_xlfn.IFNA(VLOOKUP(B3591,'Urban Plastix Holds'!$I$36:$T$433,12,0),0)</f>
        <v>0</v>
      </c>
      <c r="G3591" s="2">
        <f t="shared" si="201"/>
        <v>0</v>
      </c>
      <c r="H3591" s="2">
        <f t="shared" si="202"/>
        <v>0</v>
      </c>
    </row>
    <row r="3592" spans="2:8">
      <c r="B3592" t="s">
        <v>1152</v>
      </c>
      <c r="C3592" t="s">
        <v>1322</v>
      </c>
      <c r="D3592" s="12" t="str">
        <f t="shared" si="200"/>
        <v>Color Code</v>
      </c>
      <c r="E3592" s="1">
        <f>_xlfn.IFNA(VLOOKUP(B3592,'Urban Plastix Holds'!$I$36:$T$433,13,0),0)</f>
        <v>0</v>
      </c>
      <c r="G3592" s="2">
        <f t="shared" si="201"/>
        <v>0</v>
      </c>
      <c r="H3592" s="2">
        <f t="shared" si="202"/>
        <v>0</v>
      </c>
    </row>
    <row r="3593" spans="2:8">
      <c r="B3593" t="s">
        <v>1098</v>
      </c>
      <c r="C3593" t="s">
        <v>1323</v>
      </c>
      <c r="D3593" s="5" t="str">
        <f t="shared" si="200"/>
        <v>11-12</v>
      </c>
      <c r="E3593" s="1">
        <f>_xlfn.IFNA(VLOOKUP(B3593,'Urban Plastix Holds'!$I$36:$T$433,5,0),0)</f>
        <v>0</v>
      </c>
      <c r="G3593" s="2">
        <f t="shared" si="201"/>
        <v>0</v>
      </c>
      <c r="H3593" s="2">
        <f t="shared" si="202"/>
        <v>0</v>
      </c>
    </row>
    <row r="3594" spans="2:8">
      <c r="B3594" t="s">
        <v>1098</v>
      </c>
      <c r="C3594" t="s">
        <v>1323</v>
      </c>
      <c r="D3594" s="6" t="str">
        <f t="shared" si="200"/>
        <v>14-01</v>
      </c>
      <c r="E3594" s="1">
        <f>_xlfn.IFNA(VLOOKUP(B3594,'Urban Plastix Holds'!$I$36:$T$433,6,0),0)</f>
        <v>0</v>
      </c>
      <c r="G3594" s="2">
        <f t="shared" si="201"/>
        <v>0</v>
      </c>
      <c r="H3594" s="2">
        <f t="shared" si="202"/>
        <v>0</v>
      </c>
    </row>
    <row r="3595" spans="2:8">
      <c r="B3595" t="s">
        <v>1098</v>
      </c>
      <c r="C3595" t="s">
        <v>1323</v>
      </c>
      <c r="D3595" s="7" t="str">
        <f t="shared" si="200"/>
        <v>15-12</v>
      </c>
      <c r="E3595" s="1">
        <f>_xlfn.IFNA(VLOOKUP(B3595,'Urban Plastix Holds'!$I$36:$T$433,7,0),0)</f>
        <v>0</v>
      </c>
      <c r="G3595" s="2">
        <f t="shared" si="201"/>
        <v>0</v>
      </c>
      <c r="H3595" s="2">
        <f t="shared" si="202"/>
        <v>0</v>
      </c>
    </row>
    <row r="3596" spans="2:8">
      <c r="B3596" t="s">
        <v>1098</v>
      </c>
      <c r="C3596" t="s">
        <v>1323</v>
      </c>
      <c r="D3596" s="8" t="str">
        <f t="shared" si="200"/>
        <v>16-16</v>
      </c>
      <c r="E3596" s="1">
        <f>_xlfn.IFNA(VLOOKUP(B3596,'Urban Plastix Holds'!$I$36:$T$433,8,0),0)</f>
        <v>0</v>
      </c>
      <c r="G3596" s="2">
        <f t="shared" si="201"/>
        <v>0</v>
      </c>
      <c r="H3596" s="2">
        <f t="shared" si="202"/>
        <v>0</v>
      </c>
    </row>
    <row r="3597" spans="2:8">
      <c r="B3597" t="s">
        <v>1098</v>
      </c>
      <c r="C3597" t="s">
        <v>1323</v>
      </c>
      <c r="D3597" s="9" t="str">
        <f t="shared" si="200"/>
        <v>13-01</v>
      </c>
      <c r="E3597" s="1">
        <f>_xlfn.IFNA(VLOOKUP(B3597,'Urban Plastix Holds'!$I$36:$T$433,9,0),0)</f>
        <v>0</v>
      </c>
      <c r="G3597" s="2">
        <f t="shared" si="201"/>
        <v>0</v>
      </c>
      <c r="H3597" s="2">
        <f t="shared" si="202"/>
        <v>0</v>
      </c>
    </row>
    <row r="3598" spans="2:8">
      <c r="B3598" t="s">
        <v>1098</v>
      </c>
      <c r="C3598" t="s">
        <v>1323</v>
      </c>
      <c r="D3598" s="10" t="str">
        <f t="shared" si="200"/>
        <v>07-13</v>
      </c>
      <c r="E3598" s="1">
        <f>_xlfn.IFNA(VLOOKUP(B3598,'Urban Plastix Holds'!$I$36:$T$433,10,0),0)</f>
        <v>0</v>
      </c>
      <c r="G3598" s="2">
        <f t="shared" si="201"/>
        <v>0</v>
      </c>
      <c r="H3598" s="2">
        <f t="shared" si="202"/>
        <v>0</v>
      </c>
    </row>
    <row r="3599" spans="2:8">
      <c r="B3599" t="s">
        <v>1098</v>
      </c>
      <c r="C3599" t="s">
        <v>1323</v>
      </c>
      <c r="D3599" s="11" t="str">
        <f t="shared" si="200"/>
        <v>11-26</v>
      </c>
      <c r="E3599" s="1">
        <f>_xlfn.IFNA(VLOOKUP(B3599,'Urban Plastix Holds'!$I$36:$T$433,11,0),0)</f>
        <v>0</v>
      </c>
      <c r="G3599" s="2">
        <f t="shared" si="201"/>
        <v>0</v>
      </c>
      <c r="H3599" s="2">
        <f t="shared" si="202"/>
        <v>0</v>
      </c>
    </row>
    <row r="3600" spans="2:8">
      <c r="B3600" t="s">
        <v>1098</v>
      </c>
      <c r="C3600" t="s">
        <v>1323</v>
      </c>
      <c r="D3600" s="13" t="str">
        <f t="shared" si="200"/>
        <v>18-01</v>
      </c>
      <c r="E3600" s="1">
        <f>_xlfn.IFNA(VLOOKUP(B3600,'Urban Plastix Holds'!$I$36:$T$433,12,0),0)</f>
        <v>0</v>
      </c>
      <c r="G3600" s="2">
        <f t="shared" si="201"/>
        <v>0</v>
      </c>
      <c r="H3600" s="2">
        <f t="shared" si="202"/>
        <v>0</v>
      </c>
    </row>
    <row r="3601" spans="2:8">
      <c r="B3601" t="s">
        <v>1098</v>
      </c>
      <c r="C3601" t="s">
        <v>1323</v>
      </c>
      <c r="D3601" s="12" t="str">
        <f t="shared" si="200"/>
        <v>Color Code</v>
      </c>
      <c r="E3601" s="1">
        <f>_xlfn.IFNA(VLOOKUP(B3601,'Urban Plastix Holds'!$I$36:$T$433,13,0),0)</f>
        <v>0</v>
      </c>
      <c r="G3601" s="2">
        <f t="shared" si="201"/>
        <v>0</v>
      </c>
      <c r="H3601" s="2">
        <f t="shared" si="202"/>
        <v>0</v>
      </c>
    </row>
    <row r="3602" spans="2:8">
      <c r="B3602" t="s">
        <v>1117</v>
      </c>
      <c r="C3602" t="s">
        <v>1324</v>
      </c>
      <c r="D3602" s="5" t="str">
        <f t="shared" ref="D3602:D3665" si="203">D3593</f>
        <v>11-12</v>
      </c>
      <c r="E3602" s="1">
        <f>_xlfn.IFNA(VLOOKUP(B3602,'Urban Plastix Holds'!$I$36:$T$433,5,0),0)</f>
        <v>0</v>
      </c>
      <c r="G3602" s="2">
        <f t="shared" si="201"/>
        <v>0</v>
      </c>
      <c r="H3602" s="2">
        <f t="shared" si="202"/>
        <v>0</v>
      </c>
    </row>
    <row r="3603" spans="2:8">
      <c r="B3603" t="s">
        <v>1117</v>
      </c>
      <c r="C3603" t="s">
        <v>1324</v>
      </c>
      <c r="D3603" s="6" t="str">
        <f t="shared" si="203"/>
        <v>14-01</v>
      </c>
      <c r="E3603" s="1">
        <f>_xlfn.IFNA(VLOOKUP(B3603,'Urban Plastix Holds'!$I$36:$T$433,6,0),0)</f>
        <v>0</v>
      </c>
      <c r="G3603" s="2">
        <f t="shared" si="201"/>
        <v>0</v>
      </c>
      <c r="H3603" s="2">
        <f t="shared" si="202"/>
        <v>0</v>
      </c>
    </row>
    <row r="3604" spans="2:8">
      <c r="B3604" t="s">
        <v>1117</v>
      </c>
      <c r="C3604" t="s">
        <v>1324</v>
      </c>
      <c r="D3604" s="7" t="str">
        <f t="shared" si="203"/>
        <v>15-12</v>
      </c>
      <c r="E3604" s="1">
        <f>_xlfn.IFNA(VLOOKUP(B3604,'Urban Plastix Holds'!$I$36:$T$433,7,0),0)</f>
        <v>0</v>
      </c>
      <c r="G3604" s="2">
        <f t="shared" si="201"/>
        <v>0</v>
      </c>
      <c r="H3604" s="2">
        <f t="shared" si="202"/>
        <v>0</v>
      </c>
    </row>
    <row r="3605" spans="2:8">
      <c r="B3605" t="s">
        <v>1117</v>
      </c>
      <c r="C3605" t="s">
        <v>1324</v>
      </c>
      <c r="D3605" s="8" t="str">
        <f t="shared" si="203"/>
        <v>16-16</v>
      </c>
      <c r="E3605" s="1">
        <f>_xlfn.IFNA(VLOOKUP(B3605,'Urban Plastix Holds'!$I$36:$T$433,8,0),0)</f>
        <v>0</v>
      </c>
      <c r="G3605" s="2">
        <f t="shared" si="201"/>
        <v>0</v>
      </c>
      <c r="H3605" s="2">
        <f t="shared" si="202"/>
        <v>0</v>
      </c>
    </row>
    <row r="3606" spans="2:8">
      <c r="B3606" t="s">
        <v>1117</v>
      </c>
      <c r="C3606" t="s">
        <v>1324</v>
      </c>
      <c r="D3606" s="9" t="str">
        <f t="shared" si="203"/>
        <v>13-01</v>
      </c>
      <c r="E3606" s="1">
        <f>_xlfn.IFNA(VLOOKUP(B3606,'Urban Plastix Holds'!$I$36:$T$433,9,0),0)</f>
        <v>0</v>
      </c>
      <c r="G3606" s="2">
        <f t="shared" si="201"/>
        <v>0</v>
      </c>
      <c r="H3606" s="2">
        <f t="shared" si="202"/>
        <v>0</v>
      </c>
    </row>
    <row r="3607" spans="2:8">
      <c r="B3607" t="s">
        <v>1117</v>
      </c>
      <c r="C3607" t="s">
        <v>1324</v>
      </c>
      <c r="D3607" s="10" t="str">
        <f t="shared" si="203"/>
        <v>07-13</v>
      </c>
      <c r="E3607" s="1">
        <f>_xlfn.IFNA(VLOOKUP(B3607,'Urban Plastix Holds'!$I$36:$T$433,10,0),0)</f>
        <v>0</v>
      </c>
      <c r="G3607" s="2">
        <f t="shared" si="201"/>
        <v>0</v>
      </c>
      <c r="H3607" s="2">
        <f t="shared" si="202"/>
        <v>0</v>
      </c>
    </row>
    <row r="3608" spans="2:8">
      <c r="B3608" t="s">
        <v>1117</v>
      </c>
      <c r="C3608" t="s">
        <v>1324</v>
      </c>
      <c r="D3608" s="11" t="str">
        <f t="shared" si="203"/>
        <v>11-26</v>
      </c>
      <c r="E3608" s="1">
        <f>_xlfn.IFNA(VLOOKUP(B3608,'Urban Plastix Holds'!$I$36:$T$433,11,0),0)</f>
        <v>0</v>
      </c>
      <c r="G3608" s="2">
        <f t="shared" si="201"/>
        <v>0</v>
      </c>
      <c r="H3608" s="2">
        <f t="shared" si="202"/>
        <v>0</v>
      </c>
    </row>
    <row r="3609" spans="2:8">
      <c r="B3609" t="s">
        <v>1117</v>
      </c>
      <c r="C3609" t="s">
        <v>1324</v>
      </c>
      <c r="D3609" s="13" t="str">
        <f t="shared" si="203"/>
        <v>18-01</v>
      </c>
      <c r="E3609" s="1">
        <f>_xlfn.IFNA(VLOOKUP(B3609,'Urban Plastix Holds'!$I$36:$T$433,12,0),0)</f>
        <v>0</v>
      </c>
      <c r="G3609" s="2">
        <f t="shared" si="201"/>
        <v>0</v>
      </c>
      <c r="H3609" s="2">
        <f t="shared" si="202"/>
        <v>0</v>
      </c>
    </row>
    <row r="3610" spans="2:8">
      <c r="B3610" t="s">
        <v>1117</v>
      </c>
      <c r="C3610" t="s">
        <v>1324</v>
      </c>
      <c r="D3610" s="12" t="str">
        <f t="shared" si="203"/>
        <v>Color Code</v>
      </c>
      <c r="E3610" s="1">
        <f>_xlfn.IFNA(VLOOKUP(B3610,'Urban Plastix Holds'!$I$36:$T$433,13,0),0)</f>
        <v>0</v>
      </c>
      <c r="G3610" s="2">
        <f t="shared" si="201"/>
        <v>0</v>
      </c>
      <c r="H3610" s="2">
        <f t="shared" si="202"/>
        <v>0</v>
      </c>
    </row>
    <row r="3611" spans="2:8">
      <c r="B3611" t="s">
        <v>1118</v>
      </c>
      <c r="C3611" t="s">
        <v>1325</v>
      </c>
      <c r="D3611" s="5" t="str">
        <f t="shared" si="203"/>
        <v>11-12</v>
      </c>
      <c r="E3611" s="1">
        <f>_xlfn.IFNA(VLOOKUP(B3611,'Urban Plastix Holds'!$I$36:$T$433,5,0),0)</f>
        <v>0</v>
      </c>
      <c r="G3611" s="2">
        <f t="shared" si="201"/>
        <v>0</v>
      </c>
      <c r="H3611" s="2">
        <f t="shared" si="202"/>
        <v>0</v>
      </c>
    </row>
    <row r="3612" spans="2:8">
      <c r="B3612" t="s">
        <v>1118</v>
      </c>
      <c r="C3612" t="s">
        <v>1325</v>
      </c>
      <c r="D3612" s="6" t="str">
        <f t="shared" si="203"/>
        <v>14-01</v>
      </c>
      <c r="E3612" s="1">
        <f>_xlfn.IFNA(VLOOKUP(B3612,'Urban Plastix Holds'!$I$36:$T$433,6,0),0)</f>
        <v>0</v>
      </c>
      <c r="G3612" s="2">
        <f t="shared" si="201"/>
        <v>0</v>
      </c>
      <c r="H3612" s="2">
        <f t="shared" si="202"/>
        <v>0</v>
      </c>
    </row>
    <row r="3613" spans="2:8">
      <c r="B3613" t="s">
        <v>1118</v>
      </c>
      <c r="C3613" t="s">
        <v>1325</v>
      </c>
      <c r="D3613" s="7" t="str">
        <f t="shared" si="203"/>
        <v>15-12</v>
      </c>
      <c r="E3613" s="1">
        <f>_xlfn.IFNA(VLOOKUP(B3613,'Urban Plastix Holds'!$I$36:$T$433,7,0),0)</f>
        <v>0</v>
      </c>
      <c r="G3613" s="2">
        <f t="shared" si="201"/>
        <v>0</v>
      </c>
      <c r="H3613" s="2">
        <f t="shared" si="202"/>
        <v>0</v>
      </c>
    </row>
    <row r="3614" spans="2:8">
      <c r="B3614" t="s">
        <v>1118</v>
      </c>
      <c r="C3614" t="s">
        <v>1325</v>
      </c>
      <c r="D3614" s="8" t="str">
        <f t="shared" si="203"/>
        <v>16-16</v>
      </c>
      <c r="E3614" s="1">
        <f>_xlfn.IFNA(VLOOKUP(B3614,'Urban Plastix Holds'!$I$36:$T$433,8,0),0)</f>
        <v>0</v>
      </c>
      <c r="G3614" s="2">
        <f t="shared" si="201"/>
        <v>0</v>
      </c>
      <c r="H3614" s="2">
        <f t="shared" si="202"/>
        <v>0</v>
      </c>
    </row>
    <row r="3615" spans="2:8">
      <c r="B3615" t="s">
        <v>1118</v>
      </c>
      <c r="C3615" t="s">
        <v>1325</v>
      </c>
      <c r="D3615" s="9" t="str">
        <f t="shared" si="203"/>
        <v>13-01</v>
      </c>
      <c r="E3615" s="1">
        <f>_xlfn.IFNA(VLOOKUP(B3615,'Urban Plastix Holds'!$I$36:$T$433,9,0),0)</f>
        <v>0</v>
      </c>
      <c r="G3615" s="2">
        <f t="shared" si="201"/>
        <v>0</v>
      </c>
      <c r="H3615" s="2">
        <f t="shared" si="202"/>
        <v>0</v>
      </c>
    </row>
    <row r="3616" spans="2:8">
      <c r="B3616" t="s">
        <v>1118</v>
      </c>
      <c r="C3616" t="s">
        <v>1325</v>
      </c>
      <c r="D3616" s="10" t="str">
        <f t="shared" si="203"/>
        <v>07-13</v>
      </c>
      <c r="E3616" s="1">
        <f>_xlfn.IFNA(VLOOKUP(B3616,'Urban Plastix Holds'!$I$36:$T$433,10,0),0)</f>
        <v>0</v>
      </c>
      <c r="G3616" s="2">
        <f t="shared" si="201"/>
        <v>0</v>
      </c>
      <c r="H3616" s="2">
        <f t="shared" si="202"/>
        <v>0</v>
      </c>
    </row>
    <row r="3617" spans="2:8">
      <c r="B3617" t="s">
        <v>1118</v>
      </c>
      <c r="C3617" t="s">
        <v>1325</v>
      </c>
      <c r="D3617" s="11" t="str">
        <f t="shared" si="203"/>
        <v>11-26</v>
      </c>
      <c r="E3617" s="1">
        <f>_xlfn.IFNA(VLOOKUP(B3617,'Urban Plastix Holds'!$I$36:$T$433,11,0),0)</f>
        <v>0</v>
      </c>
      <c r="G3617" s="2">
        <f t="shared" si="201"/>
        <v>0</v>
      </c>
      <c r="H3617" s="2">
        <f t="shared" si="202"/>
        <v>0</v>
      </c>
    </row>
    <row r="3618" spans="2:8">
      <c r="B3618" t="s">
        <v>1118</v>
      </c>
      <c r="C3618" t="s">
        <v>1325</v>
      </c>
      <c r="D3618" s="13" t="str">
        <f t="shared" si="203"/>
        <v>18-01</v>
      </c>
      <c r="E3618" s="1">
        <f>_xlfn.IFNA(VLOOKUP(B3618,'Urban Plastix Holds'!$I$36:$T$433,12,0),0)</f>
        <v>0</v>
      </c>
      <c r="G3618" s="2">
        <f t="shared" si="201"/>
        <v>0</v>
      </c>
      <c r="H3618" s="2">
        <f t="shared" si="202"/>
        <v>0</v>
      </c>
    </row>
    <row r="3619" spans="2:8">
      <c r="B3619" t="s">
        <v>1118</v>
      </c>
      <c r="C3619" t="s">
        <v>1325</v>
      </c>
      <c r="D3619" s="12" t="str">
        <f t="shared" si="203"/>
        <v>Color Code</v>
      </c>
      <c r="E3619" s="1">
        <f>_xlfn.IFNA(VLOOKUP(B3619,'Urban Plastix Holds'!$I$36:$T$433,13,0),0)</f>
        <v>0</v>
      </c>
      <c r="G3619" s="2">
        <f t="shared" si="201"/>
        <v>0</v>
      </c>
      <c r="H3619" s="2">
        <f t="shared" si="202"/>
        <v>0</v>
      </c>
    </row>
    <row r="3620" spans="2:8">
      <c r="B3620" t="s">
        <v>1119</v>
      </c>
      <c r="C3620" t="s">
        <v>1326</v>
      </c>
      <c r="D3620" s="5" t="str">
        <f t="shared" si="203"/>
        <v>11-12</v>
      </c>
      <c r="E3620" s="1">
        <f>_xlfn.IFNA(VLOOKUP(B3620,'Urban Plastix Holds'!$I$36:$T$433,5,0),0)</f>
        <v>0</v>
      </c>
      <c r="G3620" s="2">
        <f t="shared" si="201"/>
        <v>0</v>
      </c>
      <c r="H3620" s="2">
        <f t="shared" si="202"/>
        <v>0</v>
      </c>
    </row>
    <row r="3621" spans="2:8">
      <c r="B3621" t="s">
        <v>1119</v>
      </c>
      <c r="C3621" t="s">
        <v>1326</v>
      </c>
      <c r="D3621" s="6" t="str">
        <f t="shared" si="203"/>
        <v>14-01</v>
      </c>
      <c r="E3621" s="1">
        <f>_xlfn.IFNA(VLOOKUP(B3621,'Urban Plastix Holds'!$I$36:$T$433,6,0),0)</f>
        <v>0</v>
      </c>
      <c r="G3621" s="2">
        <f t="shared" si="201"/>
        <v>0</v>
      </c>
      <c r="H3621" s="2">
        <f t="shared" si="202"/>
        <v>0</v>
      </c>
    </row>
    <row r="3622" spans="2:8">
      <c r="B3622" t="s">
        <v>1119</v>
      </c>
      <c r="C3622" t="s">
        <v>1326</v>
      </c>
      <c r="D3622" s="7" t="str">
        <f t="shared" si="203"/>
        <v>15-12</v>
      </c>
      <c r="E3622" s="1">
        <f>_xlfn.IFNA(VLOOKUP(B3622,'Urban Plastix Holds'!$I$36:$T$433,7,0),0)</f>
        <v>0</v>
      </c>
      <c r="G3622" s="2">
        <f t="shared" si="201"/>
        <v>0</v>
      </c>
      <c r="H3622" s="2">
        <f t="shared" si="202"/>
        <v>0</v>
      </c>
    </row>
    <row r="3623" spans="2:8">
      <c r="B3623" t="s">
        <v>1119</v>
      </c>
      <c r="C3623" t="s">
        <v>1326</v>
      </c>
      <c r="D3623" s="8" t="str">
        <f t="shared" si="203"/>
        <v>16-16</v>
      </c>
      <c r="E3623" s="1">
        <f>_xlfn.IFNA(VLOOKUP(B3623,'Urban Plastix Holds'!$I$36:$T$433,8,0),0)</f>
        <v>0</v>
      </c>
      <c r="G3623" s="2">
        <f t="shared" si="201"/>
        <v>0</v>
      </c>
      <c r="H3623" s="2">
        <f t="shared" si="202"/>
        <v>0</v>
      </c>
    </row>
    <row r="3624" spans="2:8">
      <c r="B3624" t="s">
        <v>1119</v>
      </c>
      <c r="C3624" t="s">
        <v>1326</v>
      </c>
      <c r="D3624" s="9" t="str">
        <f t="shared" si="203"/>
        <v>13-01</v>
      </c>
      <c r="E3624" s="1">
        <f>_xlfn.IFNA(VLOOKUP(B3624,'Urban Plastix Holds'!$I$36:$T$433,9,0),0)</f>
        <v>0</v>
      </c>
      <c r="G3624" s="2">
        <f t="shared" ref="G3624:G3687" si="204">E3624*F3624</f>
        <v>0</v>
      </c>
      <c r="H3624" s="2">
        <f t="shared" ref="H3624:H3687" si="205">IF($S$11="Y",G3624*0.05,0)</f>
        <v>0</v>
      </c>
    </row>
    <row r="3625" spans="2:8">
      <c r="B3625" t="s">
        <v>1119</v>
      </c>
      <c r="C3625" t="s">
        <v>1326</v>
      </c>
      <c r="D3625" s="10" t="str">
        <f t="shared" si="203"/>
        <v>07-13</v>
      </c>
      <c r="E3625" s="1">
        <f>_xlfn.IFNA(VLOOKUP(B3625,'Urban Plastix Holds'!$I$36:$T$433,10,0),0)</f>
        <v>0</v>
      </c>
      <c r="G3625" s="2">
        <f t="shared" si="204"/>
        <v>0</v>
      </c>
      <c r="H3625" s="2">
        <f t="shared" si="205"/>
        <v>0</v>
      </c>
    </row>
    <row r="3626" spans="2:8">
      <c r="B3626" t="s">
        <v>1119</v>
      </c>
      <c r="C3626" t="s">
        <v>1326</v>
      </c>
      <c r="D3626" s="11" t="str">
        <f t="shared" si="203"/>
        <v>11-26</v>
      </c>
      <c r="E3626" s="1">
        <f>_xlfn.IFNA(VLOOKUP(B3626,'Urban Plastix Holds'!$I$36:$T$433,11,0),0)</f>
        <v>0</v>
      </c>
      <c r="G3626" s="2">
        <f t="shared" si="204"/>
        <v>0</v>
      </c>
      <c r="H3626" s="2">
        <f t="shared" si="205"/>
        <v>0</v>
      </c>
    </row>
    <row r="3627" spans="2:8">
      <c r="B3627" t="s">
        <v>1119</v>
      </c>
      <c r="C3627" t="s">
        <v>1326</v>
      </c>
      <c r="D3627" s="13" t="str">
        <f t="shared" si="203"/>
        <v>18-01</v>
      </c>
      <c r="E3627" s="1">
        <f>_xlfn.IFNA(VLOOKUP(B3627,'Urban Plastix Holds'!$I$36:$T$433,12,0),0)</f>
        <v>0</v>
      </c>
      <c r="G3627" s="2">
        <f t="shared" si="204"/>
        <v>0</v>
      </c>
      <c r="H3627" s="2">
        <f t="shared" si="205"/>
        <v>0</v>
      </c>
    </row>
    <row r="3628" spans="2:8">
      <c r="B3628" t="s">
        <v>1119</v>
      </c>
      <c r="C3628" t="s">
        <v>1326</v>
      </c>
      <c r="D3628" s="12" t="str">
        <f t="shared" si="203"/>
        <v>Color Code</v>
      </c>
      <c r="E3628" s="1">
        <f>_xlfn.IFNA(VLOOKUP(B3628,'Urban Plastix Holds'!$I$36:$T$433,13,0),0)</f>
        <v>0</v>
      </c>
      <c r="G3628" s="2">
        <f t="shared" si="204"/>
        <v>0</v>
      </c>
      <c r="H3628" s="2">
        <f t="shared" si="205"/>
        <v>0</v>
      </c>
    </row>
    <row r="3629" spans="2:8">
      <c r="B3629" t="s">
        <v>1151</v>
      </c>
      <c r="C3629" t="s">
        <v>1327</v>
      </c>
      <c r="D3629" s="5" t="str">
        <f t="shared" si="203"/>
        <v>11-12</v>
      </c>
      <c r="E3629" s="1">
        <f>_xlfn.IFNA(VLOOKUP(B3629,'Urban Plastix Holds'!$I$36:$T$433,5,0),0)</f>
        <v>0</v>
      </c>
      <c r="G3629" s="2">
        <f t="shared" si="204"/>
        <v>0</v>
      </c>
      <c r="H3629" s="2">
        <f t="shared" si="205"/>
        <v>0</v>
      </c>
    </row>
    <row r="3630" spans="2:8">
      <c r="B3630" t="s">
        <v>1151</v>
      </c>
      <c r="C3630" t="s">
        <v>1327</v>
      </c>
      <c r="D3630" s="6" t="str">
        <f t="shared" si="203"/>
        <v>14-01</v>
      </c>
      <c r="E3630" s="1">
        <f>_xlfn.IFNA(VLOOKUP(B3630,'Urban Plastix Holds'!$I$36:$T$433,6,0),0)</f>
        <v>0</v>
      </c>
      <c r="G3630" s="2">
        <f t="shared" si="204"/>
        <v>0</v>
      </c>
      <c r="H3630" s="2">
        <f t="shared" si="205"/>
        <v>0</v>
      </c>
    </row>
    <row r="3631" spans="2:8">
      <c r="B3631" t="s">
        <v>1151</v>
      </c>
      <c r="C3631" t="s">
        <v>1327</v>
      </c>
      <c r="D3631" s="7" t="str">
        <f t="shared" si="203"/>
        <v>15-12</v>
      </c>
      <c r="E3631" s="1">
        <f>_xlfn.IFNA(VLOOKUP(B3631,'Urban Plastix Holds'!$I$36:$T$433,7,0),0)</f>
        <v>0</v>
      </c>
      <c r="G3631" s="2">
        <f t="shared" si="204"/>
        <v>0</v>
      </c>
      <c r="H3631" s="2">
        <f t="shared" si="205"/>
        <v>0</v>
      </c>
    </row>
    <row r="3632" spans="2:8">
      <c r="B3632" t="s">
        <v>1151</v>
      </c>
      <c r="C3632" t="s">
        <v>1327</v>
      </c>
      <c r="D3632" s="8" t="str">
        <f t="shared" si="203"/>
        <v>16-16</v>
      </c>
      <c r="E3632" s="1">
        <f>_xlfn.IFNA(VLOOKUP(B3632,'Urban Plastix Holds'!$I$36:$T$433,8,0),0)</f>
        <v>0</v>
      </c>
      <c r="G3632" s="2">
        <f t="shared" si="204"/>
        <v>0</v>
      </c>
      <c r="H3632" s="2">
        <f t="shared" si="205"/>
        <v>0</v>
      </c>
    </row>
    <row r="3633" spans="2:8">
      <c r="B3633" t="s">
        <v>1151</v>
      </c>
      <c r="C3633" t="s">
        <v>1327</v>
      </c>
      <c r="D3633" s="9" t="str">
        <f t="shared" si="203"/>
        <v>13-01</v>
      </c>
      <c r="E3633" s="1">
        <f>_xlfn.IFNA(VLOOKUP(B3633,'Urban Plastix Holds'!$I$36:$T$433,9,0),0)</f>
        <v>0</v>
      </c>
      <c r="G3633" s="2">
        <f t="shared" si="204"/>
        <v>0</v>
      </c>
      <c r="H3633" s="2">
        <f t="shared" si="205"/>
        <v>0</v>
      </c>
    </row>
    <row r="3634" spans="2:8">
      <c r="B3634" t="s">
        <v>1151</v>
      </c>
      <c r="C3634" t="s">
        <v>1327</v>
      </c>
      <c r="D3634" s="10" t="str">
        <f t="shared" si="203"/>
        <v>07-13</v>
      </c>
      <c r="E3634" s="1">
        <f>_xlfn.IFNA(VLOOKUP(B3634,'Urban Plastix Holds'!$I$36:$T$433,10,0),0)</f>
        <v>0</v>
      </c>
      <c r="G3634" s="2">
        <f t="shared" si="204"/>
        <v>0</v>
      </c>
      <c r="H3634" s="2">
        <f t="shared" si="205"/>
        <v>0</v>
      </c>
    </row>
    <row r="3635" spans="2:8">
      <c r="B3635" t="s">
        <v>1151</v>
      </c>
      <c r="C3635" t="s">
        <v>1327</v>
      </c>
      <c r="D3635" s="11" t="str">
        <f t="shared" si="203"/>
        <v>11-26</v>
      </c>
      <c r="E3635" s="1">
        <f>_xlfn.IFNA(VLOOKUP(B3635,'Urban Plastix Holds'!$I$36:$T$433,11,0),0)</f>
        <v>0</v>
      </c>
      <c r="G3635" s="2">
        <f t="shared" si="204"/>
        <v>0</v>
      </c>
      <c r="H3635" s="2">
        <f t="shared" si="205"/>
        <v>0</v>
      </c>
    </row>
    <row r="3636" spans="2:8">
      <c r="B3636" t="s">
        <v>1151</v>
      </c>
      <c r="C3636" t="s">
        <v>1327</v>
      </c>
      <c r="D3636" s="13" t="str">
        <f t="shared" si="203"/>
        <v>18-01</v>
      </c>
      <c r="E3636" s="1">
        <f>_xlfn.IFNA(VLOOKUP(B3636,'Urban Plastix Holds'!$I$36:$T$433,12,0),0)</f>
        <v>0</v>
      </c>
      <c r="G3636" s="2">
        <f t="shared" si="204"/>
        <v>0</v>
      </c>
      <c r="H3636" s="2">
        <f t="shared" si="205"/>
        <v>0</v>
      </c>
    </row>
    <row r="3637" spans="2:8">
      <c r="B3637" t="s">
        <v>1151</v>
      </c>
      <c r="C3637" t="s">
        <v>1327</v>
      </c>
      <c r="D3637" s="12" t="str">
        <f t="shared" si="203"/>
        <v>Color Code</v>
      </c>
      <c r="E3637" s="1">
        <f>_xlfn.IFNA(VLOOKUP(B3637,'Urban Plastix Holds'!$I$36:$T$433,13,0),0)</f>
        <v>0</v>
      </c>
      <c r="G3637" s="2">
        <f t="shared" si="204"/>
        <v>0</v>
      </c>
      <c r="H3637" s="2">
        <f t="shared" si="205"/>
        <v>0</v>
      </c>
    </row>
    <row r="3638" spans="2:8">
      <c r="B3638" t="s">
        <v>1141</v>
      </c>
      <c r="C3638" t="s">
        <v>1328</v>
      </c>
      <c r="D3638" s="5" t="str">
        <f t="shared" si="203"/>
        <v>11-12</v>
      </c>
      <c r="E3638" s="1">
        <f>_xlfn.IFNA(VLOOKUP(B3638,'Urban Plastix Holds'!$I$36:$T$433,5,0),0)</f>
        <v>0</v>
      </c>
      <c r="G3638" s="2">
        <f t="shared" si="204"/>
        <v>0</v>
      </c>
      <c r="H3638" s="2">
        <f t="shared" si="205"/>
        <v>0</v>
      </c>
    </row>
    <row r="3639" spans="2:8">
      <c r="B3639" t="s">
        <v>1141</v>
      </c>
      <c r="C3639" t="s">
        <v>1328</v>
      </c>
      <c r="D3639" s="6" t="str">
        <f t="shared" si="203"/>
        <v>14-01</v>
      </c>
      <c r="E3639" s="1">
        <f>_xlfn.IFNA(VLOOKUP(B3639,'Urban Plastix Holds'!$I$36:$T$433,6,0),0)</f>
        <v>0</v>
      </c>
      <c r="G3639" s="2">
        <f t="shared" si="204"/>
        <v>0</v>
      </c>
      <c r="H3639" s="2">
        <f t="shared" si="205"/>
        <v>0</v>
      </c>
    </row>
    <row r="3640" spans="2:8">
      <c r="B3640" t="s">
        <v>1141</v>
      </c>
      <c r="C3640" t="s">
        <v>1328</v>
      </c>
      <c r="D3640" s="7" t="str">
        <f t="shared" si="203"/>
        <v>15-12</v>
      </c>
      <c r="E3640" s="1">
        <f>_xlfn.IFNA(VLOOKUP(B3640,'Urban Plastix Holds'!$I$36:$T$433,7,0),0)</f>
        <v>0</v>
      </c>
      <c r="G3640" s="2">
        <f t="shared" si="204"/>
        <v>0</v>
      </c>
      <c r="H3640" s="2">
        <f t="shared" si="205"/>
        <v>0</v>
      </c>
    </row>
    <row r="3641" spans="2:8">
      <c r="B3641" t="s">
        <v>1141</v>
      </c>
      <c r="C3641" t="s">
        <v>1328</v>
      </c>
      <c r="D3641" s="8" t="str">
        <f t="shared" si="203"/>
        <v>16-16</v>
      </c>
      <c r="E3641" s="1">
        <f>_xlfn.IFNA(VLOOKUP(B3641,'Urban Plastix Holds'!$I$36:$T$433,8,0),0)</f>
        <v>0</v>
      </c>
      <c r="G3641" s="2">
        <f t="shared" si="204"/>
        <v>0</v>
      </c>
      <c r="H3641" s="2">
        <f t="shared" si="205"/>
        <v>0</v>
      </c>
    </row>
    <row r="3642" spans="2:8">
      <c r="B3642" t="s">
        <v>1141</v>
      </c>
      <c r="C3642" t="s">
        <v>1328</v>
      </c>
      <c r="D3642" s="9" t="str">
        <f t="shared" si="203"/>
        <v>13-01</v>
      </c>
      <c r="E3642" s="1">
        <f>_xlfn.IFNA(VLOOKUP(B3642,'Urban Plastix Holds'!$I$36:$T$433,9,0),0)</f>
        <v>0</v>
      </c>
      <c r="G3642" s="2">
        <f t="shared" si="204"/>
        <v>0</v>
      </c>
      <c r="H3642" s="2">
        <f t="shared" si="205"/>
        <v>0</v>
      </c>
    </row>
    <row r="3643" spans="2:8">
      <c r="B3643" t="s">
        <v>1141</v>
      </c>
      <c r="C3643" t="s">
        <v>1328</v>
      </c>
      <c r="D3643" s="10" t="str">
        <f t="shared" si="203"/>
        <v>07-13</v>
      </c>
      <c r="E3643" s="1">
        <f>_xlfn.IFNA(VLOOKUP(B3643,'Urban Plastix Holds'!$I$36:$T$433,10,0),0)</f>
        <v>0</v>
      </c>
      <c r="G3643" s="2">
        <f t="shared" si="204"/>
        <v>0</v>
      </c>
      <c r="H3643" s="2">
        <f t="shared" si="205"/>
        <v>0</v>
      </c>
    </row>
    <row r="3644" spans="2:8">
      <c r="B3644" t="s">
        <v>1141</v>
      </c>
      <c r="C3644" t="s">
        <v>1328</v>
      </c>
      <c r="D3644" s="11" t="str">
        <f t="shared" si="203"/>
        <v>11-26</v>
      </c>
      <c r="E3644" s="1">
        <f>_xlfn.IFNA(VLOOKUP(B3644,'Urban Plastix Holds'!$I$36:$T$433,11,0),0)</f>
        <v>0</v>
      </c>
      <c r="G3644" s="2">
        <f t="shared" si="204"/>
        <v>0</v>
      </c>
      <c r="H3644" s="2">
        <f t="shared" si="205"/>
        <v>0</v>
      </c>
    </row>
    <row r="3645" spans="2:8">
      <c r="B3645" t="s">
        <v>1141</v>
      </c>
      <c r="C3645" t="s">
        <v>1328</v>
      </c>
      <c r="D3645" s="13" t="str">
        <f t="shared" si="203"/>
        <v>18-01</v>
      </c>
      <c r="E3645" s="1">
        <f>_xlfn.IFNA(VLOOKUP(B3645,'Urban Plastix Holds'!$I$36:$T$433,12,0),0)</f>
        <v>0</v>
      </c>
      <c r="G3645" s="2">
        <f t="shared" si="204"/>
        <v>0</v>
      </c>
      <c r="H3645" s="2">
        <f t="shared" si="205"/>
        <v>0</v>
      </c>
    </row>
    <row r="3646" spans="2:8">
      <c r="B3646" t="s">
        <v>1141</v>
      </c>
      <c r="C3646" t="s">
        <v>1328</v>
      </c>
      <c r="D3646" s="12" t="str">
        <f t="shared" si="203"/>
        <v>Color Code</v>
      </c>
      <c r="E3646" s="1">
        <f>_xlfn.IFNA(VLOOKUP(B3646,'Urban Plastix Holds'!$I$36:$T$433,13,0),0)</f>
        <v>0</v>
      </c>
      <c r="G3646" s="2">
        <f t="shared" si="204"/>
        <v>0</v>
      </c>
      <c r="H3646" s="2">
        <f t="shared" si="205"/>
        <v>0</v>
      </c>
    </row>
    <row r="3647" spans="2:8">
      <c r="B3647" t="s">
        <v>1166</v>
      </c>
      <c r="C3647" t="s">
        <v>1329</v>
      </c>
      <c r="D3647" s="5" t="str">
        <f t="shared" si="203"/>
        <v>11-12</v>
      </c>
      <c r="E3647" s="1">
        <f>_xlfn.IFNA(VLOOKUP(B3647,'Urban Plastix Holds'!$I$36:$T$433,5,0),0)</f>
        <v>0</v>
      </c>
      <c r="G3647" s="2">
        <f t="shared" si="204"/>
        <v>0</v>
      </c>
      <c r="H3647" s="2">
        <f t="shared" si="205"/>
        <v>0</v>
      </c>
    </row>
    <row r="3648" spans="2:8">
      <c r="B3648" t="s">
        <v>1166</v>
      </c>
      <c r="C3648" t="s">
        <v>1329</v>
      </c>
      <c r="D3648" s="6" t="str">
        <f t="shared" si="203"/>
        <v>14-01</v>
      </c>
      <c r="E3648" s="1">
        <f>_xlfn.IFNA(VLOOKUP(B3648,'Urban Plastix Holds'!$I$36:$T$433,6,0),0)</f>
        <v>0</v>
      </c>
      <c r="G3648" s="2">
        <f t="shared" si="204"/>
        <v>0</v>
      </c>
      <c r="H3648" s="2">
        <f t="shared" si="205"/>
        <v>0</v>
      </c>
    </row>
    <row r="3649" spans="2:8">
      <c r="B3649" t="s">
        <v>1166</v>
      </c>
      <c r="C3649" t="s">
        <v>1329</v>
      </c>
      <c r="D3649" s="7" t="str">
        <f t="shared" si="203"/>
        <v>15-12</v>
      </c>
      <c r="E3649" s="1">
        <f>_xlfn.IFNA(VLOOKUP(B3649,'Urban Plastix Holds'!$I$36:$T$433,7,0),0)</f>
        <v>0</v>
      </c>
      <c r="G3649" s="2">
        <f t="shared" si="204"/>
        <v>0</v>
      </c>
      <c r="H3649" s="2">
        <f t="shared" si="205"/>
        <v>0</v>
      </c>
    </row>
    <row r="3650" spans="2:8">
      <c r="B3650" t="s">
        <v>1166</v>
      </c>
      <c r="C3650" t="s">
        <v>1329</v>
      </c>
      <c r="D3650" s="8" t="str">
        <f t="shared" si="203"/>
        <v>16-16</v>
      </c>
      <c r="E3650" s="1">
        <f>_xlfn.IFNA(VLOOKUP(B3650,'Urban Plastix Holds'!$I$36:$T$433,8,0),0)</f>
        <v>0</v>
      </c>
      <c r="G3650" s="2">
        <f t="shared" si="204"/>
        <v>0</v>
      </c>
      <c r="H3650" s="2">
        <f t="shared" si="205"/>
        <v>0</v>
      </c>
    </row>
    <row r="3651" spans="2:8">
      <c r="B3651" t="s">
        <v>1166</v>
      </c>
      <c r="C3651" t="s">
        <v>1329</v>
      </c>
      <c r="D3651" s="9" t="str">
        <f t="shared" si="203"/>
        <v>13-01</v>
      </c>
      <c r="E3651" s="1">
        <f>_xlfn.IFNA(VLOOKUP(B3651,'Urban Plastix Holds'!$I$36:$T$433,9,0),0)</f>
        <v>0</v>
      </c>
      <c r="G3651" s="2">
        <f t="shared" si="204"/>
        <v>0</v>
      </c>
      <c r="H3651" s="2">
        <f t="shared" si="205"/>
        <v>0</v>
      </c>
    </row>
    <row r="3652" spans="2:8">
      <c r="B3652" t="s">
        <v>1166</v>
      </c>
      <c r="C3652" t="s">
        <v>1329</v>
      </c>
      <c r="D3652" s="10" t="str">
        <f t="shared" si="203"/>
        <v>07-13</v>
      </c>
      <c r="E3652" s="1">
        <f>_xlfn.IFNA(VLOOKUP(B3652,'Urban Plastix Holds'!$I$36:$T$433,10,0),0)</f>
        <v>0</v>
      </c>
      <c r="G3652" s="2">
        <f t="shared" si="204"/>
        <v>0</v>
      </c>
      <c r="H3652" s="2">
        <f t="shared" si="205"/>
        <v>0</v>
      </c>
    </row>
    <row r="3653" spans="2:8">
      <c r="B3653" t="s">
        <v>1166</v>
      </c>
      <c r="C3653" t="s">
        <v>1329</v>
      </c>
      <c r="D3653" s="11" t="str">
        <f t="shared" si="203"/>
        <v>11-26</v>
      </c>
      <c r="E3653" s="1">
        <f>_xlfn.IFNA(VLOOKUP(B3653,'Urban Plastix Holds'!$I$36:$T$433,11,0),0)</f>
        <v>0</v>
      </c>
      <c r="G3653" s="2">
        <f t="shared" si="204"/>
        <v>0</v>
      </c>
      <c r="H3653" s="2">
        <f t="shared" si="205"/>
        <v>0</v>
      </c>
    </row>
    <row r="3654" spans="2:8">
      <c r="B3654" t="s">
        <v>1166</v>
      </c>
      <c r="C3654" t="s">
        <v>1329</v>
      </c>
      <c r="D3654" s="13" t="str">
        <f t="shared" si="203"/>
        <v>18-01</v>
      </c>
      <c r="E3654" s="1">
        <f>_xlfn.IFNA(VLOOKUP(B3654,'Urban Plastix Holds'!$I$36:$T$433,12,0),0)</f>
        <v>0</v>
      </c>
      <c r="G3654" s="2">
        <f t="shared" si="204"/>
        <v>0</v>
      </c>
      <c r="H3654" s="2">
        <f t="shared" si="205"/>
        <v>0</v>
      </c>
    </row>
    <row r="3655" spans="2:8">
      <c r="B3655" t="s">
        <v>1166</v>
      </c>
      <c r="C3655" t="s">
        <v>1329</v>
      </c>
      <c r="D3655" s="12" t="str">
        <f t="shared" si="203"/>
        <v>Color Code</v>
      </c>
      <c r="E3655" s="1">
        <f>_xlfn.IFNA(VLOOKUP(B3655,'Urban Plastix Holds'!$I$36:$T$433,13,0),0)</f>
        <v>0</v>
      </c>
      <c r="G3655" s="2">
        <f t="shared" si="204"/>
        <v>0</v>
      </c>
      <c r="H3655" s="2">
        <f t="shared" si="205"/>
        <v>0</v>
      </c>
    </row>
    <row r="3656" spans="2:8">
      <c r="B3656" t="s">
        <v>1110</v>
      </c>
      <c r="C3656" t="s">
        <v>1330</v>
      </c>
      <c r="D3656" s="5" t="str">
        <f t="shared" si="203"/>
        <v>11-12</v>
      </c>
      <c r="E3656" s="1">
        <f>_xlfn.IFNA(VLOOKUP(B3656,'Urban Plastix Holds'!$I$36:$T$433,5,0),0)</f>
        <v>0</v>
      </c>
      <c r="G3656" s="2">
        <f t="shared" si="204"/>
        <v>0</v>
      </c>
      <c r="H3656" s="2">
        <f t="shared" si="205"/>
        <v>0</v>
      </c>
    </row>
    <row r="3657" spans="2:8">
      <c r="B3657" t="s">
        <v>1110</v>
      </c>
      <c r="C3657" t="s">
        <v>1330</v>
      </c>
      <c r="D3657" s="6" t="str">
        <f t="shared" si="203"/>
        <v>14-01</v>
      </c>
      <c r="E3657" s="1">
        <f>_xlfn.IFNA(VLOOKUP(B3657,'Urban Plastix Holds'!$I$36:$T$433,6,0),0)</f>
        <v>0</v>
      </c>
      <c r="G3657" s="2">
        <f t="shared" si="204"/>
        <v>0</v>
      </c>
      <c r="H3657" s="2">
        <f t="shared" si="205"/>
        <v>0</v>
      </c>
    </row>
    <row r="3658" spans="2:8">
      <c r="B3658" t="s">
        <v>1110</v>
      </c>
      <c r="C3658" t="s">
        <v>1330</v>
      </c>
      <c r="D3658" s="7" t="str">
        <f t="shared" si="203"/>
        <v>15-12</v>
      </c>
      <c r="E3658" s="1">
        <f>_xlfn.IFNA(VLOOKUP(B3658,'Urban Plastix Holds'!$I$36:$T$433,7,0),0)</f>
        <v>0</v>
      </c>
      <c r="G3658" s="2">
        <f t="shared" si="204"/>
        <v>0</v>
      </c>
      <c r="H3658" s="2">
        <f t="shared" si="205"/>
        <v>0</v>
      </c>
    </row>
    <row r="3659" spans="2:8">
      <c r="B3659" t="s">
        <v>1110</v>
      </c>
      <c r="C3659" t="s">
        <v>1330</v>
      </c>
      <c r="D3659" s="8" t="str">
        <f t="shared" si="203"/>
        <v>16-16</v>
      </c>
      <c r="E3659" s="1">
        <f>_xlfn.IFNA(VLOOKUP(B3659,'Urban Plastix Holds'!$I$36:$T$433,8,0),0)</f>
        <v>0</v>
      </c>
      <c r="G3659" s="2">
        <f t="shared" si="204"/>
        <v>0</v>
      </c>
      <c r="H3659" s="2">
        <f t="shared" si="205"/>
        <v>0</v>
      </c>
    </row>
    <row r="3660" spans="2:8">
      <c r="B3660" t="s">
        <v>1110</v>
      </c>
      <c r="C3660" t="s">
        <v>1330</v>
      </c>
      <c r="D3660" s="9" t="str">
        <f t="shared" si="203"/>
        <v>13-01</v>
      </c>
      <c r="E3660" s="1">
        <f>_xlfn.IFNA(VLOOKUP(B3660,'Urban Plastix Holds'!$I$36:$T$433,9,0),0)</f>
        <v>0</v>
      </c>
      <c r="G3660" s="2">
        <f t="shared" si="204"/>
        <v>0</v>
      </c>
      <c r="H3660" s="2">
        <f t="shared" si="205"/>
        <v>0</v>
      </c>
    </row>
    <row r="3661" spans="2:8">
      <c r="B3661" t="s">
        <v>1110</v>
      </c>
      <c r="C3661" t="s">
        <v>1330</v>
      </c>
      <c r="D3661" s="10" t="str">
        <f t="shared" si="203"/>
        <v>07-13</v>
      </c>
      <c r="E3661" s="1">
        <f>_xlfn.IFNA(VLOOKUP(B3661,'Urban Plastix Holds'!$I$36:$T$433,10,0),0)</f>
        <v>0</v>
      </c>
      <c r="G3661" s="2">
        <f t="shared" si="204"/>
        <v>0</v>
      </c>
      <c r="H3661" s="2">
        <f t="shared" si="205"/>
        <v>0</v>
      </c>
    </row>
    <row r="3662" spans="2:8">
      <c r="B3662" t="s">
        <v>1110</v>
      </c>
      <c r="C3662" t="s">
        <v>1330</v>
      </c>
      <c r="D3662" s="11" t="str">
        <f t="shared" si="203"/>
        <v>11-26</v>
      </c>
      <c r="E3662" s="1">
        <f>_xlfn.IFNA(VLOOKUP(B3662,'Urban Plastix Holds'!$I$36:$T$433,11,0),0)</f>
        <v>0</v>
      </c>
      <c r="G3662" s="2">
        <f t="shared" si="204"/>
        <v>0</v>
      </c>
      <c r="H3662" s="2">
        <f t="shared" si="205"/>
        <v>0</v>
      </c>
    </row>
    <row r="3663" spans="2:8">
      <c r="B3663" t="s">
        <v>1110</v>
      </c>
      <c r="C3663" t="s">
        <v>1330</v>
      </c>
      <c r="D3663" s="13" t="str">
        <f t="shared" si="203"/>
        <v>18-01</v>
      </c>
      <c r="E3663" s="1">
        <f>_xlfn.IFNA(VLOOKUP(B3663,'Urban Plastix Holds'!$I$36:$T$433,12,0),0)</f>
        <v>0</v>
      </c>
      <c r="G3663" s="2">
        <f t="shared" si="204"/>
        <v>0</v>
      </c>
      <c r="H3663" s="2">
        <f t="shared" si="205"/>
        <v>0</v>
      </c>
    </row>
    <row r="3664" spans="2:8">
      <c r="B3664" t="s">
        <v>1110</v>
      </c>
      <c r="C3664" t="s">
        <v>1330</v>
      </c>
      <c r="D3664" s="12" t="str">
        <f t="shared" si="203"/>
        <v>Color Code</v>
      </c>
      <c r="E3664" s="1">
        <f>_xlfn.IFNA(VLOOKUP(B3664,'Urban Plastix Holds'!$I$36:$T$433,13,0),0)</f>
        <v>0</v>
      </c>
      <c r="G3664" s="2">
        <f t="shared" si="204"/>
        <v>0</v>
      </c>
      <c r="H3664" s="2">
        <f t="shared" si="205"/>
        <v>0</v>
      </c>
    </row>
    <row r="3665" spans="2:8">
      <c r="B3665" t="s">
        <v>1144</v>
      </c>
      <c r="C3665" t="s">
        <v>1331</v>
      </c>
      <c r="D3665" s="5" t="str">
        <f t="shared" si="203"/>
        <v>11-12</v>
      </c>
      <c r="E3665" s="1">
        <f>_xlfn.IFNA(VLOOKUP(B3665,'Urban Plastix Holds'!$I$36:$T$433,5,0),0)</f>
        <v>0</v>
      </c>
      <c r="G3665" s="2">
        <f t="shared" si="204"/>
        <v>0</v>
      </c>
      <c r="H3665" s="2">
        <f t="shared" si="205"/>
        <v>0</v>
      </c>
    </row>
    <row r="3666" spans="2:8">
      <c r="B3666" t="s">
        <v>1144</v>
      </c>
      <c r="C3666" t="s">
        <v>1331</v>
      </c>
      <c r="D3666" s="6" t="str">
        <f t="shared" ref="D3666:D3729" si="206">D3657</f>
        <v>14-01</v>
      </c>
      <c r="E3666" s="1">
        <f>_xlfn.IFNA(VLOOKUP(B3666,'Urban Plastix Holds'!$I$36:$T$433,6,0),0)</f>
        <v>0</v>
      </c>
      <c r="G3666" s="2">
        <f t="shared" si="204"/>
        <v>0</v>
      </c>
      <c r="H3666" s="2">
        <f t="shared" si="205"/>
        <v>0</v>
      </c>
    </row>
    <row r="3667" spans="2:8">
      <c r="B3667" t="s">
        <v>1144</v>
      </c>
      <c r="C3667" t="s">
        <v>1331</v>
      </c>
      <c r="D3667" s="7" t="str">
        <f t="shared" si="206"/>
        <v>15-12</v>
      </c>
      <c r="E3667" s="1">
        <f>_xlfn.IFNA(VLOOKUP(B3667,'Urban Plastix Holds'!$I$36:$T$433,7,0),0)</f>
        <v>0</v>
      </c>
      <c r="G3667" s="2">
        <f t="shared" si="204"/>
        <v>0</v>
      </c>
      <c r="H3667" s="2">
        <f t="shared" si="205"/>
        <v>0</v>
      </c>
    </row>
    <row r="3668" spans="2:8">
      <c r="B3668" t="s">
        <v>1144</v>
      </c>
      <c r="C3668" t="s">
        <v>1331</v>
      </c>
      <c r="D3668" s="8" t="str">
        <f t="shared" si="206"/>
        <v>16-16</v>
      </c>
      <c r="E3668" s="1">
        <f>_xlfn.IFNA(VLOOKUP(B3668,'Urban Plastix Holds'!$I$36:$T$433,8,0),0)</f>
        <v>0</v>
      </c>
      <c r="G3668" s="2">
        <f t="shared" si="204"/>
        <v>0</v>
      </c>
      <c r="H3668" s="2">
        <f t="shared" si="205"/>
        <v>0</v>
      </c>
    </row>
    <row r="3669" spans="2:8">
      <c r="B3669" t="s">
        <v>1144</v>
      </c>
      <c r="C3669" t="s">
        <v>1331</v>
      </c>
      <c r="D3669" s="9" t="str">
        <f t="shared" si="206"/>
        <v>13-01</v>
      </c>
      <c r="E3669" s="1">
        <f>_xlfn.IFNA(VLOOKUP(B3669,'Urban Plastix Holds'!$I$36:$T$433,9,0),0)</f>
        <v>0</v>
      </c>
      <c r="G3669" s="2">
        <f t="shared" si="204"/>
        <v>0</v>
      </c>
      <c r="H3669" s="2">
        <f t="shared" si="205"/>
        <v>0</v>
      </c>
    </row>
    <row r="3670" spans="2:8">
      <c r="B3670" t="s">
        <v>1144</v>
      </c>
      <c r="C3670" t="s">
        <v>1331</v>
      </c>
      <c r="D3670" s="10" t="str">
        <f t="shared" si="206"/>
        <v>07-13</v>
      </c>
      <c r="E3670" s="1">
        <f>_xlfn.IFNA(VLOOKUP(B3670,'Urban Plastix Holds'!$I$36:$T$433,10,0),0)</f>
        <v>0</v>
      </c>
      <c r="G3670" s="2">
        <f t="shared" si="204"/>
        <v>0</v>
      </c>
      <c r="H3670" s="2">
        <f t="shared" si="205"/>
        <v>0</v>
      </c>
    </row>
    <row r="3671" spans="2:8">
      <c r="B3671" t="s">
        <v>1144</v>
      </c>
      <c r="C3671" t="s">
        <v>1331</v>
      </c>
      <c r="D3671" s="11" t="str">
        <f t="shared" si="206"/>
        <v>11-26</v>
      </c>
      <c r="E3671" s="1">
        <f>_xlfn.IFNA(VLOOKUP(B3671,'Urban Plastix Holds'!$I$36:$T$433,11,0),0)</f>
        <v>0</v>
      </c>
      <c r="G3671" s="2">
        <f t="shared" si="204"/>
        <v>0</v>
      </c>
      <c r="H3671" s="2">
        <f t="shared" si="205"/>
        <v>0</v>
      </c>
    </row>
    <row r="3672" spans="2:8">
      <c r="B3672" t="s">
        <v>1144</v>
      </c>
      <c r="C3672" t="s">
        <v>1331</v>
      </c>
      <c r="D3672" s="13" t="str">
        <f t="shared" si="206"/>
        <v>18-01</v>
      </c>
      <c r="E3672" s="1">
        <f>_xlfn.IFNA(VLOOKUP(B3672,'Urban Plastix Holds'!$I$36:$T$433,12,0),0)</f>
        <v>0</v>
      </c>
      <c r="G3672" s="2">
        <f t="shared" si="204"/>
        <v>0</v>
      </c>
      <c r="H3672" s="2">
        <f t="shared" si="205"/>
        <v>0</v>
      </c>
    </row>
    <row r="3673" spans="2:8">
      <c r="B3673" t="s">
        <v>1144</v>
      </c>
      <c r="C3673" t="s">
        <v>1331</v>
      </c>
      <c r="D3673" s="12" t="str">
        <f t="shared" si="206"/>
        <v>Color Code</v>
      </c>
      <c r="E3673" s="1">
        <f>_xlfn.IFNA(VLOOKUP(B3673,'Urban Plastix Holds'!$I$36:$T$433,13,0),0)</f>
        <v>0</v>
      </c>
      <c r="G3673" s="2">
        <f t="shared" si="204"/>
        <v>0</v>
      </c>
      <c r="H3673" s="2">
        <f t="shared" si="205"/>
        <v>0</v>
      </c>
    </row>
    <row r="3674" spans="2:8">
      <c r="B3674" t="s">
        <v>1106</v>
      </c>
      <c r="C3674" t="s">
        <v>1332</v>
      </c>
      <c r="D3674" s="5" t="str">
        <f t="shared" si="206"/>
        <v>11-12</v>
      </c>
      <c r="E3674" s="1">
        <f>_xlfn.IFNA(VLOOKUP(B3674,'Urban Plastix Holds'!$I$36:$T$433,5,0),0)</f>
        <v>0</v>
      </c>
      <c r="G3674" s="2">
        <f t="shared" si="204"/>
        <v>0</v>
      </c>
      <c r="H3674" s="2">
        <f t="shared" si="205"/>
        <v>0</v>
      </c>
    </row>
    <row r="3675" spans="2:8">
      <c r="B3675" t="s">
        <v>1106</v>
      </c>
      <c r="C3675" t="s">
        <v>1332</v>
      </c>
      <c r="D3675" s="6" t="str">
        <f t="shared" si="206"/>
        <v>14-01</v>
      </c>
      <c r="E3675" s="1">
        <f>_xlfn.IFNA(VLOOKUP(B3675,'Urban Plastix Holds'!$I$36:$T$433,6,0),0)</f>
        <v>0</v>
      </c>
      <c r="G3675" s="2">
        <f t="shared" si="204"/>
        <v>0</v>
      </c>
      <c r="H3675" s="2">
        <f t="shared" si="205"/>
        <v>0</v>
      </c>
    </row>
    <row r="3676" spans="2:8">
      <c r="B3676" t="s">
        <v>1106</v>
      </c>
      <c r="C3676" t="s">
        <v>1332</v>
      </c>
      <c r="D3676" s="7" t="str">
        <f t="shared" si="206"/>
        <v>15-12</v>
      </c>
      <c r="E3676" s="1">
        <f>_xlfn.IFNA(VLOOKUP(B3676,'Urban Plastix Holds'!$I$36:$T$433,7,0),0)</f>
        <v>0</v>
      </c>
      <c r="G3676" s="2">
        <f t="shared" si="204"/>
        <v>0</v>
      </c>
      <c r="H3676" s="2">
        <f t="shared" si="205"/>
        <v>0</v>
      </c>
    </row>
    <row r="3677" spans="2:8">
      <c r="B3677" t="s">
        <v>1106</v>
      </c>
      <c r="C3677" t="s">
        <v>1332</v>
      </c>
      <c r="D3677" s="8" t="str">
        <f t="shared" si="206"/>
        <v>16-16</v>
      </c>
      <c r="E3677" s="1">
        <f>_xlfn.IFNA(VLOOKUP(B3677,'Urban Plastix Holds'!$I$36:$T$433,8,0),0)</f>
        <v>0</v>
      </c>
      <c r="G3677" s="2">
        <f t="shared" si="204"/>
        <v>0</v>
      </c>
      <c r="H3677" s="2">
        <f t="shared" si="205"/>
        <v>0</v>
      </c>
    </row>
    <row r="3678" spans="2:8">
      <c r="B3678" t="s">
        <v>1106</v>
      </c>
      <c r="C3678" t="s">
        <v>1332</v>
      </c>
      <c r="D3678" s="9" t="str">
        <f t="shared" si="206"/>
        <v>13-01</v>
      </c>
      <c r="E3678" s="1">
        <f>_xlfn.IFNA(VLOOKUP(B3678,'Urban Plastix Holds'!$I$36:$T$433,9,0),0)</f>
        <v>0</v>
      </c>
      <c r="G3678" s="2">
        <f t="shared" si="204"/>
        <v>0</v>
      </c>
      <c r="H3678" s="2">
        <f t="shared" si="205"/>
        <v>0</v>
      </c>
    </row>
    <row r="3679" spans="2:8">
      <c r="B3679" t="s">
        <v>1106</v>
      </c>
      <c r="C3679" t="s">
        <v>1332</v>
      </c>
      <c r="D3679" s="10" t="str">
        <f t="shared" si="206"/>
        <v>07-13</v>
      </c>
      <c r="E3679" s="1">
        <f>_xlfn.IFNA(VLOOKUP(B3679,'Urban Plastix Holds'!$I$36:$T$433,10,0),0)</f>
        <v>0</v>
      </c>
      <c r="G3679" s="2">
        <f t="shared" si="204"/>
        <v>0</v>
      </c>
      <c r="H3679" s="2">
        <f t="shared" si="205"/>
        <v>0</v>
      </c>
    </row>
    <row r="3680" spans="2:8">
      <c r="B3680" t="s">
        <v>1106</v>
      </c>
      <c r="C3680" t="s">
        <v>1332</v>
      </c>
      <c r="D3680" s="11" t="str">
        <f t="shared" si="206"/>
        <v>11-26</v>
      </c>
      <c r="E3680" s="1">
        <f>_xlfn.IFNA(VLOOKUP(B3680,'Urban Plastix Holds'!$I$36:$T$433,11,0),0)</f>
        <v>0</v>
      </c>
      <c r="G3680" s="2">
        <f t="shared" si="204"/>
        <v>0</v>
      </c>
      <c r="H3680" s="2">
        <f t="shared" si="205"/>
        <v>0</v>
      </c>
    </row>
    <row r="3681" spans="2:8">
      <c r="B3681" t="s">
        <v>1106</v>
      </c>
      <c r="C3681" t="s">
        <v>1332</v>
      </c>
      <c r="D3681" s="13" t="str">
        <f t="shared" si="206"/>
        <v>18-01</v>
      </c>
      <c r="E3681" s="1">
        <f>_xlfn.IFNA(VLOOKUP(B3681,'Urban Plastix Holds'!$I$36:$T$433,12,0),0)</f>
        <v>0</v>
      </c>
      <c r="G3681" s="2">
        <f t="shared" si="204"/>
        <v>0</v>
      </c>
      <c r="H3681" s="2">
        <f t="shared" si="205"/>
        <v>0</v>
      </c>
    </row>
    <row r="3682" spans="2:8">
      <c r="B3682" t="s">
        <v>1106</v>
      </c>
      <c r="C3682" t="s">
        <v>1332</v>
      </c>
      <c r="D3682" s="12" t="str">
        <f t="shared" si="206"/>
        <v>Color Code</v>
      </c>
      <c r="E3682" s="1">
        <f>_xlfn.IFNA(VLOOKUP(B3682,'Urban Plastix Holds'!$I$36:$T$433,13,0),0)</f>
        <v>0</v>
      </c>
      <c r="G3682" s="2">
        <f t="shared" si="204"/>
        <v>0</v>
      </c>
      <c r="H3682" s="2">
        <f t="shared" si="205"/>
        <v>0</v>
      </c>
    </row>
    <row r="3683" spans="2:8">
      <c r="B3683" t="s">
        <v>1105</v>
      </c>
      <c r="C3683" t="s">
        <v>1419</v>
      </c>
      <c r="D3683" s="5" t="str">
        <f t="shared" si="206"/>
        <v>11-12</v>
      </c>
      <c r="E3683" s="1">
        <f>_xlfn.IFNA(VLOOKUP(B3683,'Urban Plastix Holds'!$I$36:$T$433,5,0),0)</f>
        <v>0</v>
      </c>
      <c r="G3683" s="2">
        <f t="shared" si="204"/>
        <v>0</v>
      </c>
      <c r="H3683" s="2">
        <f t="shared" si="205"/>
        <v>0</v>
      </c>
    </row>
    <row r="3684" spans="2:8">
      <c r="B3684" t="s">
        <v>1105</v>
      </c>
      <c r="C3684" t="s">
        <v>1419</v>
      </c>
      <c r="D3684" s="6" t="str">
        <f t="shared" si="206"/>
        <v>14-01</v>
      </c>
      <c r="E3684" s="1">
        <f>_xlfn.IFNA(VLOOKUP(B3684,'Urban Plastix Holds'!$I$36:$T$433,6,0),0)</f>
        <v>0</v>
      </c>
      <c r="G3684" s="2">
        <f t="shared" si="204"/>
        <v>0</v>
      </c>
      <c r="H3684" s="2">
        <f t="shared" si="205"/>
        <v>0</v>
      </c>
    </row>
    <row r="3685" spans="2:8">
      <c r="B3685" t="s">
        <v>1105</v>
      </c>
      <c r="C3685" t="s">
        <v>1419</v>
      </c>
      <c r="D3685" s="7" t="str">
        <f t="shared" si="206"/>
        <v>15-12</v>
      </c>
      <c r="E3685" s="1">
        <f>_xlfn.IFNA(VLOOKUP(B3685,'Urban Plastix Holds'!$I$36:$T$433,7,0),0)</f>
        <v>0</v>
      </c>
      <c r="G3685" s="2">
        <f t="shared" si="204"/>
        <v>0</v>
      </c>
      <c r="H3685" s="2">
        <f t="shared" si="205"/>
        <v>0</v>
      </c>
    </row>
    <row r="3686" spans="2:8">
      <c r="B3686" t="s">
        <v>1105</v>
      </c>
      <c r="C3686" t="s">
        <v>1419</v>
      </c>
      <c r="D3686" s="8" t="str">
        <f t="shared" si="206"/>
        <v>16-16</v>
      </c>
      <c r="E3686" s="1">
        <f>_xlfn.IFNA(VLOOKUP(B3686,'Urban Plastix Holds'!$I$36:$T$433,8,0),0)</f>
        <v>0</v>
      </c>
      <c r="G3686" s="2">
        <f t="shared" si="204"/>
        <v>0</v>
      </c>
      <c r="H3686" s="2">
        <f t="shared" si="205"/>
        <v>0</v>
      </c>
    </row>
    <row r="3687" spans="2:8">
      <c r="B3687" t="s">
        <v>1105</v>
      </c>
      <c r="C3687" t="s">
        <v>1419</v>
      </c>
      <c r="D3687" s="9" t="str">
        <f t="shared" si="206"/>
        <v>13-01</v>
      </c>
      <c r="E3687" s="1">
        <f>_xlfn.IFNA(VLOOKUP(B3687,'Urban Plastix Holds'!$I$36:$T$433,9,0),0)</f>
        <v>0</v>
      </c>
      <c r="G3687" s="2">
        <f t="shared" si="204"/>
        <v>0</v>
      </c>
      <c r="H3687" s="2">
        <f t="shared" si="205"/>
        <v>0</v>
      </c>
    </row>
    <row r="3688" spans="2:8">
      <c r="B3688" t="s">
        <v>1105</v>
      </c>
      <c r="C3688" t="s">
        <v>1419</v>
      </c>
      <c r="D3688" s="10" t="str">
        <f t="shared" si="206"/>
        <v>07-13</v>
      </c>
      <c r="E3688" s="1">
        <f>_xlfn.IFNA(VLOOKUP(B3688,'Urban Plastix Holds'!$I$36:$T$433,10,0),0)</f>
        <v>0</v>
      </c>
      <c r="G3688" s="2">
        <f t="shared" ref="G3688:G3751" si="207">E3688*F3688</f>
        <v>0</v>
      </c>
      <c r="H3688" s="2">
        <f t="shared" ref="H3688:H3751" si="208">IF($S$11="Y",G3688*0.05,0)</f>
        <v>0</v>
      </c>
    </row>
    <row r="3689" spans="2:8">
      <c r="B3689" t="s">
        <v>1105</v>
      </c>
      <c r="C3689" t="s">
        <v>1419</v>
      </c>
      <c r="D3689" s="11" t="str">
        <f t="shared" si="206"/>
        <v>11-26</v>
      </c>
      <c r="E3689" s="1">
        <f>_xlfn.IFNA(VLOOKUP(B3689,'Urban Plastix Holds'!$I$36:$T$433,11,0),0)</f>
        <v>0</v>
      </c>
      <c r="G3689" s="2">
        <f t="shared" si="207"/>
        <v>0</v>
      </c>
      <c r="H3689" s="2">
        <f t="shared" si="208"/>
        <v>0</v>
      </c>
    </row>
    <row r="3690" spans="2:8">
      <c r="B3690" t="s">
        <v>1105</v>
      </c>
      <c r="C3690" t="s">
        <v>1419</v>
      </c>
      <c r="D3690" s="13" t="str">
        <f t="shared" si="206"/>
        <v>18-01</v>
      </c>
      <c r="E3690" s="1">
        <f>_xlfn.IFNA(VLOOKUP(B3690,'Urban Plastix Holds'!$I$36:$T$433,12,0),0)</f>
        <v>0</v>
      </c>
      <c r="G3690" s="2">
        <f t="shared" si="207"/>
        <v>0</v>
      </c>
      <c r="H3690" s="2">
        <f t="shared" si="208"/>
        <v>0</v>
      </c>
    </row>
    <row r="3691" spans="2:8">
      <c r="B3691" t="s">
        <v>1105</v>
      </c>
      <c r="C3691" t="s">
        <v>1419</v>
      </c>
      <c r="D3691" s="12" t="str">
        <f t="shared" si="206"/>
        <v>Color Code</v>
      </c>
      <c r="E3691" s="1">
        <f>_xlfn.IFNA(VLOOKUP(B3691,'Urban Plastix Holds'!$I$36:$T$433,13,0),0)</f>
        <v>0</v>
      </c>
      <c r="G3691" s="2">
        <f t="shared" si="207"/>
        <v>0</v>
      </c>
      <c r="H3691" s="2">
        <f t="shared" si="208"/>
        <v>0</v>
      </c>
    </row>
    <row r="3692" spans="2:8">
      <c r="B3692" t="s">
        <v>1292</v>
      </c>
      <c r="C3692" t="s">
        <v>1333</v>
      </c>
      <c r="D3692" s="5" t="str">
        <f t="shared" si="206"/>
        <v>11-12</v>
      </c>
      <c r="E3692" s="1">
        <f>_xlfn.IFNA(VLOOKUP(B3692,'Urban Plastix Holds'!$I$36:$T$433,5,0),0)</f>
        <v>0</v>
      </c>
      <c r="G3692" s="2">
        <f t="shared" si="207"/>
        <v>0</v>
      </c>
      <c r="H3692" s="2">
        <f t="shared" si="208"/>
        <v>0</v>
      </c>
    </row>
    <row r="3693" spans="2:8">
      <c r="B3693" t="s">
        <v>1292</v>
      </c>
      <c r="C3693" t="s">
        <v>1333</v>
      </c>
      <c r="D3693" s="6" t="str">
        <f t="shared" si="206"/>
        <v>14-01</v>
      </c>
      <c r="E3693" s="1">
        <f>_xlfn.IFNA(VLOOKUP(B3693,'Urban Plastix Holds'!$I$36:$T$433,6,0),0)</f>
        <v>0</v>
      </c>
      <c r="G3693" s="2">
        <f t="shared" si="207"/>
        <v>0</v>
      </c>
      <c r="H3693" s="2">
        <f t="shared" si="208"/>
        <v>0</v>
      </c>
    </row>
    <row r="3694" spans="2:8">
      <c r="B3694" t="s">
        <v>1292</v>
      </c>
      <c r="C3694" t="s">
        <v>1333</v>
      </c>
      <c r="D3694" s="7" t="str">
        <f t="shared" si="206"/>
        <v>15-12</v>
      </c>
      <c r="E3694" s="1">
        <f>_xlfn.IFNA(VLOOKUP(B3694,'Urban Plastix Holds'!$I$36:$T$433,7,0),0)</f>
        <v>0</v>
      </c>
      <c r="G3694" s="2">
        <f t="shared" si="207"/>
        <v>0</v>
      </c>
      <c r="H3694" s="2">
        <f t="shared" si="208"/>
        <v>0</v>
      </c>
    </row>
    <row r="3695" spans="2:8">
      <c r="B3695" t="s">
        <v>1292</v>
      </c>
      <c r="C3695" t="s">
        <v>1333</v>
      </c>
      <c r="D3695" s="8" t="str">
        <f t="shared" si="206"/>
        <v>16-16</v>
      </c>
      <c r="E3695" s="1">
        <f>_xlfn.IFNA(VLOOKUP(B3695,'Urban Plastix Holds'!$I$36:$T$433,8,0),0)</f>
        <v>0</v>
      </c>
      <c r="G3695" s="2">
        <f t="shared" si="207"/>
        <v>0</v>
      </c>
      <c r="H3695" s="2">
        <f t="shared" si="208"/>
        <v>0</v>
      </c>
    </row>
    <row r="3696" spans="2:8">
      <c r="B3696" t="s">
        <v>1292</v>
      </c>
      <c r="C3696" t="s">
        <v>1333</v>
      </c>
      <c r="D3696" s="9" t="str">
        <f t="shared" si="206"/>
        <v>13-01</v>
      </c>
      <c r="E3696" s="1">
        <f>_xlfn.IFNA(VLOOKUP(B3696,'Urban Plastix Holds'!$I$36:$T$433,9,0),0)</f>
        <v>0</v>
      </c>
      <c r="G3696" s="2">
        <f t="shared" si="207"/>
        <v>0</v>
      </c>
      <c r="H3696" s="2">
        <f t="shared" si="208"/>
        <v>0</v>
      </c>
    </row>
    <row r="3697" spans="2:8">
      <c r="B3697" t="s">
        <v>1292</v>
      </c>
      <c r="C3697" t="s">
        <v>1333</v>
      </c>
      <c r="D3697" s="10" t="str">
        <f t="shared" si="206"/>
        <v>07-13</v>
      </c>
      <c r="E3697" s="1">
        <f>_xlfn.IFNA(VLOOKUP(B3697,'Urban Plastix Holds'!$I$36:$T$433,10,0),0)</f>
        <v>0</v>
      </c>
      <c r="G3697" s="2">
        <f t="shared" si="207"/>
        <v>0</v>
      </c>
      <c r="H3697" s="2">
        <f t="shared" si="208"/>
        <v>0</v>
      </c>
    </row>
    <row r="3698" spans="2:8">
      <c r="B3698" t="s">
        <v>1292</v>
      </c>
      <c r="C3698" t="s">
        <v>1333</v>
      </c>
      <c r="D3698" s="11" t="str">
        <f t="shared" si="206"/>
        <v>11-26</v>
      </c>
      <c r="E3698" s="1">
        <f>_xlfn.IFNA(VLOOKUP(B3698,'Urban Plastix Holds'!$I$36:$T$433,11,0),0)</f>
        <v>0</v>
      </c>
      <c r="G3698" s="2">
        <f t="shared" si="207"/>
        <v>0</v>
      </c>
      <c r="H3698" s="2">
        <f t="shared" si="208"/>
        <v>0</v>
      </c>
    </row>
    <row r="3699" spans="2:8">
      <c r="B3699" t="s">
        <v>1292</v>
      </c>
      <c r="C3699" t="s">
        <v>1333</v>
      </c>
      <c r="D3699" s="13" t="str">
        <f t="shared" si="206"/>
        <v>18-01</v>
      </c>
      <c r="E3699" s="1">
        <f>_xlfn.IFNA(VLOOKUP(B3699,'Urban Plastix Holds'!$I$36:$T$433,12,0),0)</f>
        <v>0</v>
      </c>
      <c r="G3699" s="2">
        <f t="shared" si="207"/>
        <v>0</v>
      </c>
      <c r="H3699" s="2">
        <f t="shared" si="208"/>
        <v>0</v>
      </c>
    </row>
    <row r="3700" spans="2:8">
      <c r="B3700" t="s">
        <v>1292</v>
      </c>
      <c r="C3700" t="s">
        <v>1333</v>
      </c>
      <c r="D3700" s="12" t="str">
        <f t="shared" si="206"/>
        <v>Color Code</v>
      </c>
      <c r="E3700" s="1">
        <f>_xlfn.IFNA(VLOOKUP(B3700,'Urban Plastix Holds'!$I$36:$T$433,13,0),0)</f>
        <v>0</v>
      </c>
      <c r="G3700" s="2">
        <f t="shared" si="207"/>
        <v>0</v>
      </c>
      <c r="H3700" s="2">
        <f t="shared" si="208"/>
        <v>0</v>
      </c>
    </row>
    <row r="3701" spans="2:8">
      <c r="B3701" t="s">
        <v>1293</v>
      </c>
      <c r="C3701" t="s">
        <v>1334</v>
      </c>
      <c r="D3701" s="5" t="str">
        <f t="shared" si="206"/>
        <v>11-12</v>
      </c>
      <c r="E3701" s="1">
        <f>_xlfn.IFNA(VLOOKUP(B3701,'Urban Plastix Holds'!$I$36:$T$433,5,0),0)</f>
        <v>0</v>
      </c>
      <c r="G3701" s="2">
        <f t="shared" si="207"/>
        <v>0</v>
      </c>
      <c r="H3701" s="2">
        <f t="shared" si="208"/>
        <v>0</v>
      </c>
    </row>
    <row r="3702" spans="2:8">
      <c r="B3702" t="s">
        <v>1293</v>
      </c>
      <c r="C3702" t="s">
        <v>1334</v>
      </c>
      <c r="D3702" s="6" t="str">
        <f t="shared" si="206"/>
        <v>14-01</v>
      </c>
      <c r="E3702" s="1">
        <f>_xlfn.IFNA(VLOOKUP(B3702,'Urban Plastix Holds'!$I$36:$T$433,6,0),0)</f>
        <v>0</v>
      </c>
      <c r="G3702" s="2">
        <f t="shared" si="207"/>
        <v>0</v>
      </c>
      <c r="H3702" s="2">
        <f t="shared" si="208"/>
        <v>0</v>
      </c>
    </row>
    <row r="3703" spans="2:8">
      <c r="B3703" t="s">
        <v>1293</v>
      </c>
      <c r="C3703" t="s">
        <v>1334</v>
      </c>
      <c r="D3703" s="7" t="str">
        <f t="shared" si="206"/>
        <v>15-12</v>
      </c>
      <c r="E3703" s="1">
        <f>_xlfn.IFNA(VLOOKUP(B3703,'Urban Plastix Holds'!$I$36:$T$433,7,0),0)</f>
        <v>0</v>
      </c>
      <c r="G3703" s="2">
        <f t="shared" si="207"/>
        <v>0</v>
      </c>
      <c r="H3703" s="2">
        <f t="shared" si="208"/>
        <v>0</v>
      </c>
    </row>
    <row r="3704" spans="2:8">
      <c r="B3704" t="s">
        <v>1293</v>
      </c>
      <c r="C3704" t="s">
        <v>1334</v>
      </c>
      <c r="D3704" s="8" t="str">
        <f t="shared" si="206"/>
        <v>16-16</v>
      </c>
      <c r="E3704" s="1">
        <f>_xlfn.IFNA(VLOOKUP(B3704,'Urban Plastix Holds'!$I$36:$T$433,8,0),0)</f>
        <v>0</v>
      </c>
      <c r="G3704" s="2">
        <f t="shared" si="207"/>
        <v>0</v>
      </c>
      <c r="H3704" s="2">
        <f t="shared" si="208"/>
        <v>0</v>
      </c>
    </row>
    <row r="3705" spans="2:8">
      <c r="B3705" t="s">
        <v>1293</v>
      </c>
      <c r="C3705" t="s">
        <v>1334</v>
      </c>
      <c r="D3705" s="9" t="str">
        <f t="shared" si="206"/>
        <v>13-01</v>
      </c>
      <c r="E3705" s="1">
        <f>_xlfn.IFNA(VLOOKUP(B3705,'Urban Plastix Holds'!$I$36:$T$433,9,0),0)</f>
        <v>0</v>
      </c>
      <c r="G3705" s="2">
        <f t="shared" si="207"/>
        <v>0</v>
      </c>
      <c r="H3705" s="2">
        <f t="shared" si="208"/>
        <v>0</v>
      </c>
    </row>
    <row r="3706" spans="2:8">
      <c r="B3706" t="s">
        <v>1293</v>
      </c>
      <c r="C3706" t="s">
        <v>1334</v>
      </c>
      <c r="D3706" s="10" t="str">
        <f t="shared" si="206"/>
        <v>07-13</v>
      </c>
      <c r="E3706" s="1">
        <f>_xlfn.IFNA(VLOOKUP(B3706,'Urban Plastix Holds'!$I$36:$T$433,10,0),0)</f>
        <v>0</v>
      </c>
      <c r="G3706" s="2">
        <f t="shared" si="207"/>
        <v>0</v>
      </c>
      <c r="H3706" s="2">
        <f t="shared" si="208"/>
        <v>0</v>
      </c>
    </row>
    <row r="3707" spans="2:8">
      <c r="B3707" t="s">
        <v>1293</v>
      </c>
      <c r="C3707" t="s">
        <v>1334</v>
      </c>
      <c r="D3707" s="11" t="str">
        <f t="shared" si="206"/>
        <v>11-26</v>
      </c>
      <c r="E3707" s="1">
        <f>_xlfn.IFNA(VLOOKUP(B3707,'Urban Plastix Holds'!$I$36:$T$433,11,0),0)</f>
        <v>0</v>
      </c>
      <c r="G3707" s="2">
        <f t="shared" si="207"/>
        <v>0</v>
      </c>
      <c r="H3707" s="2">
        <f t="shared" si="208"/>
        <v>0</v>
      </c>
    </row>
    <row r="3708" spans="2:8">
      <c r="B3708" t="s">
        <v>1293</v>
      </c>
      <c r="C3708" t="s">
        <v>1334</v>
      </c>
      <c r="D3708" s="13" t="str">
        <f t="shared" si="206"/>
        <v>18-01</v>
      </c>
      <c r="E3708" s="1">
        <f>_xlfn.IFNA(VLOOKUP(B3708,'Urban Plastix Holds'!$I$36:$T$433,12,0),0)</f>
        <v>0</v>
      </c>
      <c r="G3708" s="2">
        <f t="shared" si="207"/>
        <v>0</v>
      </c>
      <c r="H3708" s="2">
        <f t="shared" si="208"/>
        <v>0</v>
      </c>
    </row>
    <row r="3709" spans="2:8">
      <c r="B3709" t="s">
        <v>1293</v>
      </c>
      <c r="C3709" t="s">
        <v>1334</v>
      </c>
      <c r="D3709" s="12" t="str">
        <f t="shared" si="206"/>
        <v>Color Code</v>
      </c>
      <c r="E3709" s="1">
        <f>_xlfn.IFNA(VLOOKUP(B3709,'Urban Plastix Holds'!$I$36:$T$433,13,0),0)</f>
        <v>0</v>
      </c>
      <c r="G3709" s="2">
        <f t="shared" si="207"/>
        <v>0</v>
      </c>
      <c r="H3709" s="2">
        <f t="shared" si="208"/>
        <v>0</v>
      </c>
    </row>
    <row r="3710" spans="2:8">
      <c r="B3710" t="s">
        <v>1294</v>
      </c>
      <c r="C3710" t="s">
        <v>1335</v>
      </c>
      <c r="D3710" s="5" t="str">
        <f t="shared" si="206"/>
        <v>11-12</v>
      </c>
      <c r="E3710" s="1">
        <f>_xlfn.IFNA(VLOOKUP(B3710,'Urban Plastix Holds'!$I$36:$T$433,5,0),0)</f>
        <v>0</v>
      </c>
      <c r="G3710" s="2">
        <f t="shared" si="207"/>
        <v>0</v>
      </c>
      <c r="H3710" s="2">
        <f t="shared" si="208"/>
        <v>0</v>
      </c>
    </row>
    <row r="3711" spans="2:8">
      <c r="B3711" t="s">
        <v>1294</v>
      </c>
      <c r="C3711" t="s">
        <v>1335</v>
      </c>
      <c r="D3711" s="6" t="str">
        <f t="shared" si="206"/>
        <v>14-01</v>
      </c>
      <c r="E3711" s="1">
        <f>_xlfn.IFNA(VLOOKUP(B3711,'Urban Plastix Holds'!$I$36:$T$433,6,0),0)</f>
        <v>0</v>
      </c>
      <c r="G3711" s="2">
        <f t="shared" si="207"/>
        <v>0</v>
      </c>
      <c r="H3711" s="2">
        <f t="shared" si="208"/>
        <v>0</v>
      </c>
    </row>
    <row r="3712" spans="2:8">
      <c r="B3712" t="s">
        <v>1294</v>
      </c>
      <c r="C3712" t="s">
        <v>1335</v>
      </c>
      <c r="D3712" s="7" t="str">
        <f t="shared" si="206"/>
        <v>15-12</v>
      </c>
      <c r="E3712" s="1">
        <f>_xlfn.IFNA(VLOOKUP(B3712,'Urban Plastix Holds'!$I$36:$T$433,7,0),0)</f>
        <v>0</v>
      </c>
      <c r="G3712" s="2">
        <f t="shared" si="207"/>
        <v>0</v>
      </c>
      <c r="H3712" s="2">
        <f t="shared" si="208"/>
        <v>0</v>
      </c>
    </row>
    <row r="3713" spans="2:8">
      <c r="B3713" t="s">
        <v>1294</v>
      </c>
      <c r="C3713" t="s">
        <v>1335</v>
      </c>
      <c r="D3713" s="8" t="str">
        <f t="shared" si="206"/>
        <v>16-16</v>
      </c>
      <c r="E3713" s="1">
        <f>_xlfn.IFNA(VLOOKUP(B3713,'Urban Plastix Holds'!$I$36:$T$433,8,0),0)</f>
        <v>0</v>
      </c>
      <c r="G3713" s="2">
        <f t="shared" si="207"/>
        <v>0</v>
      </c>
      <c r="H3713" s="2">
        <f t="shared" si="208"/>
        <v>0</v>
      </c>
    </row>
    <row r="3714" spans="2:8">
      <c r="B3714" t="s">
        <v>1294</v>
      </c>
      <c r="C3714" t="s">
        <v>1335</v>
      </c>
      <c r="D3714" s="9" t="str">
        <f t="shared" si="206"/>
        <v>13-01</v>
      </c>
      <c r="E3714" s="1">
        <f>_xlfn.IFNA(VLOOKUP(B3714,'Urban Plastix Holds'!$I$36:$T$433,9,0),0)</f>
        <v>0</v>
      </c>
      <c r="G3714" s="2">
        <f t="shared" si="207"/>
        <v>0</v>
      </c>
      <c r="H3714" s="2">
        <f t="shared" si="208"/>
        <v>0</v>
      </c>
    </row>
    <row r="3715" spans="2:8">
      <c r="B3715" t="s">
        <v>1294</v>
      </c>
      <c r="C3715" t="s">
        <v>1335</v>
      </c>
      <c r="D3715" s="10" t="str">
        <f t="shared" si="206"/>
        <v>07-13</v>
      </c>
      <c r="E3715" s="1">
        <f>_xlfn.IFNA(VLOOKUP(B3715,'Urban Plastix Holds'!$I$36:$T$433,10,0),0)</f>
        <v>0</v>
      </c>
      <c r="G3715" s="2">
        <f t="shared" si="207"/>
        <v>0</v>
      </c>
      <c r="H3715" s="2">
        <f t="shared" si="208"/>
        <v>0</v>
      </c>
    </row>
    <row r="3716" spans="2:8">
      <c r="B3716" t="s">
        <v>1294</v>
      </c>
      <c r="C3716" t="s">
        <v>1335</v>
      </c>
      <c r="D3716" s="11" t="str">
        <f t="shared" si="206"/>
        <v>11-26</v>
      </c>
      <c r="E3716" s="1">
        <f>_xlfn.IFNA(VLOOKUP(B3716,'Urban Plastix Holds'!$I$36:$T$433,11,0),0)</f>
        <v>0</v>
      </c>
      <c r="G3716" s="2">
        <f t="shared" si="207"/>
        <v>0</v>
      </c>
      <c r="H3716" s="2">
        <f t="shared" si="208"/>
        <v>0</v>
      </c>
    </row>
    <row r="3717" spans="2:8">
      <c r="B3717" t="s">
        <v>1294</v>
      </c>
      <c r="C3717" t="s">
        <v>1335</v>
      </c>
      <c r="D3717" s="13" t="str">
        <f t="shared" si="206"/>
        <v>18-01</v>
      </c>
      <c r="E3717" s="1">
        <f>_xlfn.IFNA(VLOOKUP(B3717,'Urban Plastix Holds'!$I$36:$T$433,12,0),0)</f>
        <v>0</v>
      </c>
      <c r="G3717" s="2">
        <f t="shared" si="207"/>
        <v>0</v>
      </c>
      <c r="H3717" s="2">
        <f t="shared" si="208"/>
        <v>0</v>
      </c>
    </row>
    <row r="3718" spans="2:8">
      <c r="B3718" t="s">
        <v>1294</v>
      </c>
      <c r="C3718" t="s">
        <v>1335</v>
      </c>
      <c r="D3718" s="12" t="str">
        <f t="shared" si="206"/>
        <v>Color Code</v>
      </c>
      <c r="E3718" s="1">
        <f>_xlfn.IFNA(VLOOKUP(B3718,'Urban Plastix Holds'!$I$36:$T$433,13,0),0)</f>
        <v>0</v>
      </c>
      <c r="G3718" s="2">
        <f t="shared" si="207"/>
        <v>0</v>
      </c>
      <c r="H3718" s="2">
        <f t="shared" si="208"/>
        <v>0</v>
      </c>
    </row>
    <row r="3719" spans="2:8">
      <c r="B3719" t="s">
        <v>1295</v>
      </c>
      <c r="C3719" t="s">
        <v>1336</v>
      </c>
      <c r="D3719" s="5" t="str">
        <f t="shared" si="206"/>
        <v>11-12</v>
      </c>
      <c r="E3719" s="1">
        <f>_xlfn.IFNA(VLOOKUP(B3719,'Urban Plastix Holds'!$I$36:$T$433,5,0),0)</f>
        <v>0</v>
      </c>
      <c r="G3719" s="2">
        <f t="shared" si="207"/>
        <v>0</v>
      </c>
      <c r="H3719" s="2">
        <f t="shared" si="208"/>
        <v>0</v>
      </c>
    </row>
    <row r="3720" spans="2:8">
      <c r="B3720" t="s">
        <v>1295</v>
      </c>
      <c r="C3720" t="s">
        <v>1336</v>
      </c>
      <c r="D3720" s="6" t="str">
        <f t="shared" si="206"/>
        <v>14-01</v>
      </c>
      <c r="E3720" s="1">
        <f>_xlfn.IFNA(VLOOKUP(B3720,'Urban Plastix Holds'!$I$36:$T$433,6,0),0)</f>
        <v>0</v>
      </c>
      <c r="G3720" s="2">
        <f t="shared" si="207"/>
        <v>0</v>
      </c>
      <c r="H3720" s="2">
        <f t="shared" si="208"/>
        <v>0</v>
      </c>
    </row>
    <row r="3721" spans="2:8">
      <c r="B3721" t="s">
        <v>1295</v>
      </c>
      <c r="C3721" t="s">
        <v>1336</v>
      </c>
      <c r="D3721" s="7" t="str">
        <f t="shared" si="206"/>
        <v>15-12</v>
      </c>
      <c r="E3721" s="1">
        <f>_xlfn.IFNA(VLOOKUP(B3721,'Urban Plastix Holds'!$I$36:$T$433,7,0),0)</f>
        <v>0</v>
      </c>
      <c r="G3721" s="2">
        <f t="shared" si="207"/>
        <v>0</v>
      </c>
      <c r="H3721" s="2">
        <f t="shared" si="208"/>
        <v>0</v>
      </c>
    </row>
    <row r="3722" spans="2:8">
      <c r="B3722" t="s">
        <v>1295</v>
      </c>
      <c r="C3722" t="s">
        <v>1336</v>
      </c>
      <c r="D3722" s="8" t="str">
        <f t="shared" si="206"/>
        <v>16-16</v>
      </c>
      <c r="E3722" s="1">
        <f>_xlfn.IFNA(VLOOKUP(B3722,'Urban Plastix Holds'!$I$36:$T$433,8,0),0)</f>
        <v>0</v>
      </c>
      <c r="G3722" s="2">
        <f t="shared" si="207"/>
        <v>0</v>
      </c>
      <c r="H3722" s="2">
        <f t="shared" si="208"/>
        <v>0</v>
      </c>
    </row>
    <row r="3723" spans="2:8">
      <c r="B3723" t="s">
        <v>1295</v>
      </c>
      <c r="C3723" t="s">
        <v>1336</v>
      </c>
      <c r="D3723" s="9" t="str">
        <f t="shared" si="206"/>
        <v>13-01</v>
      </c>
      <c r="E3723" s="1">
        <f>_xlfn.IFNA(VLOOKUP(B3723,'Urban Plastix Holds'!$I$36:$T$433,9,0),0)</f>
        <v>0</v>
      </c>
      <c r="G3723" s="2">
        <f t="shared" si="207"/>
        <v>0</v>
      </c>
      <c r="H3723" s="2">
        <f t="shared" si="208"/>
        <v>0</v>
      </c>
    </row>
    <row r="3724" spans="2:8">
      <c r="B3724" t="s">
        <v>1295</v>
      </c>
      <c r="C3724" t="s">
        <v>1336</v>
      </c>
      <c r="D3724" s="10" t="str">
        <f t="shared" si="206"/>
        <v>07-13</v>
      </c>
      <c r="E3724" s="1">
        <f>_xlfn.IFNA(VLOOKUP(B3724,'Urban Plastix Holds'!$I$36:$T$433,10,0),0)</f>
        <v>0</v>
      </c>
      <c r="G3724" s="2">
        <f t="shared" si="207"/>
        <v>0</v>
      </c>
      <c r="H3724" s="2">
        <f t="shared" si="208"/>
        <v>0</v>
      </c>
    </row>
    <row r="3725" spans="2:8">
      <c r="B3725" t="s">
        <v>1295</v>
      </c>
      <c r="C3725" t="s">
        <v>1336</v>
      </c>
      <c r="D3725" s="11" t="str">
        <f t="shared" si="206"/>
        <v>11-26</v>
      </c>
      <c r="E3725" s="1">
        <f>_xlfn.IFNA(VLOOKUP(B3725,'Urban Plastix Holds'!$I$36:$T$433,11,0),0)</f>
        <v>0</v>
      </c>
      <c r="G3725" s="2">
        <f t="shared" si="207"/>
        <v>0</v>
      </c>
      <c r="H3725" s="2">
        <f t="shared" si="208"/>
        <v>0</v>
      </c>
    </row>
    <row r="3726" spans="2:8">
      <c r="B3726" t="s">
        <v>1295</v>
      </c>
      <c r="C3726" t="s">
        <v>1336</v>
      </c>
      <c r="D3726" s="13" t="str">
        <f t="shared" si="206"/>
        <v>18-01</v>
      </c>
      <c r="E3726" s="1">
        <f>_xlfn.IFNA(VLOOKUP(B3726,'Urban Plastix Holds'!$I$36:$T$433,12,0),0)</f>
        <v>0</v>
      </c>
      <c r="G3726" s="2">
        <f t="shared" si="207"/>
        <v>0</v>
      </c>
      <c r="H3726" s="2">
        <f t="shared" si="208"/>
        <v>0</v>
      </c>
    </row>
    <row r="3727" spans="2:8">
      <c r="B3727" t="s">
        <v>1295</v>
      </c>
      <c r="C3727" t="s">
        <v>1336</v>
      </c>
      <c r="D3727" s="12" t="str">
        <f t="shared" si="206"/>
        <v>Color Code</v>
      </c>
      <c r="E3727" s="1">
        <f>_xlfn.IFNA(VLOOKUP(B3727,'Urban Plastix Holds'!$I$36:$T$433,13,0),0)</f>
        <v>0</v>
      </c>
      <c r="G3727" s="2">
        <f t="shared" si="207"/>
        <v>0</v>
      </c>
      <c r="H3727" s="2">
        <f t="shared" si="208"/>
        <v>0</v>
      </c>
    </row>
    <row r="3728" spans="2:8">
      <c r="B3728" t="s">
        <v>1296</v>
      </c>
      <c r="C3728" t="s">
        <v>1337</v>
      </c>
      <c r="D3728" s="5" t="str">
        <f t="shared" si="206"/>
        <v>11-12</v>
      </c>
      <c r="E3728" s="1">
        <f>_xlfn.IFNA(VLOOKUP(B3728,'Urban Plastix Holds'!$I$36:$T$433,5,0),0)</f>
        <v>0</v>
      </c>
      <c r="G3728" s="2">
        <f t="shared" si="207"/>
        <v>0</v>
      </c>
      <c r="H3728" s="2">
        <f t="shared" si="208"/>
        <v>0</v>
      </c>
    </row>
    <row r="3729" spans="2:8">
      <c r="B3729" t="s">
        <v>1296</v>
      </c>
      <c r="C3729" t="s">
        <v>1337</v>
      </c>
      <c r="D3729" s="6" t="str">
        <f t="shared" si="206"/>
        <v>14-01</v>
      </c>
      <c r="E3729" s="1">
        <f>_xlfn.IFNA(VLOOKUP(B3729,'Urban Plastix Holds'!$I$36:$T$433,6,0),0)</f>
        <v>0</v>
      </c>
      <c r="G3729" s="2">
        <f t="shared" si="207"/>
        <v>0</v>
      </c>
      <c r="H3729" s="2">
        <f t="shared" si="208"/>
        <v>0</v>
      </c>
    </row>
    <row r="3730" spans="2:8">
      <c r="B3730" t="s">
        <v>1296</v>
      </c>
      <c r="C3730" t="s">
        <v>1337</v>
      </c>
      <c r="D3730" s="7" t="str">
        <f t="shared" ref="D3730:D3793" si="209">D3721</f>
        <v>15-12</v>
      </c>
      <c r="E3730" s="1">
        <f>_xlfn.IFNA(VLOOKUP(B3730,'Urban Plastix Holds'!$I$36:$T$433,7,0),0)</f>
        <v>0</v>
      </c>
      <c r="G3730" s="2">
        <f t="shared" si="207"/>
        <v>0</v>
      </c>
      <c r="H3730" s="2">
        <f t="shared" si="208"/>
        <v>0</v>
      </c>
    </row>
    <row r="3731" spans="2:8">
      <c r="B3731" t="s">
        <v>1296</v>
      </c>
      <c r="C3731" t="s">
        <v>1337</v>
      </c>
      <c r="D3731" s="8" t="str">
        <f t="shared" si="209"/>
        <v>16-16</v>
      </c>
      <c r="E3731" s="1">
        <f>_xlfn.IFNA(VLOOKUP(B3731,'Urban Plastix Holds'!$I$36:$T$433,8,0),0)</f>
        <v>0</v>
      </c>
      <c r="G3731" s="2">
        <f t="shared" si="207"/>
        <v>0</v>
      </c>
      <c r="H3731" s="2">
        <f t="shared" si="208"/>
        <v>0</v>
      </c>
    </row>
    <row r="3732" spans="2:8">
      <c r="B3732" t="s">
        <v>1296</v>
      </c>
      <c r="C3732" t="s">
        <v>1337</v>
      </c>
      <c r="D3732" s="9" t="str">
        <f t="shared" si="209"/>
        <v>13-01</v>
      </c>
      <c r="E3732" s="1">
        <f>_xlfn.IFNA(VLOOKUP(B3732,'Urban Plastix Holds'!$I$36:$T$433,9,0),0)</f>
        <v>0</v>
      </c>
      <c r="G3732" s="2">
        <f t="shared" si="207"/>
        <v>0</v>
      </c>
      <c r="H3732" s="2">
        <f t="shared" si="208"/>
        <v>0</v>
      </c>
    </row>
    <row r="3733" spans="2:8">
      <c r="B3733" t="s">
        <v>1296</v>
      </c>
      <c r="C3733" t="s">
        <v>1337</v>
      </c>
      <c r="D3733" s="10" t="str">
        <f t="shared" si="209"/>
        <v>07-13</v>
      </c>
      <c r="E3733" s="1">
        <f>_xlfn.IFNA(VLOOKUP(B3733,'Urban Plastix Holds'!$I$36:$T$433,10,0),0)</f>
        <v>0</v>
      </c>
      <c r="G3733" s="2">
        <f t="shared" si="207"/>
        <v>0</v>
      </c>
      <c r="H3733" s="2">
        <f t="shared" si="208"/>
        <v>0</v>
      </c>
    </row>
    <row r="3734" spans="2:8">
      <c r="B3734" t="s">
        <v>1296</v>
      </c>
      <c r="C3734" t="s">
        <v>1337</v>
      </c>
      <c r="D3734" s="11" t="str">
        <f t="shared" si="209"/>
        <v>11-26</v>
      </c>
      <c r="E3734" s="1">
        <f>_xlfn.IFNA(VLOOKUP(B3734,'Urban Plastix Holds'!$I$36:$T$433,11,0),0)</f>
        <v>0</v>
      </c>
      <c r="G3734" s="2">
        <f t="shared" si="207"/>
        <v>0</v>
      </c>
      <c r="H3734" s="2">
        <f t="shared" si="208"/>
        <v>0</v>
      </c>
    </row>
    <row r="3735" spans="2:8">
      <c r="B3735" t="s">
        <v>1296</v>
      </c>
      <c r="C3735" t="s">
        <v>1337</v>
      </c>
      <c r="D3735" s="13" t="str">
        <f t="shared" si="209"/>
        <v>18-01</v>
      </c>
      <c r="E3735" s="1">
        <f>_xlfn.IFNA(VLOOKUP(B3735,'Urban Plastix Holds'!$I$36:$T$433,12,0),0)</f>
        <v>0</v>
      </c>
      <c r="G3735" s="2">
        <f t="shared" si="207"/>
        <v>0</v>
      </c>
      <c r="H3735" s="2">
        <f t="shared" si="208"/>
        <v>0</v>
      </c>
    </row>
    <row r="3736" spans="2:8">
      <c r="B3736" t="s">
        <v>1296</v>
      </c>
      <c r="C3736" t="s">
        <v>1337</v>
      </c>
      <c r="D3736" s="12" t="str">
        <f t="shared" si="209"/>
        <v>Color Code</v>
      </c>
      <c r="E3736" s="1">
        <f>_xlfn.IFNA(VLOOKUP(B3736,'Urban Plastix Holds'!$I$36:$T$433,13,0),0)</f>
        <v>0</v>
      </c>
      <c r="G3736" s="2">
        <f t="shared" si="207"/>
        <v>0</v>
      </c>
      <c r="H3736" s="2">
        <f t="shared" si="208"/>
        <v>0</v>
      </c>
    </row>
    <row r="3737" spans="2:8">
      <c r="B3737" t="s">
        <v>1297</v>
      </c>
      <c r="C3737" t="s">
        <v>1338</v>
      </c>
      <c r="D3737" s="5" t="str">
        <f t="shared" si="209"/>
        <v>11-12</v>
      </c>
      <c r="E3737" s="1">
        <f>_xlfn.IFNA(VLOOKUP(B3737,'Urban Plastix Holds'!$I$36:$T$433,5,0),0)</f>
        <v>0</v>
      </c>
      <c r="G3737" s="2">
        <f t="shared" si="207"/>
        <v>0</v>
      </c>
      <c r="H3737" s="2">
        <f t="shared" si="208"/>
        <v>0</v>
      </c>
    </row>
    <row r="3738" spans="2:8">
      <c r="B3738" t="s">
        <v>1297</v>
      </c>
      <c r="C3738" t="s">
        <v>1338</v>
      </c>
      <c r="D3738" s="6" t="str">
        <f t="shared" si="209"/>
        <v>14-01</v>
      </c>
      <c r="E3738" s="1">
        <f>_xlfn.IFNA(VLOOKUP(B3738,'Urban Plastix Holds'!$I$36:$T$433,6,0),0)</f>
        <v>0</v>
      </c>
      <c r="G3738" s="2">
        <f t="shared" si="207"/>
        <v>0</v>
      </c>
      <c r="H3738" s="2">
        <f t="shared" si="208"/>
        <v>0</v>
      </c>
    </row>
    <row r="3739" spans="2:8">
      <c r="B3739" t="s">
        <v>1297</v>
      </c>
      <c r="C3739" t="s">
        <v>1338</v>
      </c>
      <c r="D3739" s="7" t="str">
        <f t="shared" si="209"/>
        <v>15-12</v>
      </c>
      <c r="E3739" s="1">
        <f>_xlfn.IFNA(VLOOKUP(B3739,'Urban Plastix Holds'!$I$36:$T$433,7,0),0)</f>
        <v>0</v>
      </c>
      <c r="G3739" s="2">
        <f t="shared" si="207"/>
        <v>0</v>
      </c>
      <c r="H3739" s="2">
        <f t="shared" si="208"/>
        <v>0</v>
      </c>
    </row>
    <row r="3740" spans="2:8">
      <c r="B3740" t="s">
        <v>1297</v>
      </c>
      <c r="C3740" t="s">
        <v>1338</v>
      </c>
      <c r="D3740" s="8" t="str">
        <f t="shared" si="209"/>
        <v>16-16</v>
      </c>
      <c r="E3740" s="1">
        <f>_xlfn.IFNA(VLOOKUP(B3740,'Urban Plastix Holds'!$I$36:$T$433,8,0),0)</f>
        <v>0</v>
      </c>
      <c r="G3740" s="2">
        <f t="shared" si="207"/>
        <v>0</v>
      </c>
      <c r="H3740" s="2">
        <f t="shared" si="208"/>
        <v>0</v>
      </c>
    </row>
    <row r="3741" spans="2:8">
      <c r="B3741" t="s">
        <v>1297</v>
      </c>
      <c r="C3741" t="s">
        <v>1338</v>
      </c>
      <c r="D3741" s="9" t="str">
        <f t="shared" si="209"/>
        <v>13-01</v>
      </c>
      <c r="E3741" s="1">
        <f>_xlfn.IFNA(VLOOKUP(B3741,'Urban Plastix Holds'!$I$36:$T$433,9,0),0)</f>
        <v>0</v>
      </c>
      <c r="G3741" s="2">
        <f t="shared" si="207"/>
        <v>0</v>
      </c>
      <c r="H3741" s="2">
        <f t="shared" si="208"/>
        <v>0</v>
      </c>
    </row>
    <row r="3742" spans="2:8">
      <c r="B3742" t="s">
        <v>1297</v>
      </c>
      <c r="C3742" t="s">
        <v>1338</v>
      </c>
      <c r="D3742" s="10" t="str">
        <f t="shared" si="209"/>
        <v>07-13</v>
      </c>
      <c r="E3742" s="1">
        <f>_xlfn.IFNA(VLOOKUP(B3742,'Urban Plastix Holds'!$I$36:$T$433,10,0),0)</f>
        <v>0</v>
      </c>
      <c r="G3742" s="2">
        <f t="shared" si="207"/>
        <v>0</v>
      </c>
      <c r="H3742" s="2">
        <f t="shared" si="208"/>
        <v>0</v>
      </c>
    </row>
    <row r="3743" spans="2:8">
      <c r="B3743" t="s">
        <v>1297</v>
      </c>
      <c r="C3743" t="s">
        <v>1338</v>
      </c>
      <c r="D3743" s="11" t="str">
        <f t="shared" si="209"/>
        <v>11-26</v>
      </c>
      <c r="E3743" s="1">
        <f>_xlfn.IFNA(VLOOKUP(B3743,'Urban Plastix Holds'!$I$36:$T$433,11,0),0)</f>
        <v>0</v>
      </c>
      <c r="G3743" s="2">
        <f t="shared" si="207"/>
        <v>0</v>
      </c>
      <c r="H3743" s="2">
        <f t="shared" si="208"/>
        <v>0</v>
      </c>
    </row>
    <row r="3744" spans="2:8">
      <c r="B3744" t="s">
        <v>1297</v>
      </c>
      <c r="C3744" t="s">
        <v>1338</v>
      </c>
      <c r="D3744" s="13" t="str">
        <f t="shared" si="209"/>
        <v>18-01</v>
      </c>
      <c r="E3744" s="1">
        <f>_xlfn.IFNA(VLOOKUP(B3744,'Urban Plastix Holds'!$I$36:$T$433,12,0),0)</f>
        <v>0</v>
      </c>
      <c r="G3744" s="2">
        <f t="shared" si="207"/>
        <v>0</v>
      </c>
      <c r="H3744" s="2">
        <f t="shared" si="208"/>
        <v>0</v>
      </c>
    </row>
    <row r="3745" spans="2:8">
      <c r="B3745" t="s">
        <v>1297</v>
      </c>
      <c r="C3745" t="s">
        <v>1338</v>
      </c>
      <c r="D3745" s="12" t="str">
        <f t="shared" si="209"/>
        <v>Color Code</v>
      </c>
      <c r="E3745" s="1">
        <f>_xlfn.IFNA(VLOOKUP(B3745,'Urban Plastix Holds'!$I$36:$T$433,13,0),0)</f>
        <v>0</v>
      </c>
      <c r="G3745" s="2">
        <f t="shared" si="207"/>
        <v>0</v>
      </c>
      <c r="H3745" s="2">
        <f t="shared" si="208"/>
        <v>0</v>
      </c>
    </row>
    <row r="3746" spans="2:8">
      <c r="B3746" t="s">
        <v>1298</v>
      </c>
      <c r="C3746" t="s">
        <v>1339</v>
      </c>
      <c r="D3746" s="5" t="str">
        <f t="shared" si="209"/>
        <v>11-12</v>
      </c>
      <c r="E3746" s="1">
        <f>_xlfn.IFNA(VLOOKUP(B3746,'Urban Plastix Holds'!$I$36:$T$433,5,0),0)</f>
        <v>0</v>
      </c>
      <c r="G3746" s="2">
        <f t="shared" si="207"/>
        <v>0</v>
      </c>
      <c r="H3746" s="2">
        <f t="shared" si="208"/>
        <v>0</v>
      </c>
    </row>
    <row r="3747" spans="2:8">
      <c r="B3747" t="s">
        <v>1298</v>
      </c>
      <c r="C3747" t="s">
        <v>1339</v>
      </c>
      <c r="D3747" s="6" t="str">
        <f t="shared" si="209"/>
        <v>14-01</v>
      </c>
      <c r="E3747" s="1">
        <f>_xlfn.IFNA(VLOOKUP(B3747,'Urban Plastix Holds'!$I$36:$T$433,6,0),0)</f>
        <v>0</v>
      </c>
      <c r="G3747" s="2">
        <f t="shared" si="207"/>
        <v>0</v>
      </c>
      <c r="H3747" s="2">
        <f t="shared" si="208"/>
        <v>0</v>
      </c>
    </row>
    <row r="3748" spans="2:8">
      <c r="B3748" t="s">
        <v>1298</v>
      </c>
      <c r="C3748" t="s">
        <v>1339</v>
      </c>
      <c r="D3748" s="7" t="str">
        <f t="shared" si="209"/>
        <v>15-12</v>
      </c>
      <c r="E3748" s="1">
        <f>_xlfn.IFNA(VLOOKUP(B3748,'Urban Plastix Holds'!$I$36:$T$433,7,0),0)</f>
        <v>0</v>
      </c>
      <c r="G3748" s="2">
        <f t="shared" si="207"/>
        <v>0</v>
      </c>
      <c r="H3748" s="2">
        <f t="shared" si="208"/>
        <v>0</v>
      </c>
    </row>
    <row r="3749" spans="2:8">
      <c r="B3749" t="s">
        <v>1298</v>
      </c>
      <c r="C3749" t="s">
        <v>1339</v>
      </c>
      <c r="D3749" s="8" t="str">
        <f t="shared" si="209"/>
        <v>16-16</v>
      </c>
      <c r="E3749" s="1">
        <f>_xlfn.IFNA(VLOOKUP(B3749,'Urban Plastix Holds'!$I$36:$T$433,8,0),0)</f>
        <v>0</v>
      </c>
      <c r="G3749" s="2">
        <f t="shared" si="207"/>
        <v>0</v>
      </c>
      <c r="H3749" s="2">
        <f t="shared" si="208"/>
        <v>0</v>
      </c>
    </row>
    <row r="3750" spans="2:8">
      <c r="B3750" t="s">
        <v>1298</v>
      </c>
      <c r="C3750" t="s">
        <v>1339</v>
      </c>
      <c r="D3750" s="9" t="str">
        <f t="shared" si="209"/>
        <v>13-01</v>
      </c>
      <c r="E3750" s="1">
        <f>_xlfn.IFNA(VLOOKUP(B3750,'Urban Plastix Holds'!$I$36:$T$433,9,0),0)</f>
        <v>0</v>
      </c>
      <c r="G3750" s="2">
        <f t="shared" si="207"/>
        <v>0</v>
      </c>
      <c r="H3750" s="2">
        <f t="shared" si="208"/>
        <v>0</v>
      </c>
    </row>
    <row r="3751" spans="2:8">
      <c r="B3751" t="s">
        <v>1298</v>
      </c>
      <c r="C3751" t="s">
        <v>1339</v>
      </c>
      <c r="D3751" s="10" t="str">
        <f t="shared" si="209"/>
        <v>07-13</v>
      </c>
      <c r="E3751" s="1">
        <f>_xlfn.IFNA(VLOOKUP(B3751,'Urban Plastix Holds'!$I$36:$T$433,10,0),0)</f>
        <v>0</v>
      </c>
      <c r="G3751" s="2">
        <f t="shared" si="207"/>
        <v>0</v>
      </c>
      <c r="H3751" s="2">
        <f t="shared" si="208"/>
        <v>0</v>
      </c>
    </row>
    <row r="3752" spans="2:8">
      <c r="B3752" t="s">
        <v>1298</v>
      </c>
      <c r="C3752" t="s">
        <v>1339</v>
      </c>
      <c r="D3752" s="11" t="str">
        <f t="shared" si="209"/>
        <v>11-26</v>
      </c>
      <c r="E3752" s="1">
        <f>_xlfn.IFNA(VLOOKUP(B3752,'Urban Plastix Holds'!$I$36:$T$433,11,0),0)</f>
        <v>0</v>
      </c>
      <c r="G3752" s="2">
        <f t="shared" ref="G3752:G3815" si="210">E3752*F3752</f>
        <v>0</v>
      </c>
      <c r="H3752" s="2">
        <f t="shared" ref="H3752:H3815" si="211">IF($S$11="Y",G3752*0.05,0)</f>
        <v>0</v>
      </c>
    </row>
    <row r="3753" spans="2:8">
      <c r="B3753" t="s">
        <v>1298</v>
      </c>
      <c r="C3753" t="s">
        <v>1339</v>
      </c>
      <c r="D3753" s="13" t="str">
        <f t="shared" si="209"/>
        <v>18-01</v>
      </c>
      <c r="E3753" s="1">
        <f>_xlfn.IFNA(VLOOKUP(B3753,'Urban Plastix Holds'!$I$36:$T$433,12,0),0)</f>
        <v>0</v>
      </c>
      <c r="G3753" s="2">
        <f t="shared" si="210"/>
        <v>0</v>
      </c>
      <c r="H3753" s="2">
        <f t="shared" si="211"/>
        <v>0</v>
      </c>
    </row>
    <row r="3754" spans="2:8">
      <c r="B3754" t="s">
        <v>1298</v>
      </c>
      <c r="C3754" t="s">
        <v>1339</v>
      </c>
      <c r="D3754" s="12" t="str">
        <f t="shared" si="209"/>
        <v>Color Code</v>
      </c>
      <c r="E3754" s="1">
        <f>_xlfn.IFNA(VLOOKUP(B3754,'Urban Plastix Holds'!$I$36:$T$433,13,0),0)</f>
        <v>0</v>
      </c>
      <c r="G3754" s="2">
        <f t="shared" si="210"/>
        <v>0</v>
      </c>
      <c r="H3754" s="2">
        <f t="shared" si="211"/>
        <v>0</v>
      </c>
    </row>
    <row r="3755" spans="2:8">
      <c r="B3755" t="s">
        <v>1178</v>
      </c>
      <c r="C3755" t="s">
        <v>1340</v>
      </c>
      <c r="D3755" s="5" t="str">
        <f t="shared" si="209"/>
        <v>11-12</v>
      </c>
      <c r="E3755" s="1">
        <f>_xlfn.IFNA(VLOOKUP(B3755,'Urban Plastix Holds'!$I$36:$T$433,5,0),0)</f>
        <v>0</v>
      </c>
      <c r="G3755" s="2">
        <f t="shared" si="210"/>
        <v>0</v>
      </c>
      <c r="H3755" s="2">
        <f t="shared" si="211"/>
        <v>0</v>
      </c>
    </row>
    <row r="3756" spans="2:8">
      <c r="B3756" t="s">
        <v>1178</v>
      </c>
      <c r="C3756" t="s">
        <v>1340</v>
      </c>
      <c r="D3756" s="6" t="str">
        <f t="shared" si="209"/>
        <v>14-01</v>
      </c>
      <c r="E3756" s="1">
        <f>_xlfn.IFNA(VLOOKUP(B3756,'Urban Plastix Holds'!$I$36:$T$433,6,0),0)</f>
        <v>0</v>
      </c>
      <c r="G3756" s="2">
        <f t="shared" si="210"/>
        <v>0</v>
      </c>
      <c r="H3756" s="2">
        <f t="shared" si="211"/>
        <v>0</v>
      </c>
    </row>
    <row r="3757" spans="2:8">
      <c r="B3757" t="s">
        <v>1178</v>
      </c>
      <c r="C3757" t="s">
        <v>1340</v>
      </c>
      <c r="D3757" s="7" t="str">
        <f t="shared" si="209"/>
        <v>15-12</v>
      </c>
      <c r="E3757" s="1">
        <f>_xlfn.IFNA(VLOOKUP(B3757,'Urban Plastix Holds'!$I$36:$T$433,7,0),0)</f>
        <v>0</v>
      </c>
      <c r="G3757" s="2">
        <f t="shared" si="210"/>
        <v>0</v>
      </c>
      <c r="H3757" s="2">
        <f t="shared" si="211"/>
        <v>0</v>
      </c>
    </row>
    <row r="3758" spans="2:8">
      <c r="B3758" t="s">
        <v>1178</v>
      </c>
      <c r="C3758" t="s">
        <v>1340</v>
      </c>
      <c r="D3758" s="8" t="str">
        <f t="shared" si="209"/>
        <v>16-16</v>
      </c>
      <c r="E3758" s="1">
        <f>_xlfn.IFNA(VLOOKUP(B3758,'Urban Plastix Holds'!$I$36:$T$433,8,0),0)</f>
        <v>0</v>
      </c>
      <c r="G3758" s="2">
        <f t="shared" si="210"/>
        <v>0</v>
      </c>
      <c r="H3758" s="2">
        <f t="shared" si="211"/>
        <v>0</v>
      </c>
    </row>
    <row r="3759" spans="2:8">
      <c r="B3759" t="s">
        <v>1178</v>
      </c>
      <c r="C3759" t="s">
        <v>1340</v>
      </c>
      <c r="D3759" s="9" t="str">
        <f t="shared" si="209"/>
        <v>13-01</v>
      </c>
      <c r="E3759" s="1">
        <f>_xlfn.IFNA(VLOOKUP(B3759,'Urban Plastix Holds'!$I$36:$T$433,9,0),0)</f>
        <v>0</v>
      </c>
      <c r="G3759" s="2">
        <f t="shared" si="210"/>
        <v>0</v>
      </c>
      <c r="H3759" s="2">
        <f t="shared" si="211"/>
        <v>0</v>
      </c>
    </row>
    <row r="3760" spans="2:8">
      <c r="B3760" t="s">
        <v>1178</v>
      </c>
      <c r="C3760" t="s">
        <v>1340</v>
      </c>
      <c r="D3760" s="10" t="str">
        <f t="shared" si="209"/>
        <v>07-13</v>
      </c>
      <c r="E3760" s="1">
        <f>_xlfn.IFNA(VLOOKUP(B3760,'Urban Plastix Holds'!$I$36:$T$433,10,0),0)</f>
        <v>0</v>
      </c>
      <c r="G3760" s="2">
        <f t="shared" si="210"/>
        <v>0</v>
      </c>
      <c r="H3760" s="2">
        <f t="shared" si="211"/>
        <v>0</v>
      </c>
    </row>
    <row r="3761" spans="2:8">
      <c r="B3761" t="s">
        <v>1178</v>
      </c>
      <c r="C3761" t="s">
        <v>1340</v>
      </c>
      <c r="D3761" s="11" t="str">
        <f t="shared" si="209"/>
        <v>11-26</v>
      </c>
      <c r="E3761" s="1">
        <f>_xlfn.IFNA(VLOOKUP(B3761,'Urban Plastix Holds'!$I$36:$T$433,11,0),0)</f>
        <v>0</v>
      </c>
      <c r="G3761" s="2">
        <f t="shared" si="210"/>
        <v>0</v>
      </c>
      <c r="H3761" s="2">
        <f t="shared" si="211"/>
        <v>0</v>
      </c>
    </row>
    <row r="3762" spans="2:8">
      <c r="B3762" t="s">
        <v>1178</v>
      </c>
      <c r="C3762" t="s">
        <v>1340</v>
      </c>
      <c r="D3762" s="13" t="str">
        <f t="shared" si="209"/>
        <v>18-01</v>
      </c>
      <c r="E3762" s="1">
        <f>_xlfn.IFNA(VLOOKUP(B3762,'Urban Plastix Holds'!$I$36:$T$433,12,0),0)</f>
        <v>0</v>
      </c>
      <c r="G3762" s="2">
        <f t="shared" si="210"/>
        <v>0</v>
      </c>
      <c r="H3762" s="2">
        <f t="shared" si="211"/>
        <v>0</v>
      </c>
    </row>
    <row r="3763" spans="2:8">
      <c r="B3763" t="s">
        <v>1178</v>
      </c>
      <c r="C3763" t="s">
        <v>1340</v>
      </c>
      <c r="D3763" s="12" t="str">
        <f t="shared" si="209"/>
        <v>Color Code</v>
      </c>
      <c r="E3763" s="1">
        <f>_xlfn.IFNA(VLOOKUP(B3763,'Urban Plastix Holds'!$I$36:$T$433,13,0),0)</f>
        <v>0</v>
      </c>
      <c r="G3763" s="2">
        <f t="shared" si="210"/>
        <v>0</v>
      </c>
      <c r="H3763" s="2">
        <f t="shared" si="211"/>
        <v>0</v>
      </c>
    </row>
    <row r="3764" spans="2:8">
      <c r="B3764" t="s">
        <v>1100</v>
      </c>
      <c r="C3764" t="s">
        <v>1341</v>
      </c>
      <c r="D3764" s="5" t="str">
        <f t="shared" si="209"/>
        <v>11-12</v>
      </c>
      <c r="E3764" s="1">
        <f>_xlfn.IFNA(VLOOKUP(B3764,'Urban Plastix Holds'!$I$36:$T$433,5,0),0)</f>
        <v>0</v>
      </c>
      <c r="G3764" s="2">
        <f t="shared" si="210"/>
        <v>0</v>
      </c>
      <c r="H3764" s="2">
        <f t="shared" si="211"/>
        <v>0</v>
      </c>
    </row>
    <row r="3765" spans="2:8">
      <c r="B3765" t="s">
        <v>1100</v>
      </c>
      <c r="C3765" t="s">
        <v>1341</v>
      </c>
      <c r="D3765" s="6" t="str">
        <f t="shared" si="209"/>
        <v>14-01</v>
      </c>
      <c r="E3765" s="1">
        <f>_xlfn.IFNA(VLOOKUP(B3765,'Urban Plastix Holds'!$I$36:$T$433,6,0),0)</f>
        <v>0</v>
      </c>
      <c r="G3765" s="2">
        <f t="shared" si="210"/>
        <v>0</v>
      </c>
      <c r="H3765" s="2">
        <f t="shared" si="211"/>
        <v>0</v>
      </c>
    </row>
    <row r="3766" spans="2:8">
      <c r="B3766" t="s">
        <v>1100</v>
      </c>
      <c r="C3766" t="s">
        <v>1341</v>
      </c>
      <c r="D3766" s="7" t="str">
        <f t="shared" si="209"/>
        <v>15-12</v>
      </c>
      <c r="E3766" s="1">
        <f>_xlfn.IFNA(VLOOKUP(B3766,'Urban Plastix Holds'!$I$36:$T$433,7,0),0)</f>
        <v>0</v>
      </c>
      <c r="G3766" s="2">
        <f t="shared" si="210"/>
        <v>0</v>
      </c>
      <c r="H3766" s="2">
        <f t="shared" si="211"/>
        <v>0</v>
      </c>
    </row>
    <row r="3767" spans="2:8">
      <c r="B3767" t="s">
        <v>1100</v>
      </c>
      <c r="C3767" t="s">
        <v>1341</v>
      </c>
      <c r="D3767" s="8" t="str">
        <f t="shared" si="209"/>
        <v>16-16</v>
      </c>
      <c r="E3767" s="1">
        <f>_xlfn.IFNA(VLOOKUP(B3767,'Urban Plastix Holds'!$I$36:$T$433,8,0),0)</f>
        <v>0</v>
      </c>
      <c r="G3767" s="2">
        <f t="shared" si="210"/>
        <v>0</v>
      </c>
      <c r="H3767" s="2">
        <f t="shared" si="211"/>
        <v>0</v>
      </c>
    </row>
    <row r="3768" spans="2:8">
      <c r="B3768" t="s">
        <v>1100</v>
      </c>
      <c r="C3768" t="s">
        <v>1341</v>
      </c>
      <c r="D3768" s="9" t="str">
        <f t="shared" si="209"/>
        <v>13-01</v>
      </c>
      <c r="E3768" s="1">
        <f>_xlfn.IFNA(VLOOKUP(B3768,'Urban Plastix Holds'!$I$36:$T$433,9,0),0)</f>
        <v>0</v>
      </c>
      <c r="G3768" s="2">
        <f t="shared" si="210"/>
        <v>0</v>
      </c>
      <c r="H3768" s="2">
        <f t="shared" si="211"/>
        <v>0</v>
      </c>
    </row>
    <row r="3769" spans="2:8">
      <c r="B3769" t="s">
        <v>1100</v>
      </c>
      <c r="C3769" t="s">
        <v>1341</v>
      </c>
      <c r="D3769" s="10" t="str">
        <f t="shared" si="209"/>
        <v>07-13</v>
      </c>
      <c r="E3769" s="1">
        <f>_xlfn.IFNA(VLOOKUP(B3769,'Urban Plastix Holds'!$I$36:$T$433,10,0),0)</f>
        <v>0</v>
      </c>
      <c r="G3769" s="2">
        <f t="shared" si="210"/>
        <v>0</v>
      </c>
      <c r="H3769" s="2">
        <f t="shared" si="211"/>
        <v>0</v>
      </c>
    </row>
    <row r="3770" spans="2:8">
      <c r="B3770" t="s">
        <v>1100</v>
      </c>
      <c r="C3770" t="s">
        <v>1341</v>
      </c>
      <c r="D3770" s="11" t="str">
        <f t="shared" si="209"/>
        <v>11-26</v>
      </c>
      <c r="E3770" s="1">
        <f>_xlfn.IFNA(VLOOKUP(B3770,'Urban Plastix Holds'!$I$36:$T$433,11,0),0)</f>
        <v>0</v>
      </c>
      <c r="G3770" s="2">
        <f t="shared" si="210"/>
        <v>0</v>
      </c>
      <c r="H3770" s="2">
        <f t="shared" si="211"/>
        <v>0</v>
      </c>
    </row>
    <row r="3771" spans="2:8">
      <c r="B3771" t="s">
        <v>1100</v>
      </c>
      <c r="C3771" t="s">
        <v>1341</v>
      </c>
      <c r="D3771" s="13" t="str">
        <f t="shared" si="209"/>
        <v>18-01</v>
      </c>
      <c r="E3771" s="1">
        <f>_xlfn.IFNA(VLOOKUP(B3771,'Urban Plastix Holds'!$I$36:$T$433,12,0),0)</f>
        <v>0</v>
      </c>
      <c r="G3771" s="2">
        <f t="shared" si="210"/>
        <v>0</v>
      </c>
      <c r="H3771" s="2">
        <f t="shared" si="211"/>
        <v>0</v>
      </c>
    </row>
    <row r="3772" spans="2:8">
      <c r="B3772" t="s">
        <v>1100</v>
      </c>
      <c r="C3772" t="s">
        <v>1341</v>
      </c>
      <c r="D3772" s="12" t="str">
        <f t="shared" si="209"/>
        <v>Color Code</v>
      </c>
      <c r="E3772" s="1">
        <f>_xlfn.IFNA(VLOOKUP(B3772,'Urban Plastix Holds'!$I$36:$T$433,13,0),0)</f>
        <v>0</v>
      </c>
      <c r="G3772" s="2">
        <f t="shared" si="210"/>
        <v>0</v>
      </c>
      <c r="H3772" s="2">
        <f t="shared" si="211"/>
        <v>0</v>
      </c>
    </row>
    <row r="3773" spans="2:8">
      <c r="B3773" t="s">
        <v>1093</v>
      </c>
      <c r="C3773" t="s">
        <v>1342</v>
      </c>
      <c r="D3773" s="5" t="str">
        <f t="shared" si="209"/>
        <v>11-12</v>
      </c>
      <c r="E3773" s="1">
        <f>_xlfn.IFNA(VLOOKUP(B3773,'Urban Plastix Holds'!$I$36:$T$433,5,0),0)</f>
        <v>0</v>
      </c>
      <c r="G3773" s="2">
        <f t="shared" si="210"/>
        <v>0</v>
      </c>
      <c r="H3773" s="2">
        <f t="shared" si="211"/>
        <v>0</v>
      </c>
    </row>
    <row r="3774" spans="2:8">
      <c r="B3774" t="s">
        <v>1093</v>
      </c>
      <c r="C3774" t="s">
        <v>1342</v>
      </c>
      <c r="D3774" s="6" t="str">
        <f t="shared" si="209"/>
        <v>14-01</v>
      </c>
      <c r="E3774" s="1">
        <f>_xlfn.IFNA(VLOOKUP(B3774,'Urban Plastix Holds'!$I$36:$T$433,6,0),0)</f>
        <v>0</v>
      </c>
      <c r="G3774" s="2">
        <f t="shared" si="210"/>
        <v>0</v>
      </c>
      <c r="H3774" s="2">
        <f t="shared" si="211"/>
        <v>0</v>
      </c>
    </row>
    <row r="3775" spans="2:8">
      <c r="B3775" t="s">
        <v>1093</v>
      </c>
      <c r="C3775" t="s">
        <v>1342</v>
      </c>
      <c r="D3775" s="7" t="str">
        <f t="shared" si="209"/>
        <v>15-12</v>
      </c>
      <c r="E3775" s="1">
        <f>_xlfn.IFNA(VLOOKUP(B3775,'Urban Plastix Holds'!$I$36:$T$433,7,0),0)</f>
        <v>0</v>
      </c>
      <c r="G3775" s="2">
        <f t="shared" si="210"/>
        <v>0</v>
      </c>
      <c r="H3775" s="2">
        <f t="shared" si="211"/>
        <v>0</v>
      </c>
    </row>
    <row r="3776" spans="2:8">
      <c r="B3776" t="s">
        <v>1093</v>
      </c>
      <c r="C3776" t="s">
        <v>1342</v>
      </c>
      <c r="D3776" s="8" t="str">
        <f t="shared" si="209"/>
        <v>16-16</v>
      </c>
      <c r="E3776" s="1">
        <f>_xlfn.IFNA(VLOOKUP(B3776,'Urban Plastix Holds'!$I$36:$T$433,8,0),0)</f>
        <v>0</v>
      </c>
      <c r="G3776" s="2">
        <f t="shared" si="210"/>
        <v>0</v>
      </c>
      <c r="H3776" s="2">
        <f t="shared" si="211"/>
        <v>0</v>
      </c>
    </row>
    <row r="3777" spans="2:8">
      <c r="B3777" t="s">
        <v>1093</v>
      </c>
      <c r="C3777" t="s">
        <v>1342</v>
      </c>
      <c r="D3777" s="9" t="str">
        <f t="shared" si="209"/>
        <v>13-01</v>
      </c>
      <c r="E3777" s="1">
        <f>_xlfn.IFNA(VLOOKUP(B3777,'Urban Plastix Holds'!$I$36:$T$433,9,0),0)</f>
        <v>0</v>
      </c>
      <c r="G3777" s="2">
        <f t="shared" si="210"/>
        <v>0</v>
      </c>
      <c r="H3777" s="2">
        <f t="shared" si="211"/>
        <v>0</v>
      </c>
    </row>
    <row r="3778" spans="2:8">
      <c r="B3778" t="s">
        <v>1093</v>
      </c>
      <c r="C3778" t="s">
        <v>1342</v>
      </c>
      <c r="D3778" s="10" t="str">
        <f t="shared" si="209"/>
        <v>07-13</v>
      </c>
      <c r="E3778" s="1">
        <f>_xlfn.IFNA(VLOOKUP(B3778,'Urban Plastix Holds'!$I$36:$T$433,10,0),0)</f>
        <v>0</v>
      </c>
      <c r="G3778" s="2">
        <f t="shared" si="210"/>
        <v>0</v>
      </c>
      <c r="H3778" s="2">
        <f t="shared" si="211"/>
        <v>0</v>
      </c>
    </row>
    <row r="3779" spans="2:8">
      <c r="B3779" t="s">
        <v>1093</v>
      </c>
      <c r="C3779" t="s">
        <v>1342</v>
      </c>
      <c r="D3779" s="11" t="str">
        <f t="shared" si="209"/>
        <v>11-26</v>
      </c>
      <c r="E3779" s="1">
        <f>_xlfn.IFNA(VLOOKUP(B3779,'Urban Plastix Holds'!$I$36:$T$433,11,0),0)</f>
        <v>0</v>
      </c>
      <c r="G3779" s="2">
        <f t="shared" si="210"/>
        <v>0</v>
      </c>
      <c r="H3779" s="2">
        <f t="shared" si="211"/>
        <v>0</v>
      </c>
    </row>
    <row r="3780" spans="2:8">
      <c r="B3780" t="s">
        <v>1093</v>
      </c>
      <c r="C3780" t="s">
        <v>1342</v>
      </c>
      <c r="D3780" s="13" t="str">
        <f t="shared" si="209"/>
        <v>18-01</v>
      </c>
      <c r="E3780" s="1">
        <f>_xlfn.IFNA(VLOOKUP(B3780,'Urban Plastix Holds'!$I$36:$T$433,12,0),0)</f>
        <v>0</v>
      </c>
      <c r="G3780" s="2">
        <f t="shared" si="210"/>
        <v>0</v>
      </c>
      <c r="H3780" s="2">
        <f t="shared" si="211"/>
        <v>0</v>
      </c>
    </row>
    <row r="3781" spans="2:8">
      <c r="B3781" t="s">
        <v>1093</v>
      </c>
      <c r="C3781" t="s">
        <v>1342</v>
      </c>
      <c r="D3781" s="12" t="str">
        <f t="shared" si="209"/>
        <v>Color Code</v>
      </c>
      <c r="E3781" s="1">
        <f>_xlfn.IFNA(VLOOKUP(B3781,'Urban Plastix Holds'!$I$36:$T$433,13,0),0)</f>
        <v>0</v>
      </c>
      <c r="G3781" s="2">
        <f t="shared" si="210"/>
        <v>0</v>
      </c>
      <c r="H3781" s="2">
        <f t="shared" si="211"/>
        <v>0</v>
      </c>
    </row>
    <row r="3782" spans="2:8">
      <c r="B3782" t="s">
        <v>1160</v>
      </c>
      <c r="C3782" t="s">
        <v>1343</v>
      </c>
      <c r="D3782" s="5" t="str">
        <f t="shared" si="209"/>
        <v>11-12</v>
      </c>
      <c r="E3782" s="1">
        <f>_xlfn.IFNA(VLOOKUP(B3782,'Urban Plastix Holds'!$I$36:$T$433,5,0),0)</f>
        <v>0</v>
      </c>
      <c r="G3782" s="2">
        <f t="shared" si="210"/>
        <v>0</v>
      </c>
      <c r="H3782" s="2">
        <f t="shared" si="211"/>
        <v>0</v>
      </c>
    </row>
    <row r="3783" spans="2:8">
      <c r="B3783" t="s">
        <v>1160</v>
      </c>
      <c r="C3783" t="s">
        <v>1343</v>
      </c>
      <c r="D3783" s="6" t="str">
        <f t="shared" si="209"/>
        <v>14-01</v>
      </c>
      <c r="E3783" s="1">
        <f>_xlfn.IFNA(VLOOKUP(B3783,'Urban Plastix Holds'!$I$36:$T$433,6,0),0)</f>
        <v>0</v>
      </c>
      <c r="G3783" s="2">
        <f t="shared" si="210"/>
        <v>0</v>
      </c>
      <c r="H3783" s="2">
        <f t="shared" si="211"/>
        <v>0</v>
      </c>
    </row>
    <row r="3784" spans="2:8">
      <c r="B3784" t="s">
        <v>1160</v>
      </c>
      <c r="C3784" t="s">
        <v>1343</v>
      </c>
      <c r="D3784" s="7" t="str">
        <f t="shared" si="209"/>
        <v>15-12</v>
      </c>
      <c r="E3784" s="1">
        <f>_xlfn.IFNA(VLOOKUP(B3784,'Urban Plastix Holds'!$I$36:$T$433,7,0),0)</f>
        <v>0</v>
      </c>
      <c r="G3784" s="2">
        <f t="shared" si="210"/>
        <v>0</v>
      </c>
      <c r="H3784" s="2">
        <f t="shared" si="211"/>
        <v>0</v>
      </c>
    </row>
    <row r="3785" spans="2:8">
      <c r="B3785" t="s">
        <v>1160</v>
      </c>
      <c r="C3785" t="s">
        <v>1343</v>
      </c>
      <c r="D3785" s="8" t="str">
        <f t="shared" si="209"/>
        <v>16-16</v>
      </c>
      <c r="E3785" s="1">
        <f>_xlfn.IFNA(VLOOKUP(B3785,'Urban Plastix Holds'!$I$36:$T$433,8,0),0)</f>
        <v>0</v>
      </c>
      <c r="G3785" s="2">
        <f t="shared" si="210"/>
        <v>0</v>
      </c>
      <c r="H3785" s="2">
        <f t="shared" si="211"/>
        <v>0</v>
      </c>
    </row>
    <row r="3786" spans="2:8">
      <c r="B3786" t="s">
        <v>1160</v>
      </c>
      <c r="C3786" t="s">
        <v>1343</v>
      </c>
      <c r="D3786" s="9" t="str">
        <f t="shared" si="209"/>
        <v>13-01</v>
      </c>
      <c r="E3786" s="1">
        <f>_xlfn.IFNA(VLOOKUP(B3786,'Urban Plastix Holds'!$I$36:$T$433,9,0),0)</f>
        <v>0</v>
      </c>
      <c r="G3786" s="2">
        <f t="shared" si="210"/>
        <v>0</v>
      </c>
      <c r="H3786" s="2">
        <f t="shared" si="211"/>
        <v>0</v>
      </c>
    </row>
    <row r="3787" spans="2:8">
      <c r="B3787" t="s">
        <v>1160</v>
      </c>
      <c r="C3787" t="s">
        <v>1343</v>
      </c>
      <c r="D3787" s="10" t="str">
        <f t="shared" si="209"/>
        <v>07-13</v>
      </c>
      <c r="E3787" s="1">
        <f>_xlfn.IFNA(VLOOKUP(B3787,'Urban Plastix Holds'!$I$36:$T$433,10,0),0)</f>
        <v>0</v>
      </c>
      <c r="G3787" s="2">
        <f t="shared" si="210"/>
        <v>0</v>
      </c>
      <c r="H3787" s="2">
        <f t="shared" si="211"/>
        <v>0</v>
      </c>
    </row>
    <row r="3788" spans="2:8">
      <c r="B3788" t="s">
        <v>1160</v>
      </c>
      <c r="C3788" t="s">
        <v>1343</v>
      </c>
      <c r="D3788" s="11" t="str">
        <f t="shared" si="209"/>
        <v>11-26</v>
      </c>
      <c r="E3788" s="1">
        <f>_xlfn.IFNA(VLOOKUP(B3788,'Urban Plastix Holds'!$I$36:$T$433,11,0),0)</f>
        <v>0</v>
      </c>
      <c r="G3788" s="2">
        <f t="shared" si="210"/>
        <v>0</v>
      </c>
      <c r="H3788" s="2">
        <f t="shared" si="211"/>
        <v>0</v>
      </c>
    </row>
    <row r="3789" spans="2:8">
      <c r="B3789" t="s">
        <v>1160</v>
      </c>
      <c r="C3789" t="s">
        <v>1343</v>
      </c>
      <c r="D3789" s="13" t="str">
        <f t="shared" si="209"/>
        <v>18-01</v>
      </c>
      <c r="E3789" s="1">
        <f>_xlfn.IFNA(VLOOKUP(B3789,'Urban Plastix Holds'!$I$36:$T$433,12,0),0)</f>
        <v>0</v>
      </c>
      <c r="G3789" s="2">
        <f t="shared" si="210"/>
        <v>0</v>
      </c>
      <c r="H3789" s="2">
        <f t="shared" si="211"/>
        <v>0</v>
      </c>
    </row>
    <row r="3790" spans="2:8">
      <c r="B3790" t="s">
        <v>1160</v>
      </c>
      <c r="C3790" t="s">
        <v>1343</v>
      </c>
      <c r="D3790" s="12" t="str">
        <f t="shared" si="209"/>
        <v>Color Code</v>
      </c>
      <c r="E3790" s="1">
        <f>_xlfn.IFNA(VLOOKUP(B3790,'Urban Plastix Holds'!$I$36:$T$433,13,0),0)</f>
        <v>0</v>
      </c>
      <c r="G3790" s="2">
        <f t="shared" si="210"/>
        <v>0</v>
      </c>
      <c r="H3790" s="2">
        <f t="shared" si="211"/>
        <v>0</v>
      </c>
    </row>
    <row r="3791" spans="2:8">
      <c r="B3791" t="s">
        <v>1104</v>
      </c>
      <c r="C3791" t="s">
        <v>1344</v>
      </c>
      <c r="D3791" s="5" t="str">
        <f t="shared" si="209"/>
        <v>11-12</v>
      </c>
      <c r="E3791" s="1">
        <f>_xlfn.IFNA(VLOOKUP(B3791,'Urban Plastix Holds'!$I$36:$T$433,5,0),0)</f>
        <v>0</v>
      </c>
      <c r="G3791" s="2">
        <f t="shared" si="210"/>
        <v>0</v>
      </c>
      <c r="H3791" s="2">
        <f t="shared" si="211"/>
        <v>0</v>
      </c>
    </row>
    <row r="3792" spans="2:8">
      <c r="B3792" t="s">
        <v>1104</v>
      </c>
      <c r="C3792" t="s">
        <v>1344</v>
      </c>
      <c r="D3792" s="6" t="str">
        <f t="shared" si="209"/>
        <v>14-01</v>
      </c>
      <c r="E3792" s="1">
        <f>_xlfn.IFNA(VLOOKUP(B3792,'Urban Plastix Holds'!$I$36:$T$433,6,0),0)</f>
        <v>0</v>
      </c>
      <c r="G3792" s="2">
        <f t="shared" si="210"/>
        <v>0</v>
      </c>
      <c r="H3792" s="2">
        <f t="shared" si="211"/>
        <v>0</v>
      </c>
    </row>
    <row r="3793" spans="2:8">
      <c r="B3793" t="s">
        <v>1104</v>
      </c>
      <c r="C3793" t="s">
        <v>1344</v>
      </c>
      <c r="D3793" s="7" t="str">
        <f t="shared" si="209"/>
        <v>15-12</v>
      </c>
      <c r="E3793" s="1">
        <f>_xlfn.IFNA(VLOOKUP(B3793,'Urban Plastix Holds'!$I$36:$T$433,7,0),0)</f>
        <v>0</v>
      </c>
      <c r="G3793" s="2">
        <f t="shared" si="210"/>
        <v>0</v>
      </c>
      <c r="H3793" s="2">
        <f t="shared" si="211"/>
        <v>0</v>
      </c>
    </row>
    <row r="3794" spans="2:8">
      <c r="B3794" t="s">
        <v>1104</v>
      </c>
      <c r="C3794" t="s">
        <v>1344</v>
      </c>
      <c r="D3794" s="8" t="str">
        <f t="shared" ref="D3794:D3857" si="212">D3785</f>
        <v>16-16</v>
      </c>
      <c r="E3794" s="1">
        <f>_xlfn.IFNA(VLOOKUP(B3794,'Urban Plastix Holds'!$I$36:$T$433,8,0),0)</f>
        <v>0</v>
      </c>
      <c r="G3794" s="2">
        <f t="shared" si="210"/>
        <v>0</v>
      </c>
      <c r="H3794" s="2">
        <f t="shared" si="211"/>
        <v>0</v>
      </c>
    </row>
    <row r="3795" spans="2:8">
      <c r="B3795" t="s">
        <v>1104</v>
      </c>
      <c r="C3795" t="s">
        <v>1344</v>
      </c>
      <c r="D3795" s="9" t="str">
        <f t="shared" si="212"/>
        <v>13-01</v>
      </c>
      <c r="E3795" s="1">
        <f>_xlfn.IFNA(VLOOKUP(B3795,'Urban Plastix Holds'!$I$36:$T$433,9,0),0)</f>
        <v>0</v>
      </c>
      <c r="G3795" s="2">
        <f t="shared" si="210"/>
        <v>0</v>
      </c>
      <c r="H3795" s="2">
        <f t="shared" si="211"/>
        <v>0</v>
      </c>
    </row>
    <row r="3796" spans="2:8">
      <c r="B3796" t="s">
        <v>1104</v>
      </c>
      <c r="C3796" t="s">
        <v>1344</v>
      </c>
      <c r="D3796" s="10" t="str">
        <f t="shared" si="212"/>
        <v>07-13</v>
      </c>
      <c r="E3796" s="1">
        <f>_xlfn.IFNA(VLOOKUP(B3796,'Urban Plastix Holds'!$I$36:$T$433,10,0),0)</f>
        <v>0</v>
      </c>
      <c r="G3796" s="2">
        <f t="shared" si="210"/>
        <v>0</v>
      </c>
      <c r="H3796" s="2">
        <f t="shared" si="211"/>
        <v>0</v>
      </c>
    </row>
    <row r="3797" spans="2:8">
      <c r="B3797" t="s">
        <v>1104</v>
      </c>
      <c r="C3797" t="s">
        <v>1344</v>
      </c>
      <c r="D3797" s="11" t="str">
        <f t="shared" si="212"/>
        <v>11-26</v>
      </c>
      <c r="E3797" s="1">
        <f>_xlfn.IFNA(VLOOKUP(B3797,'Urban Plastix Holds'!$I$36:$T$433,11,0),0)</f>
        <v>0</v>
      </c>
      <c r="G3797" s="2">
        <f t="shared" si="210"/>
        <v>0</v>
      </c>
      <c r="H3797" s="2">
        <f t="shared" si="211"/>
        <v>0</v>
      </c>
    </row>
    <row r="3798" spans="2:8">
      <c r="B3798" t="s">
        <v>1104</v>
      </c>
      <c r="C3798" t="s">
        <v>1344</v>
      </c>
      <c r="D3798" s="13" t="str">
        <f t="shared" si="212"/>
        <v>18-01</v>
      </c>
      <c r="E3798" s="1">
        <f>_xlfn.IFNA(VLOOKUP(B3798,'Urban Plastix Holds'!$I$36:$T$433,12,0),0)</f>
        <v>0</v>
      </c>
      <c r="G3798" s="2">
        <f t="shared" si="210"/>
        <v>0</v>
      </c>
      <c r="H3798" s="2">
        <f t="shared" si="211"/>
        <v>0</v>
      </c>
    </row>
    <row r="3799" spans="2:8">
      <c r="B3799" t="s">
        <v>1104</v>
      </c>
      <c r="C3799" t="s">
        <v>1344</v>
      </c>
      <c r="D3799" s="12" t="str">
        <f t="shared" si="212"/>
        <v>Color Code</v>
      </c>
      <c r="E3799" s="1">
        <f>_xlfn.IFNA(VLOOKUP(B3799,'Urban Plastix Holds'!$I$36:$T$433,13,0),0)</f>
        <v>0</v>
      </c>
      <c r="G3799" s="2">
        <f t="shared" si="210"/>
        <v>0</v>
      </c>
      <c r="H3799" s="2">
        <f t="shared" si="211"/>
        <v>0</v>
      </c>
    </row>
    <row r="3800" spans="2:8">
      <c r="B3800" t="s">
        <v>1156</v>
      </c>
      <c r="C3800" t="s">
        <v>1345</v>
      </c>
      <c r="D3800" s="5" t="str">
        <f t="shared" si="212"/>
        <v>11-12</v>
      </c>
      <c r="E3800" s="1">
        <f>_xlfn.IFNA(VLOOKUP(B3800,'Urban Plastix Holds'!$I$36:$T$433,5,0),0)</f>
        <v>0</v>
      </c>
      <c r="G3800" s="2">
        <f t="shared" si="210"/>
        <v>0</v>
      </c>
      <c r="H3800" s="2">
        <f t="shared" si="211"/>
        <v>0</v>
      </c>
    </row>
    <row r="3801" spans="2:8">
      <c r="B3801" t="s">
        <v>1156</v>
      </c>
      <c r="C3801" t="s">
        <v>1345</v>
      </c>
      <c r="D3801" s="6" t="str">
        <f t="shared" si="212"/>
        <v>14-01</v>
      </c>
      <c r="E3801" s="1">
        <f>_xlfn.IFNA(VLOOKUP(B3801,'Urban Plastix Holds'!$I$36:$T$433,6,0),0)</f>
        <v>0</v>
      </c>
      <c r="G3801" s="2">
        <f t="shared" si="210"/>
        <v>0</v>
      </c>
      <c r="H3801" s="2">
        <f t="shared" si="211"/>
        <v>0</v>
      </c>
    </row>
    <row r="3802" spans="2:8">
      <c r="B3802" t="s">
        <v>1156</v>
      </c>
      <c r="C3802" t="s">
        <v>1345</v>
      </c>
      <c r="D3802" s="7" t="str">
        <f t="shared" si="212"/>
        <v>15-12</v>
      </c>
      <c r="E3802" s="1">
        <f>_xlfn.IFNA(VLOOKUP(B3802,'Urban Plastix Holds'!$I$36:$T$433,7,0),0)</f>
        <v>0</v>
      </c>
      <c r="G3802" s="2">
        <f t="shared" si="210"/>
        <v>0</v>
      </c>
      <c r="H3802" s="2">
        <f t="shared" si="211"/>
        <v>0</v>
      </c>
    </row>
    <row r="3803" spans="2:8">
      <c r="B3803" t="s">
        <v>1156</v>
      </c>
      <c r="C3803" t="s">
        <v>1345</v>
      </c>
      <c r="D3803" s="8" t="str">
        <f t="shared" si="212"/>
        <v>16-16</v>
      </c>
      <c r="E3803" s="1">
        <f>_xlfn.IFNA(VLOOKUP(B3803,'Urban Plastix Holds'!$I$36:$T$433,8,0),0)</f>
        <v>0</v>
      </c>
      <c r="G3803" s="2">
        <f t="shared" si="210"/>
        <v>0</v>
      </c>
      <c r="H3803" s="2">
        <f t="shared" si="211"/>
        <v>0</v>
      </c>
    </row>
    <row r="3804" spans="2:8">
      <c r="B3804" t="s">
        <v>1156</v>
      </c>
      <c r="C3804" t="s">
        <v>1345</v>
      </c>
      <c r="D3804" s="9" t="str">
        <f t="shared" si="212"/>
        <v>13-01</v>
      </c>
      <c r="E3804" s="1">
        <f>_xlfn.IFNA(VLOOKUP(B3804,'Urban Plastix Holds'!$I$36:$T$433,9,0),0)</f>
        <v>0</v>
      </c>
      <c r="G3804" s="2">
        <f t="shared" si="210"/>
        <v>0</v>
      </c>
      <c r="H3804" s="2">
        <f t="shared" si="211"/>
        <v>0</v>
      </c>
    </row>
    <row r="3805" spans="2:8">
      <c r="B3805" t="s">
        <v>1156</v>
      </c>
      <c r="C3805" t="s">
        <v>1345</v>
      </c>
      <c r="D3805" s="10" t="str">
        <f t="shared" si="212"/>
        <v>07-13</v>
      </c>
      <c r="E3805" s="1">
        <f>_xlfn.IFNA(VLOOKUP(B3805,'Urban Plastix Holds'!$I$36:$T$433,10,0),0)</f>
        <v>0</v>
      </c>
      <c r="G3805" s="2">
        <f t="shared" si="210"/>
        <v>0</v>
      </c>
      <c r="H3805" s="2">
        <f t="shared" si="211"/>
        <v>0</v>
      </c>
    </row>
    <row r="3806" spans="2:8">
      <c r="B3806" t="s">
        <v>1156</v>
      </c>
      <c r="C3806" t="s">
        <v>1345</v>
      </c>
      <c r="D3806" s="11" t="str">
        <f t="shared" si="212"/>
        <v>11-26</v>
      </c>
      <c r="E3806" s="1">
        <f>_xlfn.IFNA(VLOOKUP(B3806,'Urban Plastix Holds'!$I$36:$T$433,11,0),0)</f>
        <v>0</v>
      </c>
      <c r="G3806" s="2">
        <f t="shared" si="210"/>
        <v>0</v>
      </c>
      <c r="H3806" s="2">
        <f t="shared" si="211"/>
        <v>0</v>
      </c>
    </row>
    <row r="3807" spans="2:8">
      <c r="B3807" t="s">
        <v>1156</v>
      </c>
      <c r="C3807" t="s">
        <v>1345</v>
      </c>
      <c r="D3807" s="13" t="str">
        <f t="shared" si="212"/>
        <v>18-01</v>
      </c>
      <c r="E3807" s="1">
        <f>_xlfn.IFNA(VLOOKUP(B3807,'Urban Plastix Holds'!$I$36:$T$433,12,0),0)</f>
        <v>0</v>
      </c>
      <c r="G3807" s="2">
        <f t="shared" si="210"/>
        <v>0</v>
      </c>
      <c r="H3807" s="2">
        <f t="shared" si="211"/>
        <v>0</v>
      </c>
    </row>
    <row r="3808" spans="2:8">
      <c r="B3808" t="s">
        <v>1156</v>
      </c>
      <c r="C3808" t="s">
        <v>1345</v>
      </c>
      <c r="D3808" s="12" t="str">
        <f t="shared" si="212"/>
        <v>Color Code</v>
      </c>
      <c r="E3808" s="1">
        <f>_xlfn.IFNA(VLOOKUP(B3808,'Urban Plastix Holds'!$I$36:$T$433,13,0),0)</f>
        <v>0</v>
      </c>
      <c r="G3808" s="2">
        <f t="shared" si="210"/>
        <v>0</v>
      </c>
      <c r="H3808" s="2">
        <f t="shared" si="211"/>
        <v>0</v>
      </c>
    </row>
    <row r="3809" spans="2:8">
      <c r="B3809" t="s">
        <v>1129</v>
      </c>
      <c r="C3809" t="s">
        <v>1346</v>
      </c>
      <c r="D3809" s="5" t="str">
        <f t="shared" si="212"/>
        <v>11-12</v>
      </c>
      <c r="E3809" s="1">
        <f>_xlfn.IFNA(VLOOKUP(B3809,'Urban Plastix Holds'!$I$36:$T$433,5,0),0)</f>
        <v>0</v>
      </c>
      <c r="G3809" s="2">
        <f t="shared" si="210"/>
        <v>0</v>
      </c>
      <c r="H3809" s="2">
        <f t="shared" si="211"/>
        <v>0</v>
      </c>
    </row>
    <row r="3810" spans="2:8">
      <c r="B3810" t="s">
        <v>1129</v>
      </c>
      <c r="C3810" t="s">
        <v>1346</v>
      </c>
      <c r="D3810" s="6" t="str">
        <f t="shared" si="212"/>
        <v>14-01</v>
      </c>
      <c r="E3810" s="1">
        <f>_xlfn.IFNA(VLOOKUP(B3810,'Urban Plastix Holds'!$I$36:$T$433,6,0),0)</f>
        <v>0</v>
      </c>
      <c r="G3810" s="2">
        <f t="shared" si="210"/>
        <v>0</v>
      </c>
      <c r="H3810" s="2">
        <f t="shared" si="211"/>
        <v>0</v>
      </c>
    </row>
    <row r="3811" spans="2:8">
      <c r="B3811" t="s">
        <v>1129</v>
      </c>
      <c r="C3811" t="s">
        <v>1346</v>
      </c>
      <c r="D3811" s="7" t="str">
        <f t="shared" si="212"/>
        <v>15-12</v>
      </c>
      <c r="E3811" s="1">
        <f>_xlfn.IFNA(VLOOKUP(B3811,'Urban Plastix Holds'!$I$36:$T$433,7,0),0)</f>
        <v>0</v>
      </c>
      <c r="G3811" s="2">
        <f t="shared" si="210"/>
        <v>0</v>
      </c>
      <c r="H3811" s="2">
        <f t="shared" si="211"/>
        <v>0</v>
      </c>
    </row>
    <row r="3812" spans="2:8">
      <c r="B3812" t="s">
        <v>1129</v>
      </c>
      <c r="C3812" t="s">
        <v>1346</v>
      </c>
      <c r="D3812" s="8" t="str">
        <f t="shared" si="212"/>
        <v>16-16</v>
      </c>
      <c r="E3812" s="1">
        <f>_xlfn.IFNA(VLOOKUP(B3812,'Urban Plastix Holds'!$I$36:$T$433,8,0),0)</f>
        <v>0</v>
      </c>
      <c r="G3812" s="2">
        <f t="shared" si="210"/>
        <v>0</v>
      </c>
      <c r="H3812" s="2">
        <f t="shared" si="211"/>
        <v>0</v>
      </c>
    </row>
    <row r="3813" spans="2:8">
      <c r="B3813" t="s">
        <v>1129</v>
      </c>
      <c r="C3813" t="s">
        <v>1346</v>
      </c>
      <c r="D3813" s="9" t="str">
        <f t="shared" si="212"/>
        <v>13-01</v>
      </c>
      <c r="E3813" s="1">
        <f>_xlfn.IFNA(VLOOKUP(B3813,'Urban Plastix Holds'!$I$36:$T$433,9,0),0)</f>
        <v>0</v>
      </c>
      <c r="G3813" s="2">
        <f t="shared" si="210"/>
        <v>0</v>
      </c>
      <c r="H3813" s="2">
        <f t="shared" si="211"/>
        <v>0</v>
      </c>
    </row>
    <row r="3814" spans="2:8">
      <c r="B3814" t="s">
        <v>1129</v>
      </c>
      <c r="C3814" t="s">
        <v>1346</v>
      </c>
      <c r="D3814" s="10" t="str">
        <f t="shared" si="212"/>
        <v>07-13</v>
      </c>
      <c r="E3814" s="1">
        <f>_xlfn.IFNA(VLOOKUP(B3814,'Urban Plastix Holds'!$I$36:$T$433,10,0),0)</f>
        <v>0</v>
      </c>
      <c r="G3814" s="2">
        <f t="shared" si="210"/>
        <v>0</v>
      </c>
      <c r="H3814" s="2">
        <f t="shared" si="211"/>
        <v>0</v>
      </c>
    </row>
    <row r="3815" spans="2:8">
      <c r="B3815" t="s">
        <v>1129</v>
      </c>
      <c r="C3815" t="s">
        <v>1346</v>
      </c>
      <c r="D3815" s="11" t="str">
        <f t="shared" si="212"/>
        <v>11-26</v>
      </c>
      <c r="E3815" s="1">
        <f>_xlfn.IFNA(VLOOKUP(B3815,'Urban Plastix Holds'!$I$36:$T$433,11,0),0)</f>
        <v>0</v>
      </c>
      <c r="G3815" s="2">
        <f t="shared" si="210"/>
        <v>0</v>
      </c>
      <c r="H3815" s="2">
        <f t="shared" si="211"/>
        <v>0</v>
      </c>
    </row>
    <row r="3816" spans="2:8">
      <c r="B3816" t="s">
        <v>1129</v>
      </c>
      <c r="C3816" t="s">
        <v>1346</v>
      </c>
      <c r="D3816" s="13" t="str">
        <f t="shared" si="212"/>
        <v>18-01</v>
      </c>
      <c r="E3816" s="1">
        <f>_xlfn.IFNA(VLOOKUP(B3816,'Urban Plastix Holds'!$I$36:$T$433,12,0),0)</f>
        <v>0</v>
      </c>
      <c r="G3816" s="2">
        <f t="shared" ref="G3816:G3879" si="213">E3816*F3816</f>
        <v>0</v>
      </c>
      <c r="H3816" s="2">
        <f t="shared" ref="H3816:H3879" si="214">IF($S$11="Y",G3816*0.05,0)</f>
        <v>0</v>
      </c>
    </row>
    <row r="3817" spans="2:8">
      <c r="B3817" t="s">
        <v>1129</v>
      </c>
      <c r="C3817" t="s">
        <v>1346</v>
      </c>
      <c r="D3817" s="12" t="str">
        <f t="shared" si="212"/>
        <v>Color Code</v>
      </c>
      <c r="E3817" s="1">
        <f>_xlfn.IFNA(VLOOKUP(B3817,'Urban Plastix Holds'!$I$36:$T$433,13,0),0)</f>
        <v>0</v>
      </c>
      <c r="G3817" s="2">
        <f t="shared" si="213"/>
        <v>0</v>
      </c>
      <c r="H3817" s="2">
        <f t="shared" si="214"/>
        <v>0</v>
      </c>
    </row>
    <row r="3818" spans="2:8">
      <c r="B3818" t="s">
        <v>1158</v>
      </c>
      <c r="C3818" t="s">
        <v>1347</v>
      </c>
      <c r="D3818" s="5" t="str">
        <f t="shared" si="212"/>
        <v>11-12</v>
      </c>
      <c r="E3818" s="1">
        <f>_xlfn.IFNA(VLOOKUP(B3818,'Urban Plastix Holds'!$I$36:$T$433,5,0),0)</f>
        <v>0</v>
      </c>
      <c r="G3818" s="2">
        <f t="shared" si="213"/>
        <v>0</v>
      </c>
      <c r="H3818" s="2">
        <f t="shared" si="214"/>
        <v>0</v>
      </c>
    </row>
    <row r="3819" spans="2:8">
      <c r="B3819" t="s">
        <v>1158</v>
      </c>
      <c r="C3819" t="s">
        <v>1347</v>
      </c>
      <c r="D3819" s="6" t="str">
        <f t="shared" si="212"/>
        <v>14-01</v>
      </c>
      <c r="E3819" s="1">
        <f>_xlfn.IFNA(VLOOKUP(B3819,'Urban Plastix Holds'!$I$36:$T$433,6,0),0)</f>
        <v>0</v>
      </c>
      <c r="G3819" s="2">
        <f t="shared" si="213"/>
        <v>0</v>
      </c>
      <c r="H3819" s="2">
        <f t="shared" si="214"/>
        <v>0</v>
      </c>
    </row>
    <row r="3820" spans="2:8">
      <c r="B3820" t="s">
        <v>1158</v>
      </c>
      <c r="C3820" t="s">
        <v>1347</v>
      </c>
      <c r="D3820" s="7" t="str">
        <f t="shared" si="212"/>
        <v>15-12</v>
      </c>
      <c r="E3820" s="1">
        <f>_xlfn.IFNA(VLOOKUP(B3820,'Urban Plastix Holds'!$I$36:$T$433,7,0),0)</f>
        <v>0</v>
      </c>
      <c r="G3820" s="2">
        <f t="shared" si="213"/>
        <v>0</v>
      </c>
      <c r="H3820" s="2">
        <f t="shared" si="214"/>
        <v>0</v>
      </c>
    </row>
    <row r="3821" spans="2:8">
      <c r="B3821" t="s">
        <v>1158</v>
      </c>
      <c r="C3821" t="s">
        <v>1347</v>
      </c>
      <c r="D3821" s="8" t="str">
        <f t="shared" si="212"/>
        <v>16-16</v>
      </c>
      <c r="E3821" s="1">
        <f>_xlfn.IFNA(VLOOKUP(B3821,'Urban Plastix Holds'!$I$36:$T$433,8,0),0)</f>
        <v>0</v>
      </c>
      <c r="G3821" s="2">
        <f t="shared" si="213"/>
        <v>0</v>
      </c>
      <c r="H3821" s="2">
        <f t="shared" si="214"/>
        <v>0</v>
      </c>
    </row>
    <row r="3822" spans="2:8">
      <c r="B3822" t="s">
        <v>1158</v>
      </c>
      <c r="C3822" t="s">
        <v>1347</v>
      </c>
      <c r="D3822" s="9" t="str">
        <f t="shared" si="212"/>
        <v>13-01</v>
      </c>
      <c r="E3822" s="1">
        <f>_xlfn.IFNA(VLOOKUP(B3822,'Urban Plastix Holds'!$I$36:$T$433,9,0),0)</f>
        <v>0</v>
      </c>
      <c r="G3822" s="2">
        <f t="shared" si="213"/>
        <v>0</v>
      </c>
      <c r="H3822" s="2">
        <f t="shared" si="214"/>
        <v>0</v>
      </c>
    </row>
    <row r="3823" spans="2:8">
      <c r="B3823" t="s">
        <v>1158</v>
      </c>
      <c r="C3823" t="s">
        <v>1347</v>
      </c>
      <c r="D3823" s="10" t="str">
        <f t="shared" si="212"/>
        <v>07-13</v>
      </c>
      <c r="E3823" s="1">
        <f>_xlfn.IFNA(VLOOKUP(B3823,'Urban Plastix Holds'!$I$36:$T$433,10,0),0)</f>
        <v>0</v>
      </c>
      <c r="G3823" s="2">
        <f t="shared" si="213"/>
        <v>0</v>
      </c>
      <c r="H3823" s="2">
        <f t="shared" si="214"/>
        <v>0</v>
      </c>
    </row>
    <row r="3824" spans="2:8">
      <c r="B3824" t="s">
        <v>1158</v>
      </c>
      <c r="C3824" t="s">
        <v>1347</v>
      </c>
      <c r="D3824" s="11" t="str">
        <f t="shared" si="212"/>
        <v>11-26</v>
      </c>
      <c r="E3824" s="1">
        <f>_xlfn.IFNA(VLOOKUP(B3824,'Urban Plastix Holds'!$I$36:$T$433,11,0),0)</f>
        <v>0</v>
      </c>
      <c r="G3824" s="2">
        <f t="shared" si="213"/>
        <v>0</v>
      </c>
      <c r="H3824" s="2">
        <f t="shared" si="214"/>
        <v>0</v>
      </c>
    </row>
    <row r="3825" spans="2:8">
      <c r="B3825" t="s">
        <v>1158</v>
      </c>
      <c r="C3825" t="s">
        <v>1347</v>
      </c>
      <c r="D3825" s="13" t="str">
        <f t="shared" si="212"/>
        <v>18-01</v>
      </c>
      <c r="E3825" s="1">
        <f>_xlfn.IFNA(VLOOKUP(B3825,'Urban Plastix Holds'!$I$36:$T$433,12,0),0)</f>
        <v>0</v>
      </c>
      <c r="G3825" s="2">
        <f t="shared" si="213"/>
        <v>0</v>
      </c>
      <c r="H3825" s="2">
        <f t="shared" si="214"/>
        <v>0</v>
      </c>
    </row>
    <row r="3826" spans="2:8">
      <c r="B3826" t="s">
        <v>1158</v>
      </c>
      <c r="C3826" t="s">
        <v>1347</v>
      </c>
      <c r="D3826" s="12" t="str">
        <f t="shared" si="212"/>
        <v>Color Code</v>
      </c>
      <c r="E3826" s="1">
        <f>_xlfn.IFNA(VLOOKUP(B3826,'Urban Plastix Holds'!$I$36:$T$433,13,0),0)</f>
        <v>0</v>
      </c>
      <c r="G3826" s="2">
        <f t="shared" si="213"/>
        <v>0</v>
      </c>
      <c r="H3826" s="2">
        <f t="shared" si="214"/>
        <v>0</v>
      </c>
    </row>
    <row r="3827" spans="2:8">
      <c r="B3827" t="s">
        <v>1161</v>
      </c>
      <c r="C3827" t="s">
        <v>1348</v>
      </c>
      <c r="D3827" s="5" t="str">
        <f t="shared" si="212"/>
        <v>11-12</v>
      </c>
      <c r="E3827" s="1">
        <f>_xlfn.IFNA(VLOOKUP(B3827,'Urban Plastix Holds'!$I$36:$T$433,5,0),0)</f>
        <v>0</v>
      </c>
      <c r="G3827" s="2">
        <f t="shared" si="213"/>
        <v>0</v>
      </c>
      <c r="H3827" s="2">
        <f t="shared" si="214"/>
        <v>0</v>
      </c>
    </row>
    <row r="3828" spans="2:8">
      <c r="B3828" t="s">
        <v>1161</v>
      </c>
      <c r="C3828" t="s">
        <v>1348</v>
      </c>
      <c r="D3828" s="6" t="str">
        <f t="shared" si="212"/>
        <v>14-01</v>
      </c>
      <c r="E3828" s="1">
        <f>_xlfn.IFNA(VLOOKUP(B3828,'Urban Plastix Holds'!$I$36:$T$433,6,0),0)</f>
        <v>0</v>
      </c>
      <c r="G3828" s="2">
        <f t="shared" si="213"/>
        <v>0</v>
      </c>
      <c r="H3828" s="2">
        <f t="shared" si="214"/>
        <v>0</v>
      </c>
    </row>
    <row r="3829" spans="2:8">
      <c r="B3829" t="s">
        <v>1161</v>
      </c>
      <c r="C3829" t="s">
        <v>1348</v>
      </c>
      <c r="D3829" s="7" t="str">
        <f t="shared" si="212"/>
        <v>15-12</v>
      </c>
      <c r="E3829" s="1">
        <f>_xlfn.IFNA(VLOOKUP(B3829,'Urban Plastix Holds'!$I$36:$T$433,7,0),0)</f>
        <v>0</v>
      </c>
      <c r="G3829" s="2">
        <f t="shared" si="213"/>
        <v>0</v>
      </c>
      <c r="H3829" s="2">
        <f t="shared" si="214"/>
        <v>0</v>
      </c>
    </row>
    <row r="3830" spans="2:8">
      <c r="B3830" t="s">
        <v>1161</v>
      </c>
      <c r="C3830" t="s">
        <v>1348</v>
      </c>
      <c r="D3830" s="8" t="str">
        <f t="shared" si="212"/>
        <v>16-16</v>
      </c>
      <c r="E3830" s="1">
        <f>_xlfn.IFNA(VLOOKUP(B3830,'Urban Plastix Holds'!$I$36:$T$433,8,0),0)</f>
        <v>0</v>
      </c>
      <c r="G3830" s="2">
        <f t="shared" si="213"/>
        <v>0</v>
      </c>
      <c r="H3830" s="2">
        <f t="shared" si="214"/>
        <v>0</v>
      </c>
    </row>
    <row r="3831" spans="2:8">
      <c r="B3831" t="s">
        <v>1161</v>
      </c>
      <c r="C3831" t="s">
        <v>1348</v>
      </c>
      <c r="D3831" s="9" t="str">
        <f t="shared" si="212"/>
        <v>13-01</v>
      </c>
      <c r="E3831" s="1">
        <f>_xlfn.IFNA(VLOOKUP(B3831,'Urban Plastix Holds'!$I$36:$T$433,9,0),0)</f>
        <v>0</v>
      </c>
      <c r="G3831" s="2">
        <f t="shared" si="213"/>
        <v>0</v>
      </c>
      <c r="H3831" s="2">
        <f t="shared" si="214"/>
        <v>0</v>
      </c>
    </row>
    <row r="3832" spans="2:8">
      <c r="B3832" t="s">
        <v>1161</v>
      </c>
      <c r="C3832" t="s">
        <v>1348</v>
      </c>
      <c r="D3832" s="10" t="str">
        <f t="shared" si="212"/>
        <v>07-13</v>
      </c>
      <c r="E3832" s="1">
        <f>_xlfn.IFNA(VLOOKUP(B3832,'Urban Plastix Holds'!$I$36:$T$433,10,0),0)</f>
        <v>0</v>
      </c>
      <c r="G3832" s="2">
        <f t="shared" si="213"/>
        <v>0</v>
      </c>
      <c r="H3832" s="2">
        <f t="shared" si="214"/>
        <v>0</v>
      </c>
    </row>
    <row r="3833" spans="2:8">
      <c r="B3833" t="s">
        <v>1161</v>
      </c>
      <c r="C3833" t="s">
        <v>1348</v>
      </c>
      <c r="D3833" s="11" t="str">
        <f t="shared" si="212"/>
        <v>11-26</v>
      </c>
      <c r="E3833" s="1">
        <f>_xlfn.IFNA(VLOOKUP(B3833,'Urban Plastix Holds'!$I$36:$T$433,11,0),0)</f>
        <v>0</v>
      </c>
      <c r="G3833" s="2">
        <f t="shared" si="213"/>
        <v>0</v>
      </c>
      <c r="H3833" s="2">
        <f t="shared" si="214"/>
        <v>0</v>
      </c>
    </row>
    <row r="3834" spans="2:8">
      <c r="B3834" t="s">
        <v>1161</v>
      </c>
      <c r="C3834" t="s">
        <v>1348</v>
      </c>
      <c r="D3834" s="13" t="str">
        <f t="shared" si="212"/>
        <v>18-01</v>
      </c>
      <c r="E3834" s="1">
        <f>_xlfn.IFNA(VLOOKUP(B3834,'Urban Plastix Holds'!$I$36:$T$433,12,0),0)</f>
        <v>0</v>
      </c>
      <c r="G3834" s="2">
        <f t="shared" si="213"/>
        <v>0</v>
      </c>
      <c r="H3834" s="2">
        <f t="shared" si="214"/>
        <v>0</v>
      </c>
    </row>
    <row r="3835" spans="2:8">
      <c r="B3835" t="s">
        <v>1161</v>
      </c>
      <c r="C3835" t="s">
        <v>1348</v>
      </c>
      <c r="D3835" s="12" t="str">
        <f t="shared" si="212"/>
        <v>Color Code</v>
      </c>
      <c r="E3835" s="1">
        <f>_xlfn.IFNA(VLOOKUP(B3835,'Urban Plastix Holds'!$I$36:$T$433,13,0),0)</f>
        <v>0</v>
      </c>
      <c r="G3835" s="2">
        <f t="shared" si="213"/>
        <v>0</v>
      </c>
      <c r="H3835" s="2">
        <f t="shared" si="214"/>
        <v>0</v>
      </c>
    </row>
    <row r="3836" spans="2:8">
      <c r="B3836" t="s">
        <v>1097</v>
      </c>
      <c r="C3836" t="s">
        <v>1349</v>
      </c>
      <c r="D3836" s="5" t="str">
        <f t="shared" si="212"/>
        <v>11-12</v>
      </c>
      <c r="E3836" s="1">
        <f>_xlfn.IFNA(VLOOKUP(B3836,'Urban Plastix Holds'!$I$36:$T$433,5,0),0)</f>
        <v>0</v>
      </c>
      <c r="G3836" s="2">
        <f t="shared" si="213"/>
        <v>0</v>
      </c>
      <c r="H3836" s="2">
        <f t="shared" si="214"/>
        <v>0</v>
      </c>
    </row>
    <row r="3837" spans="2:8">
      <c r="B3837" t="s">
        <v>1097</v>
      </c>
      <c r="C3837" t="s">
        <v>1349</v>
      </c>
      <c r="D3837" s="6" t="str">
        <f t="shared" si="212"/>
        <v>14-01</v>
      </c>
      <c r="E3837" s="1">
        <f>_xlfn.IFNA(VLOOKUP(B3837,'Urban Plastix Holds'!$I$36:$T$433,6,0),0)</f>
        <v>0</v>
      </c>
      <c r="G3837" s="2">
        <f t="shared" si="213"/>
        <v>0</v>
      </c>
      <c r="H3837" s="2">
        <f t="shared" si="214"/>
        <v>0</v>
      </c>
    </row>
    <row r="3838" spans="2:8">
      <c r="B3838" t="s">
        <v>1097</v>
      </c>
      <c r="C3838" t="s">
        <v>1349</v>
      </c>
      <c r="D3838" s="7" t="str">
        <f t="shared" si="212"/>
        <v>15-12</v>
      </c>
      <c r="E3838" s="1">
        <f>_xlfn.IFNA(VLOOKUP(B3838,'Urban Plastix Holds'!$I$36:$T$433,7,0),0)</f>
        <v>0</v>
      </c>
      <c r="G3838" s="2">
        <f t="shared" si="213"/>
        <v>0</v>
      </c>
      <c r="H3838" s="2">
        <f t="shared" si="214"/>
        <v>0</v>
      </c>
    </row>
    <row r="3839" spans="2:8">
      <c r="B3839" t="s">
        <v>1097</v>
      </c>
      <c r="C3839" t="s">
        <v>1349</v>
      </c>
      <c r="D3839" s="8" t="str">
        <f t="shared" si="212"/>
        <v>16-16</v>
      </c>
      <c r="E3839" s="1">
        <f>_xlfn.IFNA(VLOOKUP(B3839,'Urban Plastix Holds'!$I$36:$T$433,8,0),0)</f>
        <v>0</v>
      </c>
      <c r="G3839" s="2">
        <f t="shared" si="213"/>
        <v>0</v>
      </c>
      <c r="H3839" s="2">
        <f t="shared" si="214"/>
        <v>0</v>
      </c>
    </row>
    <row r="3840" spans="2:8">
      <c r="B3840" t="s">
        <v>1097</v>
      </c>
      <c r="C3840" t="s">
        <v>1349</v>
      </c>
      <c r="D3840" s="9" t="str">
        <f t="shared" si="212"/>
        <v>13-01</v>
      </c>
      <c r="E3840" s="1">
        <f>_xlfn.IFNA(VLOOKUP(B3840,'Urban Plastix Holds'!$I$36:$T$433,9,0),0)</f>
        <v>0</v>
      </c>
      <c r="G3840" s="2">
        <f t="shared" si="213"/>
        <v>0</v>
      </c>
      <c r="H3840" s="2">
        <f t="shared" si="214"/>
        <v>0</v>
      </c>
    </row>
    <row r="3841" spans="2:8">
      <c r="B3841" t="s">
        <v>1097</v>
      </c>
      <c r="C3841" t="s">
        <v>1349</v>
      </c>
      <c r="D3841" s="10" t="str">
        <f t="shared" si="212"/>
        <v>07-13</v>
      </c>
      <c r="E3841" s="1">
        <f>_xlfn.IFNA(VLOOKUP(B3841,'Urban Plastix Holds'!$I$36:$T$433,10,0),0)</f>
        <v>0</v>
      </c>
      <c r="G3841" s="2">
        <f t="shared" si="213"/>
        <v>0</v>
      </c>
      <c r="H3841" s="2">
        <f t="shared" si="214"/>
        <v>0</v>
      </c>
    </row>
    <row r="3842" spans="2:8">
      <c r="B3842" t="s">
        <v>1097</v>
      </c>
      <c r="C3842" t="s">
        <v>1349</v>
      </c>
      <c r="D3842" s="11" t="str">
        <f t="shared" si="212"/>
        <v>11-26</v>
      </c>
      <c r="E3842" s="1">
        <f>_xlfn.IFNA(VLOOKUP(B3842,'Urban Plastix Holds'!$I$36:$T$433,11,0),0)</f>
        <v>0</v>
      </c>
      <c r="G3842" s="2">
        <f t="shared" si="213"/>
        <v>0</v>
      </c>
      <c r="H3842" s="2">
        <f t="shared" si="214"/>
        <v>0</v>
      </c>
    </row>
    <row r="3843" spans="2:8">
      <c r="B3843" t="s">
        <v>1097</v>
      </c>
      <c r="C3843" t="s">
        <v>1349</v>
      </c>
      <c r="D3843" s="13" t="str">
        <f t="shared" si="212"/>
        <v>18-01</v>
      </c>
      <c r="E3843" s="1">
        <f>_xlfn.IFNA(VLOOKUP(B3843,'Urban Plastix Holds'!$I$36:$T$433,12,0),0)</f>
        <v>0</v>
      </c>
      <c r="G3843" s="2">
        <f t="shared" si="213"/>
        <v>0</v>
      </c>
      <c r="H3843" s="2">
        <f t="shared" si="214"/>
        <v>0</v>
      </c>
    </row>
    <row r="3844" spans="2:8">
      <c r="B3844" t="s">
        <v>1097</v>
      </c>
      <c r="C3844" t="s">
        <v>1349</v>
      </c>
      <c r="D3844" s="12" t="str">
        <f t="shared" si="212"/>
        <v>Color Code</v>
      </c>
      <c r="E3844" s="1">
        <f>_xlfn.IFNA(VLOOKUP(B3844,'Urban Plastix Holds'!$I$36:$T$433,13,0),0)</f>
        <v>0</v>
      </c>
      <c r="G3844" s="2">
        <f t="shared" si="213"/>
        <v>0</v>
      </c>
      <c r="H3844" s="2">
        <f t="shared" si="214"/>
        <v>0</v>
      </c>
    </row>
    <row r="3845" spans="2:8">
      <c r="B3845" t="s">
        <v>1155</v>
      </c>
      <c r="C3845" t="s">
        <v>1403</v>
      </c>
      <c r="D3845" s="5" t="str">
        <f t="shared" si="212"/>
        <v>11-12</v>
      </c>
      <c r="E3845" s="1">
        <f>_xlfn.IFNA(VLOOKUP(B3845,'Urban Plastix Holds'!$I$36:$T$433,5,0),0)</f>
        <v>0</v>
      </c>
      <c r="G3845" s="2">
        <f t="shared" si="213"/>
        <v>0</v>
      </c>
      <c r="H3845" s="2">
        <f t="shared" si="214"/>
        <v>0</v>
      </c>
    </row>
    <row r="3846" spans="2:8">
      <c r="B3846" t="s">
        <v>1155</v>
      </c>
      <c r="C3846" t="s">
        <v>1403</v>
      </c>
      <c r="D3846" s="6" t="str">
        <f t="shared" si="212"/>
        <v>14-01</v>
      </c>
      <c r="E3846" s="1">
        <f>_xlfn.IFNA(VLOOKUP(B3846,'Urban Plastix Holds'!$I$36:$T$433,6,0),0)</f>
        <v>0</v>
      </c>
      <c r="G3846" s="2">
        <f t="shared" si="213"/>
        <v>0</v>
      </c>
      <c r="H3846" s="2">
        <f t="shared" si="214"/>
        <v>0</v>
      </c>
    </row>
    <row r="3847" spans="2:8">
      <c r="B3847" t="s">
        <v>1155</v>
      </c>
      <c r="C3847" t="s">
        <v>1403</v>
      </c>
      <c r="D3847" s="7" t="str">
        <f t="shared" si="212"/>
        <v>15-12</v>
      </c>
      <c r="E3847" s="1">
        <f>_xlfn.IFNA(VLOOKUP(B3847,'Urban Plastix Holds'!$I$36:$T$433,7,0),0)</f>
        <v>0</v>
      </c>
      <c r="G3847" s="2">
        <f t="shared" si="213"/>
        <v>0</v>
      </c>
      <c r="H3847" s="2">
        <f t="shared" si="214"/>
        <v>0</v>
      </c>
    </row>
    <row r="3848" spans="2:8">
      <c r="B3848" t="s">
        <v>1155</v>
      </c>
      <c r="C3848" t="s">
        <v>1403</v>
      </c>
      <c r="D3848" s="8" t="str">
        <f t="shared" si="212"/>
        <v>16-16</v>
      </c>
      <c r="E3848" s="1">
        <f>_xlfn.IFNA(VLOOKUP(B3848,'Urban Plastix Holds'!$I$36:$T$433,8,0),0)</f>
        <v>0</v>
      </c>
      <c r="G3848" s="2">
        <f t="shared" si="213"/>
        <v>0</v>
      </c>
      <c r="H3848" s="2">
        <f t="shared" si="214"/>
        <v>0</v>
      </c>
    </row>
    <row r="3849" spans="2:8">
      <c r="B3849" t="s">
        <v>1155</v>
      </c>
      <c r="C3849" t="s">
        <v>1403</v>
      </c>
      <c r="D3849" s="9" t="str">
        <f t="shared" si="212"/>
        <v>13-01</v>
      </c>
      <c r="E3849" s="1">
        <f>_xlfn.IFNA(VLOOKUP(B3849,'Urban Plastix Holds'!$I$36:$T$433,9,0),0)</f>
        <v>0</v>
      </c>
      <c r="G3849" s="2">
        <f t="shared" si="213"/>
        <v>0</v>
      </c>
      <c r="H3849" s="2">
        <f t="shared" si="214"/>
        <v>0</v>
      </c>
    </row>
    <row r="3850" spans="2:8">
      <c r="B3850" t="s">
        <v>1155</v>
      </c>
      <c r="C3850" t="s">
        <v>1403</v>
      </c>
      <c r="D3850" s="10" t="str">
        <f t="shared" si="212"/>
        <v>07-13</v>
      </c>
      <c r="E3850" s="1">
        <f>_xlfn.IFNA(VLOOKUP(B3850,'Urban Plastix Holds'!$I$36:$T$433,10,0),0)</f>
        <v>0</v>
      </c>
      <c r="G3850" s="2">
        <f t="shared" si="213"/>
        <v>0</v>
      </c>
      <c r="H3850" s="2">
        <f t="shared" si="214"/>
        <v>0</v>
      </c>
    </row>
    <row r="3851" spans="2:8">
      <c r="B3851" t="s">
        <v>1155</v>
      </c>
      <c r="C3851" t="s">
        <v>1403</v>
      </c>
      <c r="D3851" s="11" t="str">
        <f t="shared" si="212"/>
        <v>11-26</v>
      </c>
      <c r="E3851" s="1">
        <f>_xlfn.IFNA(VLOOKUP(B3851,'Urban Plastix Holds'!$I$36:$T$433,11,0),0)</f>
        <v>0</v>
      </c>
      <c r="G3851" s="2">
        <f t="shared" si="213"/>
        <v>0</v>
      </c>
      <c r="H3851" s="2">
        <f t="shared" si="214"/>
        <v>0</v>
      </c>
    </row>
    <row r="3852" spans="2:8">
      <c r="B3852" t="s">
        <v>1155</v>
      </c>
      <c r="C3852" t="s">
        <v>1403</v>
      </c>
      <c r="D3852" s="13" t="str">
        <f t="shared" si="212"/>
        <v>18-01</v>
      </c>
      <c r="E3852" s="1">
        <f>_xlfn.IFNA(VLOOKUP(B3852,'Urban Plastix Holds'!$I$36:$T$433,12,0),0)</f>
        <v>0</v>
      </c>
      <c r="G3852" s="2">
        <f t="shared" si="213"/>
        <v>0</v>
      </c>
      <c r="H3852" s="2">
        <f t="shared" si="214"/>
        <v>0</v>
      </c>
    </row>
    <row r="3853" spans="2:8">
      <c r="B3853" t="s">
        <v>1155</v>
      </c>
      <c r="C3853" t="s">
        <v>1403</v>
      </c>
      <c r="D3853" s="12" t="str">
        <f t="shared" si="212"/>
        <v>Color Code</v>
      </c>
      <c r="E3853" s="1">
        <f>_xlfn.IFNA(VLOOKUP(B3853,'Urban Plastix Holds'!$I$36:$T$433,13,0),0)</f>
        <v>0</v>
      </c>
      <c r="G3853" s="2">
        <f t="shared" si="213"/>
        <v>0</v>
      </c>
      <c r="H3853" s="2">
        <f t="shared" si="214"/>
        <v>0</v>
      </c>
    </row>
    <row r="3854" spans="2:8">
      <c r="B3854" t="s">
        <v>1107</v>
      </c>
      <c r="C3854" t="s">
        <v>1404</v>
      </c>
      <c r="D3854" s="5" t="str">
        <f t="shared" si="212"/>
        <v>11-12</v>
      </c>
      <c r="E3854" s="1">
        <f>_xlfn.IFNA(VLOOKUP(B3854,'Urban Plastix Holds'!$I$36:$T$433,5,0),0)</f>
        <v>0</v>
      </c>
      <c r="G3854" s="2">
        <f t="shared" si="213"/>
        <v>0</v>
      </c>
      <c r="H3854" s="2">
        <f t="shared" si="214"/>
        <v>0</v>
      </c>
    </row>
    <row r="3855" spans="2:8">
      <c r="B3855" t="s">
        <v>1107</v>
      </c>
      <c r="C3855" t="s">
        <v>1404</v>
      </c>
      <c r="D3855" s="6" t="str">
        <f t="shared" si="212"/>
        <v>14-01</v>
      </c>
      <c r="E3855" s="1">
        <f>_xlfn.IFNA(VLOOKUP(B3855,'Urban Plastix Holds'!$I$36:$T$433,6,0),0)</f>
        <v>0</v>
      </c>
      <c r="G3855" s="2">
        <f t="shared" si="213"/>
        <v>0</v>
      </c>
      <c r="H3855" s="2">
        <f t="shared" si="214"/>
        <v>0</v>
      </c>
    </row>
    <row r="3856" spans="2:8">
      <c r="B3856" t="s">
        <v>1107</v>
      </c>
      <c r="C3856" t="s">
        <v>1404</v>
      </c>
      <c r="D3856" s="7" t="str">
        <f t="shared" si="212"/>
        <v>15-12</v>
      </c>
      <c r="E3856" s="1">
        <f>_xlfn.IFNA(VLOOKUP(B3856,'Urban Plastix Holds'!$I$36:$T$433,7,0),0)</f>
        <v>0</v>
      </c>
      <c r="G3856" s="2">
        <f t="shared" si="213"/>
        <v>0</v>
      </c>
      <c r="H3856" s="2">
        <f t="shared" si="214"/>
        <v>0</v>
      </c>
    </row>
    <row r="3857" spans="2:8">
      <c r="B3857" t="s">
        <v>1107</v>
      </c>
      <c r="C3857" t="s">
        <v>1404</v>
      </c>
      <c r="D3857" s="8" t="str">
        <f t="shared" si="212"/>
        <v>16-16</v>
      </c>
      <c r="E3857" s="1">
        <f>_xlfn.IFNA(VLOOKUP(B3857,'Urban Plastix Holds'!$I$36:$T$433,8,0),0)</f>
        <v>0</v>
      </c>
      <c r="G3857" s="2">
        <f t="shared" si="213"/>
        <v>0</v>
      </c>
      <c r="H3857" s="2">
        <f t="shared" si="214"/>
        <v>0</v>
      </c>
    </row>
    <row r="3858" spans="2:8">
      <c r="B3858" t="s">
        <v>1107</v>
      </c>
      <c r="C3858" t="s">
        <v>1404</v>
      </c>
      <c r="D3858" s="9" t="str">
        <f t="shared" ref="D3858:D3921" si="215">D3849</f>
        <v>13-01</v>
      </c>
      <c r="E3858" s="1">
        <f>_xlfn.IFNA(VLOOKUP(B3858,'Urban Plastix Holds'!$I$36:$T$433,9,0),0)</f>
        <v>0</v>
      </c>
      <c r="G3858" s="2">
        <f t="shared" si="213"/>
        <v>0</v>
      </c>
      <c r="H3858" s="2">
        <f t="shared" si="214"/>
        <v>0</v>
      </c>
    </row>
    <row r="3859" spans="2:8">
      <c r="B3859" t="s">
        <v>1107</v>
      </c>
      <c r="C3859" t="s">
        <v>1404</v>
      </c>
      <c r="D3859" s="10" t="str">
        <f t="shared" si="215"/>
        <v>07-13</v>
      </c>
      <c r="E3859" s="1">
        <f>_xlfn.IFNA(VLOOKUP(B3859,'Urban Plastix Holds'!$I$36:$T$433,10,0),0)</f>
        <v>0</v>
      </c>
      <c r="G3859" s="2">
        <f t="shared" si="213"/>
        <v>0</v>
      </c>
      <c r="H3859" s="2">
        <f t="shared" si="214"/>
        <v>0</v>
      </c>
    </row>
    <row r="3860" spans="2:8">
      <c r="B3860" t="s">
        <v>1107</v>
      </c>
      <c r="C3860" t="s">
        <v>1404</v>
      </c>
      <c r="D3860" s="11" t="str">
        <f t="shared" si="215"/>
        <v>11-26</v>
      </c>
      <c r="E3860" s="1">
        <f>_xlfn.IFNA(VLOOKUP(B3860,'Urban Plastix Holds'!$I$36:$T$433,11,0),0)</f>
        <v>0</v>
      </c>
      <c r="G3860" s="2">
        <f t="shared" si="213"/>
        <v>0</v>
      </c>
      <c r="H3860" s="2">
        <f t="shared" si="214"/>
        <v>0</v>
      </c>
    </row>
    <row r="3861" spans="2:8">
      <c r="B3861" t="s">
        <v>1107</v>
      </c>
      <c r="C3861" t="s">
        <v>1404</v>
      </c>
      <c r="D3861" s="13" t="str">
        <f t="shared" si="215"/>
        <v>18-01</v>
      </c>
      <c r="E3861" s="1">
        <f>_xlfn.IFNA(VLOOKUP(B3861,'Urban Plastix Holds'!$I$36:$T$433,12,0),0)</f>
        <v>0</v>
      </c>
      <c r="G3861" s="2">
        <f t="shared" si="213"/>
        <v>0</v>
      </c>
      <c r="H3861" s="2">
        <f t="shared" si="214"/>
        <v>0</v>
      </c>
    </row>
    <row r="3862" spans="2:8">
      <c r="B3862" t="s">
        <v>1107</v>
      </c>
      <c r="C3862" t="s">
        <v>1404</v>
      </c>
      <c r="D3862" s="12" t="str">
        <f t="shared" si="215"/>
        <v>Color Code</v>
      </c>
      <c r="E3862" s="1">
        <f>_xlfn.IFNA(VLOOKUP(B3862,'Urban Plastix Holds'!$I$36:$T$433,13,0),0)</f>
        <v>0</v>
      </c>
      <c r="G3862" s="2">
        <f t="shared" si="213"/>
        <v>0</v>
      </c>
      <c r="H3862" s="2">
        <f t="shared" si="214"/>
        <v>0</v>
      </c>
    </row>
    <row r="3863" spans="2:8">
      <c r="B3863" t="s">
        <v>1125</v>
      </c>
      <c r="C3863" t="s">
        <v>1405</v>
      </c>
      <c r="D3863" s="5" t="str">
        <f t="shared" si="215"/>
        <v>11-12</v>
      </c>
      <c r="E3863" s="1">
        <f>_xlfn.IFNA(VLOOKUP(B3863,'Urban Plastix Holds'!$I$36:$T$433,5,0),0)</f>
        <v>0</v>
      </c>
      <c r="G3863" s="2">
        <f t="shared" si="213"/>
        <v>0</v>
      </c>
      <c r="H3863" s="2">
        <f t="shared" si="214"/>
        <v>0</v>
      </c>
    </row>
    <row r="3864" spans="2:8">
      <c r="B3864" t="s">
        <v>1125</v>
      </c>
      <c r="C3864" t="s">
        <v>1405</v>
      </c>
      <c r="D3864" s="6" t="str">
        <f t="shared" si="215"/>
        <v>14-01</v>
      </c>
      <c r="E3864" s="1">
        <f>_xlfn.IFNA(VLOOKUP(B3864,'Urban Plastix Holds'!$I$36:$T$433,6,0),0)</f>
        <v>0</v>
      </c>
      <c r="G3864" s="2">
        <f t="shared" si="213"/>
        <v>0</v>
      </c>
      <c r="H3864" s="2">
        <f t="shared" si="214"/>
        <v>0</v>
      </c>
    </row>
    <row r="3865" spans="2:8">
      <c r="B3865" t="s">
        <v>1125</v>
      </c>
      <c r="C3865" t="s">
        <v>1405</v>
      </c>
      <c r="D3865" s="7" t="str">
        <f t="shared" si="215"/>
        <v>15-12</v>
      </c>
      <c r="E3865" s="1">
        <f>_xlfn.IFNA(VLOOKUP(B3865,'Urban Plastix Holds'!$I$36:$T$433,7,0),0)</f>
        <v>0</v>
      </c>
      <c r="G3865" s="2">
        <f t="shared" si="213"/>
        <v>0</v>
      </c>
      <c r="H3865" s="2">
        <f t="shared" si="214"/>
        <v>0</v>
      </c>
    </row>
    <row r="3866" spans="2:8">
      <c r="B3866" t="s">
        <v>1125</v>
      </c>
      <c r="C3866" t="s">
        <v>1405</v>
      </c>
      <c r="D3866" s="8" t="str">
        <f t="shared" si="215"/>
        <v>16-16</v>
      </c>
      <c r="E3866" s="1">
        <f>_xlfn.IFNA(VLOOKUP(B3866,'Urban Plastix Holds'!$I$36:$T$433,8,0),0)</f>
        <v>0</v>
      </c>
      <c r="G3866" s="2">
        <f t="shared" si="213"/>
        <v>0</v>
      </c>
      <c r="H3866" s="2">
        <f t="shared" si="214"/>
        <v>0</v>
      </c>
    </row>
    <row r="3867" spans="2:8">
      <c r="B3867" t="s">
        <v>1125</v>
      </c>
      <c r="C3867" t="s">
        <v>1405</v>
      </c>
      <c r="D3867" s="9" t="str">
        <f t="shared" si="215"/>
        <v>13-01</v>
      </c>
      <c r="E3867" s="1">
        <f>_xlfn.IFNA(VLOOKUP(B3867,'Urban Plastix Holds'!$I$36:$T$433,9,0),0)</f>
        <v>0</v>
      </c>
      <c r="G3867" s="2">
        <f t="shared" si="213"/>
        <v>0</v>
      </c>
      <c r="H3867" s="2">
        <f t="shared" si="214"/>
        <v>0</v>
      </c>
    </row>
    <row r="3868" spans="2:8">
      <c r="B3868" t="s">
        <v>1125</v>
      </c>
      <c r="C3868" t="s">
        <v>1405</v>
      </c>
      <c r="D3868" s="10" t="str">
        <f t="shared" si="215"/>
        <v>07-13</v>
      </c>
      <c r="E3868" s="1">
        <f>_xlfn.IFNA(VLOOKUP(B3868,'Urban Plastix Holds'!$I$36:$T$433,10,0),0)</f>
        <v>0</v>
      </c>
      <c r="G3868" s="2">
        <f t="shared" si="213"/>
        <v>0</v>
      </c>
      <c r="H3868" s="2">
        <f t="shared" si="214"/>
        <v>0</v>
      </c>
    </row>
    <row r="3869" spans="2:8">
      <c r="B3869" t="s">
        <v>1125</v>
      </c>
      <c r="C3869" t="s">
        <v>1405</v>
      </c>
      <c r="D3869" s="11" t="str">
        <f t="shared" si="215"/>
        <v>11-26</v>
      </c>
      <c r="E3869" s="1">
        <f>_xlfn.IFNA(VLOOKUP(B3869,'Urban Plastix Holds'!$I$36:$T$433,11,0),0)</f>
        <v>0</v>
      </c>
      <c r="G3869" s="2">
        <f t="shared" si="213"/>
        <v>0</v>
      </c>
      <c r="H3869" s="2">
        <f t="shared" si="214"/>
        <v>0</v>
      </c>
    </row>
    <row r="3870" spans="2:8">
      <c r="B3870" t="s">
        <v>1125</v>
      </c>
      <c r="C3870" t="s">
        <v>1405</v>
      </c>
      <c r="D3870" s="13" t="str">
        <f t="shared" si="215"/>
        <v>18-01</v>
      </c>
      <c r="E3870" s="1">
        <f>_xlfn.IFNA(VLOOKUP(B3870,'Urban Plastix Holds'!$I$36:$T$433,12,0),0)</f>
        <v>0</v>
      </c>
      <c r="G3870" s="2">
        <f t="shared" si="213"/>
        <v>0</v>
      </c>
      <c r="H3870" s="2">
        <f t="shared" si="214"/>
        <v>0</v>
      </c>
    </row>
    <row r="3871" spans="2:8">
      <c r="B3871" t="s">
        <v>1125</v>
      </c>
      <c r="C3871" t="s">
        <v>1405</v>
      </c>
      <c r="D3871" s="12" t="str">
        <f t="shared" si="215"/>
        <v>Color Code</v>
      </c>
      <c r="E3871" s="1">
        <f>_xlfn.IFNA(VLOOKUP(B3871,'Urban Plastix Holds'!$I$36:$T$433,13,0),0)</f>
        <v>0</v>
      </c>
      <c r="G3871" s="2">
        <f t="shared" si="213"/>
        <v>0</v>
      </c>
      <c r="H3871" s="2">
        <f t="shared" si="214"/>
        <v>0</v>
      </c>
    </row>
    <row r="3872" spans="2:8">
      <c r="B3872" t="s">
        <v>1159</v>
      </c>
      <c r="C3872" t="s">
        <v>1350</v>
      </c>
      <c r="D3872" s="5" t="str">
        <f t="shared" si="215"/>
        <v>11-12</v>
      </c>
      <c r="E3872" s="1">
        <f>_xlfn.IFNA(VLOOKUP(B3872,'Urban Plastix Holds'!$I$36:$T$433,5,0),0)</f>
        <v>0</v>
      </c>
      <c r="G3872" s="2">
        <f t="shared" si="213"/>
        <v>0</v>
      </c>
      <c r="H3872" s="2">
        <f t="shared" si="214"/>
        <v>0</v>
      </c>
    </row>
    <row r="3873" spans="2:8">
      <c r="B3873" t="s">
        <v>1159</v>
      </c>
      <c r="C3873" t="s">
        <v>1350</v>
      </c>
      <c r="D3873" s="6" t="str">
        <f t="shared" si="215"/>
        <v>14-01</v>
      </c>
      <c r="E3873" s="1">
        <f>_xlfn.IFNA(VLOOKUP(B3873,'Urban Plastix Holds'!$I$36:$T$433,6,0),0)</f>
        <v>0</v>
      </c>
      <c r="G3873" s="2">
        <f t="shared" si="213"/>
        <v>0</v>
      </c>
      <c r="H3873" s="2">
        <f t="shared" si="214"/>
        <v>0</v>
      </c>
    </row>
    <row r="3874" spans="2:8">
      <c r="B3874" t="s">
        <v>1159</v>
      </c>
      <c r="C3874" t="s">
        <v>1350</v>
      </c>
      <c r="D3874" s="7" t="str">
        <f t="shared" si="215"/>
        <v>15-12</v>
      </c>
      <c r="E3874" s="1">
        <f>_xlfn.IFNA(VLOOKUP(B3874,'Urban Plastix Holds'!$I$36:$T$433,7,0),0)</f>
        <v>0</v>
      </c>
      <c r="G3874" s="2">
        <f t="shared" si="213"/>
        <v>0</v>
      </c>
      <c r="H3874" s="2">
        <f t="shared" si="214"/>
        <v>0</v>
      </c>
    </row>
    <row r="3875" spans="2:8">
      <c r="B3875" t="s">
        <v>1159</v>
      </c>
      <c r="C3875" t="s">
        <v>1350</v>
      </c>
      <c r="D3875" s="8" t="str">
        <f t="shared" si="215"/>
        <v>16-16</v>
      </c>
      <c r="E3875" s="1">
        <f>_xlfn.IFNA(VLOOKUP(B3875,'Urban Plastix Holds'!$I$36:$T$433,8,0),0)</f>
        <v>0</v>
      </c>
      <c r="G3875" s="2">
        <f t="shared" si="213"/>
        <v>0</v>
      </c>
      <c r="H3875" s="2">
        <f t="shared" si="214"/>
        <v>0</v>
      </c>
    </row>
    <row r="3876" spans="2:8">
      <c r="B3876" t="s">
        <v>1159</v>
      </c>
      <c r="C3876" t="s">
        <v>1350</v>
      </c>
      <c r="D3876" s="9" t="str">
        <f t="shared" si="215"/>
        <v>13-01</v>
      </c>
      <c r="E3876" s="1">
        <f>_xlfn.IFNA(VLOOKUP(B3876,'Urban Plastix Holds'!$I$36:$T$433,9,0),0)</f>
        <v>0</v>
      </c>
      <c r="G3876" s="2">
        <f t="shared" si="213"/>
        <v>0</v>
      </c>
      <c r="H3876" s="2">
        <f t="shared" si="214"/>
        <v>0</v>
      </c>
    </row>
    <row r="3877" spans="2:8">
      <c r="B3877" t="s">
        <v>1159</v>
      </c>
      <c r="C3877" t="s">
        <v>1350</v>
      </c>
      <c r="D3877" s="10" t="str">
        <f t="shared" si="215"/>
        <v>07-13</v>
      </c>
      <c r="E3877" s="1">
        <f>_xlfn.IFNA(VLOOKUP(B3877,'Urban Plastix Holds'!$I$36:$T$433,10,0),0)</f>
        <v>0</v>
      </c>
      <c r="G3877" s="2">
        <f t="shared" si="213"/>
        <v>0</v>
      </c>
      <c r="H3877" s="2">
        <f t="shared" si="214"/>
        <v>0</v>
      </c>
    </row>
    <row r="3878" spans="2:8">
      <c r="B3878" t="s">
        <v>1159</v>
      </c>
      <c r="C3878" t="s">
        <v>1350</v>
      </c>
      <c r="D3878" s="11" t="str">
        <f t="shared" si="215"/>
        <v>11-26</v>
      </c>
      <c r="E3878" s="1">
        <f>_xlfn.IFNA(VLOOKUP(B3878,'Urban Plastix Holds'!$I$36:$T$433,11,0),0)</f>
        <v>0</v>
      </c>
      <c r="G3878" s="2">
        <f t="shared" si="213"/>
        <v>0</v>
      </c>
      <c r="H3878" s="2">
        <f t="shared" si="214"/>
        <v>0</v>
      </c>
    </row>
    <row r="3879" spans="2:8">
      <c r="B3879" t="s">
        <v>1159</v>
      </c>
      <c r="C3879" t="s">
        <v>1350</v>
      </c>
      <c r="D3879" s="13" t="str">
        <f t="shared" si="215"/>
        <v>18-01</v>
      </c>
      <c r="E3879" s="1">
        <f>_xlfn.IFNA(VLOOKUP(B3879,'Urban Plastix Holds'!$I$36:$T$433,12,0),0)</f>
        <v>0</v>
      </c>
      <c r="G3879" s="2">
        <f t="shared" si="213"/>
        <v>0</v>
      </c>
      <c r="H3879" s="2">
        <f t="shared" si="214"/>
        <v>0</v>
      </c>
    </row>
    <row r="3880" spans="2:8">
      <c r="B3880" t="s">
        <v>1159</v>
      </c>
      <c r="C3880" t="s">
        <v>1350</v>
      </c>
      <c r="D3880" s="12" t="str">
        <f t="shared" si="215"/>
        <v>Color Code</v>
      </c>
      <c r="E3880" s="1">
        <f>_xlfn.IFNA(VLOOKUP(B3880,'Urban Plastix Holds'!$I$36:$T$433,13,0),0)</f>
        <v>0</v>
      </c>
      <c r="G3880" s="2">
        <f t="shared" ref="G3880:G3943" si="216">E3880*F3880</f>
        <v>0</v>
      </c>
      <c r="H3880" s="2">
        <f t="shared" ref="H3880:H3943" si="217">IF($S$11="Y",G3880*0.05,0)</f>
        <v>0</v>
      </c>
    </row>
    <row r="3881" spans="2:8">
      <c r="B3881" t="s">
        <v>1111</v>
      </c>
      <c r="C3881" t="s">
        <v>1351</v>
      </c>
      <c r="D3881" s="5" t="str">
        <f t="shared" si="215"/>
        <v>11-12</v>
      </c>
      <c r="E3881" s="1">
        <f>_xlfn.IFNA(VLOOKUP(B3881,'Urban Plastix Holds'!$I$36:$T$433,5,0),0)</f>
        <v>0</v>
      </c>
      <c r="G3881" s="2">
        <f t="shared" si="216"/>
        <v>0</v>
      </c>
      <c r="H3881" s="2">
        <f t="shared" si="217"/>
        <v>0</v>
      </c>
    </row>
    <row r="3882" spans="2:8">
      <c r="B3882" t="s">
        <v>1111</v>
      </c>
      <c r="C3882" t="s">
        <v>1351</v>
      </c>
      <c r="D3882" s="6" t="str">
        <f t="shared" si="215"/>
        <v>14-01</v>
      </c>
      <c r="E3882" s="1">
        <f>_xlfn.IFNA(VLOOKUP(B3882,'Urban Plastix Holds'!$I$36:$T$433,6,0),0)</f>
        <v>0</v>
      </c>
      <c r="G3882" s="2">
        <f t="shared" si="216"/>
        <v>0</v>
      </c>
      <c r="H3882" s="2">
        <f t="shared" si="217"/>
        <v>0</v>
      </c>
    </row>
    <row r="3883" spans="2:8">
      <c r="B3883" t="s">
        <v>1111</v>
      </c>
      <c r="C3883" t="s">
        <v>1351</v>
      </c>
      <c r="D3883" s="7" t="str">
        <f t="shared" si="215"/>
        <v>15-12</v>
      </c>
      <c r="E3883" s="1">
        <f>_xlfn.IFNA(VLOOKUP(B3883,'Urban Plastix Holds'!$I$36:$T$433,7,0),0)</f>
        <v>0</v>
      </c>
      <c r="G3883" s="2">
        <f t="shared" si="216"/>
        <v>0</v>
      </c>
      <c r="H3883" s="2">
        <f t="shared" si="217"/>
        <v>0</v>
      </c>
    </row>
    <row r="3884" spans="2:8">
      <c r="B3884" t="s">
        <v>1111</v>
      </c>
      <c r="C3884" t="s">
        <v>1351</v>
      </c>
      <c r="D3884" s="8" t="str">
        <f t="shared" si="215"/>
        <v>16-16</v>
      </c>
      <c r="E3884" s="1">
        <f>_xlfn.IFNA(VLOOKUP(B3884,'Urban Plastix Holds'!$I$36:$T$433,8,0),0)</f>
        <v>0</v>
      </c>
      <c r="G3884" s="2">
        <f t="shared" si="216"/>
        <v>0</v>
      </c>
      <c r="H3884" s="2">
        <f t="shared" si="217"/>
        <v>0</v>
      </c>
    </row>
    <row r="3885" spans="2:8">
      <c r="B3885" t="s">
        <v>1111</v>
      </c>
      <c r="C3885" t="s">
        <v>1351</v>
      </c>
      <c r="D3885" s="9" t="str">
        <f t="shared" si="215"/>
        <v>13-01</v>
      </c>
      <c r="E3885" s="1">
        <f>_xlfn.IFNA(VLOOKUP(B3885,'Urban Plastix Holds'!$I$36:$T$433,9,0),0)</f>
        <v>0</v>
      </c>
      <c r="G3885" s="2">
        <f t="shared" si="216"/>
        <v>0</v>
      </c>
      <c r="H3885" s="2">
        <f t="shared" si="217"/>
        <v>0</v>
      </c>
    </row>
    <row r="3886" spans="2:8">
      <c r="B3886" t="s">
        <v>1111</v>
      </c>
      <c r="C3886" t="s">
        <v>1351</v>
      </c>
      <c r="D3886" s="10" t="str">
        <f t="shared" si="215"/>
        <v>07-13</v>
      </c>
      <c r="E3886" s="1">
        <f>_xlfn.IFNA(VLOOKUP(B3886,'Urban Plastix Holds'!$I$36:$T$433,10,0),0)</f>
        <v>0</v>
      </c>
      <c r="G3886" s="2">
        <f t="shared" si="216"/>
        <v>0</v>
      </c>
      <c r="H3886" s="2">
        <f t="shared" si="217"/>
        <v>0</v>
      </c>
    </row>
    <row r="3887" spans="2:8">
      <c r="B3887" t="s">
        <v>1111</v>
      </c>
      <c r="C3887" t="s">
        <v>1351</v>
      </c>
      <c r="D3887" s="11" t="str">
        <f t="shared" si="215"/>
        <v>11-26</v>
      </c>
      <c r="E3887" s="1">
        <f>_xlfn.IFNA(VLOOKUP(B3887,'Urban Plastix Holds'!$I$36:$T$433,11,0),0)</f>
        <v>0</v>
      </c>
      <c r="G3887" s="2">
        <f t="shared" si="216"/>
        <v>0</v>
      </c>
      <c r="H3887" s="2">
        <f t="shared" si="217"/>
        <v>0</v>
      </c>
    </row>
    <row r="3888" spans="2:8">
      <c r="B3888" t="s">
        <v>1111</v>
      </c>
      <c r="C3888" t="s">
        <v>1351</v>
      </c>
      <c r="D3888" s="13" t="str">
        <f t="shared" si="215"/>
        <v>18-01</v>
      </c>
      <c r="E3888" s="1">
        <f>_xlfn.IFNA(VLOOKUP(B3888,'Urban Plastix Holds'!$I$36:$T$433,12,0),0)</f>
        <v>0</v>
      </c>
      <c r="G3888" s="2">
        <f t="shared" si="216"/>
        <v>0</v>
      </c>
      <c r="H3888" s="2">
        <f t="shared" si="217"/>
        <v>0</v>
      </c>
    </row>
    <row r="3889" spans="2:8">
      <c r="B3889" t="s">
        <v>1111</v>
      </c>
      <c r="C3889" t="s">
        <v>1351</v>
      </c>
      <c r="D3889" s="12" t="str">
        <f t="shared" si="215"/>
        <v>Color Code</v>
      </c>
      <c r="E3889" s="1">
        <f>_xlfn.IFNA(VLOOKUP(B3889,'Urban Plastix Holds'!$I$36:$T$433,13,0),0)</f>
        <v>0</v>
      </c>
      <c r="G3889" s="2">
        <f t="shared" si="216"/>
        <v>0</v>
      </c>
      <c r="H3889" s="2">
        <f t="shared" si="217"/>
        <v>0</v>
      </c>
    </row>
    <row r="3890" spans="2:8">
      <c r="B3890" t="s">
        <v>1115</v>
      </c>
      <c r="C3890" t="s">
        <v>1352</v>
      </c>
      <c r="D3890" s="5" t="str">
        <f t="shared" si="215"/>
        <v>11-12</v>
      </c>
      <c r="E3890" s="1">
        <f>_xlfn.IFNA(VLOOKUP(B3890,'Urban Plastix Holds'!$I$36:$T$433,5,0),0)</f>
        <v>0</v>
      </c>
      <c r="G3890" s="2">
        <f t="shared" si="216"/>
        <v>0</v>
      </c>
      <c r="H3890" s="2">
        <f t="shared" si="217"/>
        <v>0</v>
      </c>
    </row>
    <row r="3891" spans="2:8">
      <c r="B3891" t="s">
        <v>1115</v>
      </c>
      <c r="C3891" t="s">
        <v>1352</v>
      </c>
      <c r="D3891" s="6" t="str">
        <f t="shared" si="215"/>
        <v>14-01</v>
      </c>
      <c r="E3891" s="1">
        <f>_xlfn.IFNA(VLOOKUP(B3891,'Urban Plastix Holds'!$I$36:$T$433,6,0),0)</f>
        <v>0</v>
      </c>
      <c r="G3891" s="2">
        <f t="shared" si="216"/>
        <v>0</v>
      </c>
      <c r="H3891" s="2">
        <f t="shared" si="217"/>
        <v>0</v>
      </c>
    </row>
    <row r="3892" spans="2:8">
      <c r="B3892" t="s">
        <v>1115</v>
      </c>
      <c r="C3892" t="s">
        <v>1352</v>
      </c>
      <c r="D3892" s="7" t="str">
        <f t="shared" si="215"/>
        <v>15-12</v>
      </c>
      <c r="E3892" s="1">
        <f>_xlfn.IFNA(VLOOKUP(B3892,'Urban Plastix Holds'!$I$36:$T$433,7,0),0)</f>
        <v>0</v>
      </c>
      <c r="G3892" s="2">
        <f t="shared" si="216"/>
        <v>0</v>
      </c>
      <c r="H3892" s="2">
        <f t="shared" si="217"/>
        <v>0</v>
      </c>
    </row>
    <row r="3893" spans="2:8">
      <c r="B3893" t="s">
        <v>1115</v>
      </c>
      <c r="C3893" t="s">
        <v>1352</v>
      </c>
      <c r="D3893" s="8" t="str">
        <f t="shared" si="215"/>
        <v>16-16</v>
      </c>
      <c r="E3893" s="1">
        <f>_xlfn.IFNA(VLOOKUP(B3893,'Urban Plastix Holds'!$I$36:$T$433,8,0),0)</f>
        <v>0</v>
      </c>
      <c r="G3893" s="2">
        <f t="shared" si="216"/>
        <v>0</v>
      </c>
      <c r="H3893" s="2">
        <f t="shared" si="217"/>
        <v>0</v>
      </c>
    </row>
    <row r="3894" spans="2:8">
      <c r="B3894" t="s">
        <v>1115</v>
      </c>
      <c r="C3894" t="s">
        <v>1352</v>
      </c>
      <c r="D3894" s="9" t="str">
        <f t="shared" si="215"/>
        <v>13-01</v>
      </c>
      <c r="E3894" s="1">
        <f>_xlfn.IFNA(VLOOKUP(B3894,'Urban Plastix Holds'!$I$36:$T$433,9,0),0)</f>
        <v>0</v>
      </c>
      <c r="G3894" s="2">
        <f t="shared" si="216"/>
        <v>0</v>
      </c>
      <c r="H3894" s="2">
        <f t="shared" si="217"/>
        <v>0</v>
      </c>
    </row>
    <row r="3895" spans="2:8">
      <c r="B3895" t="s">
        <v>1115</v>
      </c>
      <c r="C3895" t="s">
        <v>1352</v>
      </c>
      <c r="D3895" s="10" t="str">
        <f t="shared" si="215"/>
        <v>07-13</v>
      </c>
      <c r="E3895" s="1">
        <f>_xlfn.IFNA(VLOOKUP(B3895,'Urban Plastix Holds'!$I$36:$T$433,10,0),0)</f>
        <v>0</v>
      </c>
      <c r="G3895" s="2">
        <f t="shared" si="216"/>
        <v>0</v>
      </c>
      <c r="H3895" s="2">
        <f t="shared" si="217"/>
        <v>0</v>
      </c>
    </row>
    <row r="3896" spans="2:8">
      <c r="B3896" t="s">
        <v>1115</v>
      </c>
      <c r="C3896" t="s">
        <v>1352</v>
      </c>
      <c r="D3896" s="11" t="str">
        <f t="shared" si="215"/>
        <v>11-26</v>
      </c>
      <c r="E3896" s="1">
        <f>_xlfn.IFNA(VLOOKUP(B3896,'Urban Plastix Holds'!$I$36:$T$433,11,0),0)</f>
        <v>0</v>
      </c>
      <c r="G3896" s="2">
        <f t="shared" si="216"/>
        <v>0</v>
      </c>
      <c r="H3896" s="2">
        <f t="shared" si="217"/>
        <v>0</v>
      </c>
    </row>
    <row r="3897" spans="2:8">
      <c r="B3897" t="s">
        <v>1115</v>
      </c>
      <c r="C3897" t="s">
        <v>1352</v>
      </c>
      <c r="D3897" s="13" t="str">
        <f t="shared" si="215"/>
        <v>18-01</v>
      </c>
      <c r="E3897" s="1">
        <f>_xlfn.IFNA(VLOOKUP(B3897,'Urban Plastix Holds'!$I$36:$T$433,12,0),0)</f>
        <v>0</v>
      </c>
      <c r="G3897" s="2">
        <f t="shared" si="216"/>
        <v>0</v>
      </c>
      <c r="H3897" s="2">
        <f t="shared" si="217"/>
        <v>0</v>
      </c>
    </row>
    <row r="3898" spans="2:8">
      <c r="B3898" t="s">
        <v>1115</v>
      </c>
      <c r="C3898" t="s">
        <v>1352</v>
      </c>
      <c r="D3898" s="12" t="str">
        <f t="shared" si="215"/>
        <v>Color Code</v>
      </c>
      <c r="E3898" s="1">
        <f>_xlfn.IFNA(VLOOKUP(B3898,'Urban Plastix Holds'!$I$36:$T$433,13,0),0)</f>
        <v>0</v>
      </c>
      <c r="G3898" s="2">
        <f t="shared" si="216"/>
        <v>0</v>
      </c>
      <c r="H3898" s="2">
        <f t="shared" si="217"/>
        <v>0</v>
      </c>
    </row>
    <row r="3899" spans="2:8">
      <c r="B3899" t="s">
        <v>1146</v>
      </c>
      <c r="C3899" t="s">
        <v>1406</v>
      </c>
      <c r="D3899" s="5" t="str">
        <f t="shared" si="215"/>
        <v>11-12</v>
      </c>
      <c r="E3899" s="1">
        <f>_xlfn.IFNA(VLOOKUP(B3899,'Urban Plastix Holds'!$I$36:$T$433,5,0),0)</f>
        <v>0</v>
      </c>
      <c r="G3899" s="2">
        <f t="shared" si="216"/>
        <v>0</v>
      </c>
      <c r="H3899" s="2">
        <f t="shared" si="217"/>
        <v>0</v>
      </c>
    </row>
    <row r="3900" spans="2:8">
      <c r="B3900" t="s">
        <v>1146</v>
      </c>
      <c r="C3900" t="s">
        <v>1406</v>
      </c>
      <c r="D3900" s="6" t="str">
        <f t="shared" si="215"/>
        <v>14-01</v>
      </c>
      <c r="E3900" s="1">
        <f>_xlfn.IFNA(VLOOKUP(B3900,'Urban Plastix Holds'!$I$36:$T$433,6,0),0)</f>
        <v>0</v>
      </c>
      <c r="G3900" s="2">
        <f t="shared" si="216"/>
        <v>0</v>
      </c>
      <c r="H3900" s="2">
        <f t="shared" si="217"/>
        <v>0</v>
      </c>
    </row>
    <row r="3901" spans="2:8">
      <c r="B3901" t="s">
        <v>1146</v>
      </c>
      <c r="C3901" t="s">
        <v>1406</v>
      </c>
      <c r="D3901" s="7" t="str">
        <f t="shared" si="215"/>
        <v>15-12</v>
      </c>
      <c r="E3901" s="1">
        <f>_xlfn.IFNA(VLOOKUP(B3901,'Urban Plastix Holds'!$I$36:$T$433,7,0),0)</f>
        <v>0</v>
      </c>
      <c r="G3901" s="2">
        <f t="shared" si="216"/>
        <v>0</v>
      </c>
      <c r="H3901" s="2">
        <f t="shared" si="217"/>
        <v>0</v>
      </c>
    </row>
    <row r="3902" spans="2:8">
      <c r="B3902" t="s">
        <v>1146</v>
      </c>
      <c r="C3902" t="s">
        <v>1406</v>
      </c>
      <c r="D3902" s="8" t="str">
        <f t="shared" si="215"/>
        <v>16-16</v>
      </c>
      <c r="E3902" s="1">
        <f>_xlfn.IFNA(VLOOKUP(B3902,'Urban Plastix Holds'!$I$36:$T$433,8,0),0)</f>
        <v>0</v>
      </c>
      <c r="G3902" s="2">
        <f t="shared" si="216"/>
        <v>0</v>
      </c>
      <c r="H3902" s="2">
        <f t="shared" si="217"/>
        <v>0</v>
      </c>
    </row>
    <row r="3903" spans="2:8">
      <c r="B3903" t="s">
        <v>1146</v>
      </c>
      <c r="C3903" t="s">
        <v>1406</v>
      </c>
      <c r="D3903" s="9" t="str">
        <f t="shared" si="215"/>
        <v>13-01</v>
      </c>
      <c r="E3903" s="1">
        <f>_xlfn.IFNA(VLOOKUP(B3903,'Urban Plastix Holds'!$I$36:$T$433,9,0),0)</f>
        <v>0</v>
      </c>
      <c r="G3903" s="2">
        <f t="shared" si="216"/>
        <v>0</v>
      </c>
      <c r="H3903" s="2">
        <f t="shared" si="217"/>
        <v>0</v>
      </c>
    </row>
    <row r="3904" spans="2:8">
      <c r="B3904" t="s">
        <v>1146</v>
      </c>
      <c r="C3904" t="s">
        <v>1406</v>
      </c>
      <c r="D3904" s="10" t="str">
        <f t="shared" si="215"/>
        <v>07-13</v>
      </c>
      <c r="E3904" s="1">
        <f>_xlfn.IFNA(VLOOKUP(B3904,'Urban Plastix Holds'!$I$36:$T$433,10,0),0)</f>
        <v>0</v>
      </c>
      <c r="G3904" s="2">
        <f t="shared" si="216"/>
        <v>0</v>
      </c>
      <c r="H3904" s="2">
        <f t="shared" si="217"/>
        <v>0</v>
      </c>
    </row>
    <row r="3905" spans="2:8">
      <c r="B3905" t="s">
        <v>1146</v>
      </c>
      <c r="C3905" t="s">
        <v>1406</v>
      </c>
      <c r="D3905" s="11" t="str">
        <f t="shared" si="215"/>
        <v>11-26</v>
      </c>
      <c r="E3905" s="1">
        <f>_xlfn.IFNA(VLOOKUP(B3905,'Urban Plastix Holds'!$I$36:$T$433,11,0),0)</f>
        <v>0</v>
      </c>
      <c r="G3905" s="2">
        <f t="shared" si="216"/>
        <v>0</v>
      </c>
      <c r="H3905" s="2">
        <f t="shared" si="217"/>
        <v>0</v>
      </c>
    </row>
    <row r="3906" spans="2:8">
      <c r="B3906" t="s">
        <v>1146</v>
      </c>
      <c r="C3906" t="s">
        <v>1406</v>
      </c>
      <c r="D3906" s="13" t="str">
        <f t="shared" si="215"/>
        <v>18-01</v>
      </c>
      <c r="E3906" s="1">
        <f>_xlfn.IFNA(VLOOKUP(B3906,'Urban Plastix Holds'!$I$36:$T$433,12,0),0)</f>
        <v>0</v>
      </c>
      <c r="G3906" s="2">
        <f t="shared" si="216"/>
        <v>0</v>
      </c>
      <c r="H3906" s="2">
        <f t="shared" si="217"/>
        <v>0</v>
      </c>
    </row>
    <row r="3907" spans="2:8">
      <c r="B3907" t="s">
        <v>1146</v>
      </c>
      <c r="C3907" t="s">
        <v>1406</v>
      </c>
      <c r="D3907" s="12" t="str">
        <f t="shared" si="215"/>
        <v>Color Code</v>
      </c>
      <c r="E3907" s="1">
        <f>_xlfn.IFNA(VLOOKUP(B3907,'Urban Plastix Holds'!$I$36:$T$433,13,0),0)</f>
        <v>0</v>
      </c>
      <c r="G3907" s="2">
        <f t="shared" si="216"/>
        <v>0</v>
      </c>
      <c r="H3907" s="2">
        <f t="shared" si="217"/>
        <v>0</v>
      </c>
    </row>
    <row r="3908" spans="2:8">
      <c r="B3908" t="s">
        <v>1150</v>
      </c>
      <c r="C3908" t="s">
        <v>1353</v>
      </c>
      <c r="D3908" s="5" t="str">
        <f t="shared" si="215"/>
        <v>11-12</v>
      </c>
      <c r="E3908" s="1">
        <f>_xlfn.IFNA(VLOOKUP(B3908,'Urban Plastix Holds'!$I$36:$T$433,5,0),0)</f>
        <v>0</v>
      </c>
      <c r="G3908" s="2">
        <f t="shared" si="216"/>
        <v>0</v>
      </c>
      <c r="H3908" s="2">
        <f t="shared" si="217"/>
        <v>0</v>
      </c>
    </row>
    <row r="3909" spans="2:8">
      <c r="B3909" t="s">
        <v>1150</v>
      </c>
      <c r="C3909" t="s">
        <v>1353</v>
      </c>
      <c r="D3909" s="6" t="str">
        <f t="shared" si="215"/>
        <v>14-01</v>
      </c>
      <c r="E3909" s="1">
        <f>_xlfn.IFNA(VLOOKUP(B3909,'Urban Plastix Holds'!$I$36:$T$433,6,0),0)</f>
        <v>0</v>
      </c>
      <c r="G3909" s="2">
        <f t="shared" si="216"/>
        <v>0</v>
      </c>
      <c r="H3909" s="2">
        <f t="shared" si="217"/>
        <v>0</v>
      </c>
    </row>
    <row r="3910" spans="2:8">
      <c r="B3910" t="s">
        <v>1150</v>
      </c>
      <c r="C3910" t="s">
        <v>1353</v>
      </c>
      <c r="D3910" s="7" t="str">
        <f t="shared" si="215"/>
        <v>15-12</v>
      </c>
      <c r="E3910" s="1">
        <f>_xlfn.IFNA(VLOOKUP(B3910,'Urban Plastix Holds'!$I$36:$T$433,7,0),0)</f>
        <v>0</v>
      </c>
      <c r="G3910" s="2">
        <f t="shared" si="216"/>
        <v>0</v>
      </c>
      <c r="H3910" s="2">
        <f t="shared" si="217"/>
        <v>0</v>
      </c>
    </row>
    <row r="3911" spans="2:8">
      <c r="B3911" t="s">
        <v>1150</v>
      </c>
      <c r="C3911" t="s">
        <v>1353</v>
      </c>
      <c r="D3911" s="8" t="str">
        <f t="shared" si="215"/>
        <v>16-16</v>
      </c>
      <c r="E3911" s="1">
        <f>_xlfn.IFNA(VLOOKUP(B3911,'Urban Plastix Holds'!$I$36:$T$433,8,0),0)</f>
        <v>0</v>
      </c>
      <c r="G3911" s="2">
        <f t="shared" si="216"/>
        <v>0</v>
      </c>
      <c r="H3911" s="2">
        <f t="shared" si="217"/>
        <v>0</v>
      </c>
    </row>
    <row r="3912" spans="2:8">
      <c r="B3912" t="s">
        <v>1150</v>
      </c>
      <c r="C3912" t="s">
        <v>1353</v>
      </c>
      <c r="D3912" s="9" t="str">
        <f t="shared" si="215"/>
        <v>13-01</v>
      </c>
      <c r="E3912" s="1">
        <f>_xlfn.IFNA(VLOOKUP(B3912,'Urban Plastix Holds'!$I$36:$T$433,9,0),0)</f>
        <v>0</v>
      </c>
      <c r="G3912" s="2">
        <f t="shared" si="216"/>
        <v>0</v>
      </c>
      <c r="H3912" s="2">
        <f t="shared" si="217"/>
        <v>0</v>
      </c>
    </row>
    <row r="3913" spans="2:8">
      <c r="B3913" t="s">
        <v>1150</v>
      </c>
      <c r="C3913" t="s">
        <v>1353</v>
      </c>
      <c r="D3913" s="10" t="str">
        <f t="shared" si="215"/>
        <v>07-13</v>
      </c>
      <c r="E3913" s="1">
        <f>_xlfn.IFNA(VLOOKUP(B3913,'Urban Plastix Holds'!$I$36:$T$433,10,0),0)</f>
        <v>0</v>
      </c>
      <c r="G3913" s="2">
        <f t="shared" si="216"/>
        <v>0</v>
      </c>
      <c r="H3913" s="2">
        <f t="shared" si="217"/>
        <v>0</v>
      </c>
    </row>
    <row r="3914" spans="2:8">
      <c r="B3914" t="s">
        <v>1150</v>
      </c>
      <c r="C3914" t="s">
        <v>1353</v>
      </c>
      <c r="D3914" s="11" t="str">
        <f t="shared" si="215"/>
        <v>11-26</v>
      </c>
      <c r="E3914" s="1">
        <f>_xlfn.IFNA(VLOOKUP(B3914,'Urban Plastix Holds'!$I$36:$T$433,11,0),0)</f>
        <v>0</v>
      </c>
      <c r="G3914" s="2">
        <f t="shared" si="216"/>
        <v>0</v>
      </c>
      <c r="H3914" s="2">
        <f t="shared" si="217"/>
        <v>0</v>
      </c>
    </row>
    <row r="3915" spans="2:8">
      <c r="B3915" t="s">
        <v>1150</v>
      </c>
      <c r="C3915" t="s">
        <v>1353</v>
      </c>
      <c r="D3915" s="13" t="str">
        <f t="shared" si="215"/>
        <v>18-01</v>
      </c>
      <c r="E3915" s="1">
        <f>_xlfn.IFNA(VLOOKUP(B3915,'Urban Plastix Holds'!$I$36:$T$433,12,0),0)</f>
        <v>0</v>
      </c>
      <c r="G3915" s="2">
        <f t="shared" si="216"/>
        <v>0</v>
      </c>
      <c r="H3915" s="2">
        <f t="shared" si="217"/>
        <v>0</v>
      </c>
    </row>
    <row r="3916" spans="2:8">
      <c r="B3916" t="s">
        <v>1150</v>
      </c>
      <c r="C3916" t="s">
        <v>1353</v>
      </c>
      <c r="D3916" s="12" t="str">
        <f t="shared" si="215"/>
        <v>Color Code</v>
      </c>
      <c r="E3916" s="1">
        <f>_xlfn.IFNA(VLOOKUP(B3916,'Urban Plastix Holds'!$I$36:$T$433,13,0),0)</f>
        <v>0</v>
      </c>
      <c r="G3916" s="2">
        <f t="shared" si="216"/>
        <v>0</v>
      </c>
      <c r="H3916" s="2">
        <f t="shared" si="217"/>
        <v>0</v>
      </c>
    </row>
    <row r="3917" spans="2:8">
      <c r="B3917" t="s">
        <v>1114</v>
      </c>
      <c r="C3917" t="s">
        <v>1354</v>
      </c>
      <c r="D3917" s="5" t="str">
        <f t="shared" si="215"/>
        <v>11-12</v>
      </c>
      <c r="E3917" s="1">
        <f>_xlfn.IFNA(VLOOKUP(B3917,'Urban Plastix Holds'!$I$36:$T$433,5,0),0)</f>
        <v>0</v>
      </c>
      <c r="G3917" s="2">
        <f t="shared" si="216"/>
        <v>0</v>
      </c>
      <c r="H3917" s="2">
        <f t="shared" si="217"/>
        <v>0</v>
      </c>
    </row>
    <row r="3918" spans="2:8">
      <c r="B3918" t="s">
        <v>1114</v>
      </c>
      <c r="C3918" t="s">
        <v>1354</v>
      </c>
      <c r="D3918" s="6" t="str">
        <f t="shared" si="215"/>
        <v>14-01</v>
      </c>
      <c r="E3918" s="1">
        <f>_xlfn.IFNA(VLOOKUP(B3918,'Urban Plastix Holds'!$I$36:$T$433,6,0),0)</f>
        <v>0</v>
      </c>
      <c r="G3918" s="2">
        <f t="shared" si="216"/>
        <v>0</v>
      </c>
      <c r="H3918" s="2">
        <f t="shared" si="217"/>
        <v>0</v>
      </c>
    </row>
    <row r="3919" spans="2:8">
      <c r="B3919" t="s">
        <v>1114</v>
      </c>
      <c r="C3919" t="s">
        <v>1354</v>
      </c>
      <c r="D3919" s="7" t="str">
        <f t="shared" si="215"/>
        <v>15-12</v>
      </c>
      <c r="E3919" s="1">
        <f>_xlfn.IFNA(VLOOKUP(B3919,'Urban Plastix Holds'!$I$36:$T$433,7,0),0)</f>
        <v>0</v>
      </c>
      <c r="G3919" s="2">
        <f t="shared" si="216"/>
        <v>0</v>
      </c>
      <c r="H3919" s="2">
        <f t="shared" si="217"/>
        <v>0</v>
      </c>
    </row>
    <row r="3920" spans="2:8">
      <c r="B3920" t="s">
        <v>1114</v>
      </c>
      <c r="C3920" t="s">
        <v>1354</v>
      </c>
      <c r="D3920" s="8" t="str">
        <f t="shared" si="215"/>
        <v>16-16</v>
      </c>
      <c r="E3920" s="1">
        <f>_xlfn.IFNA(VLOOKUP(B3920,'Urban Plastix Holds'!$I$36:$T$433,8,0),0)</f>
        <v>0</v>
      </c>
      <c r="G3920" s="2">
        <f t="shared" si="216"/>
        <v>0</v>
      </c>
      <c r="H3920" s="2">
        <f t="shared" si="217"/>
        <v>0</v>
      </c>
    </row>
    <row r="3921" spans="2:8">
      <c r="B3921" t="s">
        <v>1114</v>
      </c>
      <c r="C3921" t="s">
        <v>1354</v>
      </c>
      <c r="D3921" s="9" t="str">
        <f t="shared" si="215"/>
        <v>13-01</v>
      </c>
      <c r="E3921" s="1">
        <f>_xlfn.IFNA(VLOOKUP(B3921,'Urban Plastix Holds'!$I$36:$T$433,9,0),0)</f>
        <v>0</v>
      </c>
      <c r="G3921" s="2">
        <f t="shared" si="216"/>
        <v>0</v>
      </c>
      <c r="H3921" s="2">
        <f t="shared" si="217"/>
        <v>0</v>
      </c>
    </row>
    <row r="3922" spans="2:8">
      <c r="B3922" t="s">
        <v>1114</v>
      </c>
      <c r="C3922" t="s">
        <v>1354</v>
      </c>
      <c r="D3922" s="10" t="str">
        <f t="shared" ref="D3922:D3985" si="218">D3913</f>
        <v>07-13</v>
      </c>
      <c r="E3922" s="1">
        <f>_xlfn.IFNA(VLOOKUP(B3922,'Urban Plastix Holds'!$I$36:$T$433,10,0),0)</f>
        <v>0</v>
      </c>
      <c r="G3922" s="2">
        <f t="shared" si="216"/>
        <v>0</v>
      </c>
      <c r="H3922" s="2">
        <f t="shared" si="217"/>
        <v>0</v>
      </c>
    </row>
    <row r="3923" spans="2:8">
      <c r="B3923" t="s">
        <v>1114</v>
      </c>
      <c r="C3923" t="s">
        <v>1354</v>
      </c>
      <c r="D3923" s="11" t="str">
        <f t="shared" si="218"/>
        <v>11-26</v>
      </c>
      <c r="E3923" s="1">
        <f>_xlfn.IFNA(VLOOKUP(B3923,'Urban Plastix Holds'!$I$36:$T$433,11,0),0)</f>
        <v>0</v>
      </c>
      <c r="G3923" s="2">
        <f t="shared" si="216"/>
        <v>0</v>
      </c>
      <c r="H3923" s="2">
        <f t="shared" si="217"/>
        <v>0</v>
      </c>
    </row>
    <row r="3924" spans="2:8">
      <c r="B3924" t="s">
        <v>1114</v>
      </c>
      <c r="C3924" t="s">
        <v>1354</v>
      </c>
      <c r="D3924" s="13" t="str">
        <f t="shared" si="218"/>
        <v>18-01</v>
      </c>
      <c r="E3924" s="1">
        <f>_xlfn.IFNA(VLOOKUP(B3924,'Urban Plastix Holds'!$I$36:$T$433,12,0),0)</f>
        <v>0</v>
      </c>
      <c r="G3924" s="2">
        <f t="shared" si="216"/>
        <v>0</v>
      </c>
      <c r="H3924" s="2">
        <f t="shared" si="217"/>
        <v>0</v>
      </c>
    </row>
    <row r="3925" spans="2:8">
      <c r="B3925" t="s">
        <v>1114</v>
      </c>
      <c r="C3925" t="s">
        <v>1354</v>
      </c>
      <c r="D3925" s="12" t="str">
        <f t="shared" si="218"/>
        <v>Color Code</v>
      </c>
      <c r="E3925" s="1">
        <f>_xlfn.IFNA(VLOOKUP(B3925,'Urban Plastix Holds'!$I$36:$T$433,13,0),0)</f>
        <v>0</v>
      </c>
      <c r="G3925" s="2">
        <f t="shared" si="216"/>
        <v>0</v>
      </c>
      <c r="H3925" s="2">
        <f t="shared" si="217"/>
        <v>0</v>
      </c>
    </row>
    <row r="3926" spans="2:8">
      <c r="B3926" t="s">
        <v>1094</v>
      </c>
      <c r="C3926" t="s">
        <v>1355</v>
      </c>
      <c r="D3926" s="5" t="str">
        <f t="shared" si="218"/>
        <v>11-12</v>
      </c>
      <c r="E3926" s="1">
        <f>_xlfn.IFNA(VLOOKUP(B3926,'Urban Plastix Holds'!$I$36:$T$433,5,0),0)</f>
        <v>0</v>
      </c>
      <c r="G3926" s="2">
        <f t="shared" si="216"/>
        <v>0</v>
      </c>
      <c r="H3926" s="2">
        <f t="shared" si="217"/>
        <v>0</v>
      </c>
    </row>
    <row r="3927" spans="2:8">
      <c r="B3927" t="s">
        <v>1094</v>
      </c>
      <c r="C3927" t="s">
        <v>1355</v>
      </c>
      <c r="D3927" s="6" t="str">
        <f t="shared" si="218"/>
        <v>14-01</v>
      </c>
      <c r="E3927" s="1">
        <f>_xlfn.IFNA(VLOOKUP(B3927,'Urban Plastix Holds'!$I$36:$T$433,6,0),0)</f>
        <v>0</v>
      </c>
      <c r="G3927" s="2">
        <f t="shared" si="216"/>
        <v>0</v>
      </c>
      <c r="H3927" s="2">
        <f t="shared" si="217"/>
        <v>0</v>
      </c>
    </row>
    <row r="3928" spans="2:8">
      <c r="B3928" t="s">
        <v>1094</v>
      </c>
      <c r="C3928" t="s">
        <v>1355</v>
      </c>
      <c r="D3928" s="7" t="str">
        <f t="shared" si="218"/>
        <v>15-12</v>
      </c>
      <c r="E3928" s="1">
        <f>_xlfn.IFNA(VLOOKUP(B3928,'Urban Plastix Holds'!$I$36:$T$433,7,0),0)</f>
        <v>0</v>
      </c>
      <c r="G3928" s="2">
        <f t="shared" si="216"/>
        <v>0</v>
      </c>
      <c r="H3928" s="2">
        <f t="shared" si="217"/>
        <v>0</v>
      </c>
    </row>
    <row r="3929" spans="2:8">
      <c r="B3929" t="s">
        <v>1094</v>
      </c>
      <c r="C3929" t="s">
        <v>1355</v>
      </c>
      <c r="D3929" s="8" t="str">
        <f t="shared" si="218"/>
        <v>16-16</v>
      </c>
      <c r="E3929" s="1">
        <f>_xlfn.IFNA(VLOOKUP(B3929,'Urban Plastix Holds'!$I$36:$T$433,8,0),0)</f>
        <v>0</v>
      </c>
      <c r="G3929" s="2">
        <f t="shared" si="216"/>
        <v>0</v>
      </c>
      <c r="H3929" s="2">
        <f t="shared" si="217"/>
        <v>0</v>
      </c>
    </row>
    <row r="3930" spans="2:8">
      <c r="B3930" t="s">
        <v>1094</v>
      </c>
      <c r="C3930" t="s">
        <v>1355</v>
      </c>
      <c r="D3930" s="9" t="str">
        <f t="shared" si="218"/>
        <v>13-01</v>
      </c>
      <c r="E3930" s="1">
        <f>_xlfn.IFNA(VLOOKUP(B3930,'Urban Plastix Holds'!$I$36:$T$433,9,0),0)</f>
        <v>0</v>
      </c>
      <c r="G3930" s="2">
        <f t="shared" si="216"/>
        <v>0</v>
      </c>
      <c r="H3930" s="2">
        <f t="shared" si="217"/>
        <v>0</v>
      </c>
    </row>
    <row r="3931" spans="2:8">
      <c r="B3931" t="s">
        <v>1094</v>
      </c>
      <c r="C3931" t="s">
        <v>1355</v>
      </c>
      <c r="D3931" s="10" t="str">
        <f t="shared" si="218"/>
        <v>07-13</v>
      </c>
      <c r="E3931" s="1">
        <f>_xlfn.IFNA(VLOOKUP(B3931,'Urban Plastix Holds'!$I$36:$T$433,10,0),0)</f>
        <v>0</v>
      </c>
      <c r="G3931" s="2">
        <f t="shared" si="216"/>
        <v>0</v>
      </c>
      <c r="H3931" s="2">
        <f t="shared" si="217"/>
        <v>0</v>
      </c>
    </row>
    <row r="3932" spans="2:8">
      <c r="B3932" t="s">
        <v>1094</v>
      </c>
      <c r="C3932" t="s">
        <v>1355</v>
      </c>
      <c r="D3932" s="11" t="str">
        <f t="shared" si="218"/>
        <v>11-26</v>
      </c>
      <c r="E3932" s="1">
        <f>_xlfn.IFNA(VLOOKUP(B3932,'Urban Plastix Holds'!$I$36:$T$433,11,0),0)</f>
        <v>0</v>
      </c>
      <c r="G3932" s="2">
        <f t="shared" si="216"/>
        <v>0</v>
      </c>
      <c r="H3932" s="2">
        <f t="shared" si="217"/>
        <v>0</v>
      </c>
    </row>
    <row r="3933" spans="2:8">
      <c r="B3933" t="s">
        <v>1094</v>
      </c>
      <c r="C3933" t="s">
        <v>1355</v>
      </c>
      <c r="D3933" s="13" t="str">
        <f t="shared" si="218"/>
        <v>18-01</v>
      </c>
      <c r="E3933" s="1">
        <f>_xlfn.IFNA(VLOOKUP(B3933,'Urban Plastix Holds'!$I$36:$T$433,12,0),0)</f>
        <v>0</v>
      </c>
      <c r="G3933" s="2">
        <f t="shared" si="216"/>
        <v>0</v>
      </c>
      <c r="H3933" s="2">
        <f t="shared" si="217"/>
        <v>0</v>
      </c>
    </row>
    <row r="3934" spans="2:8">
      <c r="B3934" t="s">
        <v>1094</v>
      </c>
      <c r="C3934" t="s">
        <v>1355</v>
      </c>
      <c r="D3934" s="12" t="str">
        <f t="shared" si="218"/>
        <v>Color Code</v>
      </c>
      <c r="E3934" s="1">
        <f>_xlfn.IFNA(VLOOKUP(B3934,'Urban Plastix Holds'!$I$36:$T$433,13,0),0)</f>
        <v>0</v>
      </c>
      <c r="G3934" s="2">
        <f t="shared" si="216"/>
        <v>0</v>
      </c>
      <c r="H3934" s="2">
        <f t="shared" si="217"/>
        <v>0</v>
      </c>
    </row>
    <row r="3935" spans="2:8">
      <c r="B3935" t="s">
        <v>1112</v>
      </c>
      <c r="C3935" t="s">
        <v>1356</v>
      </c>
      <c r="D3935" s="5" t="str">
        <f t="shared" si="218"/>
        <v>11-12</v>
      </c>
      <c r="E3935" s="1">
        <f>_xlfn.IFNA(VLOOKUP(B3935,'Urban Plastix Holds'!$I$36:$T$433,5,0),0)</f>
        <v>0</v>
      </c>
      <c r="G3935" s="2">
        <f t="shared" si="216"/>
        <v>0</v>
      </c>
      <c r="H3935" s="2">
        <f t="shared" si="217"/>
        <v>0</v>
      </c>
    </row>
    <row r="3936" spans="2:8">
      <c r="B3936" t="s">
        <v>1112</v>
      </c>
      <c r="C3936" t="s">
        <v>1356</v>
      </c>
      <c r="D3936" s="6" t="str">
        <f t="shared" si="218"/>
        <v>14-01</v>
      </c>
      <c r="E3936" s="1">
        <f>_xlfn.IFNA(VLOOKUP(B3936,'Urban Plastix Holds'!$I$36:$T$433,6,0),0)</f>
        <v>0</v>
      </c>
      <c r="G3936" s="2">
        <f t="shared" si="216"/>
        <v>0</v>
      </c>
      <c r="H3936" s="2">
        <f t="shared" si="217"/>
        <v>0</v>
      </c>
    </row>
    <row r="3937" spans="2:8">
      <c r="B3937" t="s">
        <v>1112</v>
      </c>
      <c r="C3937" t="s">
        <v>1356</v>
      </c>
      <c r="D3937" s="7" t="str">
        <f t="shared" si="218"/>
        <v>15-12</v>
      </c>
      <c r="E3937" s="1">
        <f>_xlfn.IFNA(VLOOKUP(B3937,'Urban Plastix Holds'!$I$36:$T$433,7,0),0)</f>
        <v>0</v>
      </c>
      <c r="G3937" s="2">
        <f t="shared" si="216"/>
        <v>0</v>
      </c>
      <c r="H3937" s="2">
        <f t="shared" si="217"/>
        <v>0</v>
      </c>
    </row>
    <row r="3938" spans="2:8">
      <c r="B3938" t="s">
        <v>1112</v>
      </c>
      <c r="C3938" t="s">
        <v>1356</v>
      </c>
      <c r="D3938" s="8" t="str">
        <f t="shared" si="218"/>
        <v>16-16</v>
      </c>
      <c r="E3938" s="1">
        <f>_xlfn.IFNA(VLOOKUP(B3938,'Urban Plastix Holds'!$I$36:$T$433,8,0),0)</f>
        <v>0</v>
      </c>
      <c r="G3938" s="2">
        <f t="shared" si="216"/>
        <v>0</v>
      </c>
      <c r="H3938" s="2">
        <f t="shared" si="217"/>
        <v>0</v>
      </c>
    </row>
    <row r="3939" spans="2:8">
      <c r="B3939" t="s">
        <v>1112</v>
      </c>
      <c r="C3939" t="s">
        <v>1356</v>
      </c>
      <c r="D3939" s="9" t="str">
        <f t="shared" si="218"/>
        <v>13-01</v>
      </c>
      <c r="E3939" s="1">
        <f>_xlfn.IFNA(VLOOKUP(B3939,'Urban Plastix Holds'!$I$36:$T$433,9,0),0)</f>
        <v>0</v>
      </c>
      <c r="G3939" s="2">
        <f t="shared" si="216"/>
        <v>0</v>
      </c>
      <c r="H3939" s="2">
        <f t="shared" si="217"/>
        <v>0</v>
      </c>
    </row>
    <row r="3940" spans="2:8">
      <c r="B3940" t="s">
        <v>1112</v>
      </c>
      <c r="C3940" t="s">
        <v>1356</v>
      </c>
      <c r="D3940" s="10" t="str">
        <f t="shared" si="218"/>
        <v>07-13</v>
      </c>
      <c r="E3940" s="1">
        <f>_xlfn.IFNA(VLOOKUP(B3940,'Urban Plastix Holds'!$I$36:$T$433,10,0),0)</f>
        <v>0</v>
      </c>
      <c r="G3940" s="2">
        <f t="shared" si="216"/>
        <v>0</v>
      </c>
      <c r="H3940" s="2">
        <f t="shared" si="217"/>
        <v>0</v>
      </c>
    </row>
    <row r="3941" spans="2:8">
      <c r="B3941" t="s">
        <v>1112</v>
      </c>
      <c r="C3941" t="s">
        <v>1356</v>
      </c>
      <c r="D3941" s="11" t="str">
        <f t="shared" si="218"/>
        <v>11-26</v>
      </c>
      <c r="E3941" s="1">
        <f>_xlfn.IFNA(VLOOKUP(B3941,'Urban Plastix Holds'!$I$36:$T$433,11,0),0)</f>
        <v>0</v>
      </c>
      <c r="G3941" s="2">
        <f t="shared" si="216"/>
        <v>0</v>
      </c>
      <c r="H3941" s="2">
        <f t="shared" si="217"/>
        <v>0</v>
      </c>
    </row>
    <row r="3942" spans="2:8">
      <c r="B3942" t="s">
        <v>1112</v>
      </c>
      <c r="C3942" t="s">
        <v>1356</v>
      </c>
      <c r="D3942" s="13" t="str">
        <f t="shared" si="218"/>
        <v>18-01</v>
      </c>
      <c r="E3942" s="1">
        <f>_xlfn.IFNA(VLOOKUP(B3942,'Urban Plastix Holds'!$I$36:$T$433,12,0),0)</f>
        <v>0</v>
      </c>
      <c r="G3942" s="2">
        <f t="shared" si="216"/>
        <v>0</v>
      </c>
      <c r="H3942" s="2">
        <f t="shared" si="217"/>
        <v>0</v>
      </c>
    </row>
    <row r="3943" spans="2:8">
      <c r="B3943" t="s">
        <v>1112</v>
      </c>
      <c r="C3943" t="s">
        <v>1356</v>
      </c>
      <c r="D3943" s="12" t="str">
        <f t="shared" si="218"/>
        <v>Color Code</v>
      </c>
      <c r="E3943" s="1">
        <f>_xlfn.IFNA(VLOOKUP(B3943,'Urban Plastix Holds'!$I$36:$T$433,13,0),0)</f>
        <v>0</v>
      </c>
      <c r="G3943" s="2">
        <f t="shared" si="216"/>
        <v>0</v>
      </c>
      <c r="H3943" s="2">
        <f t="shared" si="217"/>
        <v>0</v>
      </c>
    </row>
    <row r="3944" spans="2:8">
      <c r="B3944" t="s">
        <v>1096</v>
      </c>
      <c r="C3944" t="s">
        <v>1357</v>
      </c>
      <c r="D3944" s="5" t="str">
        <f t="shared" si="218"/>
        <v>11-12</v>
      </c>
      <c r="E3944" s="1">
        <f>_xlfn.IFNA(VLOOKUP(B3944,'Urban Plastix Holds'!$I$36:$T$433,5,0),0)</f>
        <v>0</v>
      </c>
      <c r="G3944" s="2">
        <f t="shared" ref="G3944:G4007" si="219">E3944*F3944</f>
        <v>0</v>
      </c>
      <c r="H3944" s="2">
        <f t="shared" ref="H3944:H4007" si="220">IF($S$11="Y",G3944*0.05,0)</f>
        <v>0</v>
      </c>
    </row>
    <row r="3945" spans="2:8">
      <c r="B3945" t="s">
        <v>1096</v>
      </c>
      <c r="C3945" t="s">
        <v>1357</v>
      </c>
      <c r="D3945" s="6" t="str">
        <f t="shared" si="218"/>
        <v>14-01</v>
      </c>
      <c r="E3945" s="1">
        <f>_xlfn.IFNA(VLOOKUP(B3945,'Urban Plastix Holds'!$I$36:$T$433,6,0),0)</f>
        <v>0</v>
      </c>
      <c r="G3945" s="2">
        <f t="shared" si="219"/>
        <v>0</v>
      </c>
      <c r="H3945" s="2">
        <f t="shared" si="220"/>
        <v>0</v>
      </c>
    </row>
    <row r="3946" spans="2:8">
      <c r="B3946" t="s">
        <v>1096</v>
      </c>
      <c r="C3946" t="s">
        <v>1357</v>
      </c>
      <c r="D3946" s="7" t="str">
        <f t="shared" si="218"/>
        <v>15-12</v>
      </c>
      <c r="E3946" s="1">
        <f>_xlfn.IFNA(VLOOKUP(B3946,'Urban Plastix Holds'!$I$36:$T$433,7,0),0)</f>
        <v>0</v>
      </c>
      <c r="G3946" s="2">
        <f t="shared" si="219"/>
        <v>0</v>
      </c>
      <c r="H3946" s="2">
        <f t="shared" si="220"/>
        <v>0</v>
      </c>
    </row>
    <row r="3947" spans="2:8">
      <c r="B3947" t="s">
        <v>1096</v>
      </c>
      <c r="C3947" t="s">
        <v>1357</v>
      </c>
      <c r="D3947" s="8" t="str">
        <f t="shared" si="218"/>
        <v>16-16</v>
      </c>
      <c r="E3947" s="1">
        <f>_xlfn.IFNA(VLOOKUP(B3947,'Urban Plastix Holds'!$I$36:$T$433,8,0),0)</f>
        <v>0</v>
      </c>
      <c r="G3947" s="2">
        <f t="shared" si="219"/>
        <v>0</v>
      </c>
      <c r="H3947" s="2">
        <f t="shared" si="220"/>
        <v>0</v>
      </c>
    </row>
    <row r="3948" spans="2:8">
      <c r="B3948" t="s">
        <v>1096</v>
      </c>
      <c r="C3948" t="s">
        <v>1357</v>
      </c>
      <c r="D3948" s="9" t="str">
        <f t="shared" si="218"/>
        <v>13-01</v>
      </c>
      <c r="E3948" s="1">
        <f>_xlfn.IFNA(VLOOKUP(B3948,'Urban Plastix Holds'!$I$36:$T$433,9,0),0)</f>
        <v>0</v>
      </c>
      <c r="G3948" s="2">
        <f t="shared" si="219"/>
        <v>0</v>
      </c>
      <c r="H3948" s="2">
        <f t="shared" si="220"/>
        <v>0</v>
      </c>
    </row>
    <row r="3949" spans="2:8">
      <c r="B3949" t="s">
        <v>1096</v>
      </c>
      <c r="C3949" t="s">
        <v>1357</v>
      </c>
      <c r="D3949" s="10" t="str">
        <f t="shared" si="218"/>
        <v>07-13</v>
      </c>
      <c r="E3949" s="1">
        <f>_xlfn.IFNA(VLOOKUP(B3949,'Urban Plastix Holds'!$I$36:$T$433,10,0),0)</f>
        <v>0</v>
      </c>
      <c r="G3949" s="2">
        <f t="shared" si="219"/>
        <v>0</v>
      </c>
      <c r="H3949" s="2">
        <f t="shared" si="220"/>
        <v>0</v>
      </c>
    </row>
    <row r="3950" spans="2:8">
      <c r="B3950" t="s">
        <v>1096</v>
      </c>
      <c r="C3950" t="s">
        <v>1357</v>
      </c>
      <c r="D3950" s="11" t="str">
        <f t="shared" si="218"/>
        <v>11-26</v>
      </c>
      <c r="E3950" s="1">
        <f>_xlfn.IFNA(VLOOKUP(B3950,'Urban Plastix Holds'!$I$36:$T$433,11,0),0)</f>
        <v>0</v>
      </c>
      <c r="G3950" s="2">
        <f t="shared" si="219"/>
        <v>0</v>
      </c>
      <c r="H3950" s="2">
        <f t="shared" si="220"/>
        <v>0</v>
      </c>
    </row>
    <row r="3951" spans="2:8">
      <c r="B3951" t="s">
        <v>1096</v>
      </c>
      <c r="C3951" t="s">
        <v>1357</v>
      </c>
      <c r="D3951" s="13" t="str">
        <f t="shared" si="218"/>
        <v>18-01</v>
      </c>
      <c r="E3951" s="1">
        <f>_xlfn.IFNA(VLOOKUP(B3951,'Urban Plastix Holds'!$I$36:$T$433,12,0),0)</f>
        <v>0</v>
      </c>
      <c r="G3951" s="2">
        <f t="shared" si="219"/>
        <v>0</v>
      </c>
      <c r="H3951" s="2">
        <f t="shared" si="220"/>
        <v>0</v>
      </c>
    </row>
    <row r="3952" spans="2:8">
      <c r="B3952" t="s">
        <v>1096</v>
      </c>
      <c r="C3952" t="s">
        <v>1357</v>
      </c>
      <c r="D3952" s="12" t="str">
        <f t="shared" si="218"/>
        <v>Color Code</v>
      </c>
      <c r="E3952" s="1">
        <f>_xlfn.IFNA(VLOOKUP(B3952,'Urban Plastix Holds'!$I$36:$T$433,13,0),0)</f>
        <v>0</v>
      </c>
      <c r="G3952" s="2">
        <f t="shared" si="219"/>
        <v>0</v>
      </c>
      <c r="H3952" s="2">
        <f t="shared" si="220"/>
        <v>0</v>
      </c>
    </row>
    <row r="3953" spans="2:8">
      <c r="B3953" t="s">
        <v>1299</v>
      </c>
      <c r="C3953" t="s">
        <v>1358</v>
      </c>
      <c r="D3953" s="5" t="str">
        <f t="shared" si="218"/>
        <v>11-12</v>
      </c>
      <c r="E3953" s="1">
        <f>_xlfn.IFNA(VLOOKUP(B3953,'Urban Plastix Holds'!$I$36:$T$433,5,0),0)</f>
        <v>0</v>
      </c>
      <c r="G3953" s="2">
        <f t="shared" si="219"/>
        <v>0</v>
      </c>
      <c r="H3953" s="2">
        <f t="shared" si="220"/>
        <v>0</v>
      </c>
    </row>
    <row r="3954" spans="2:8">
      <c r="B3954" t="s">
        <v>1299</v>
      </c>
      <c r="C3954" t="s">
        <v>1358</v>
      </c>
      <c r="D3954" s="6" t="str">
        <f t="shared" si="218"/>
        <v>14-01</v>
      </c>
      <c r="E3954" s="1">
        <f>_xlfn.IFNA(VLOOKUP(B3954,'Urban Plastix Holds'!$I$36:$T$433,6,0),0)</f>
        <v>0</v>
      </c>
      <c r="G3954" s="2">
        <f t="shared" si="219"/>
        <v>0</v>
      </c>
      <c r="H3954" s="2">
        <f t="shared" si="220"/>
        <v>0</v>
      </c>
    </row>
    <row r="3955" spans="2:8">
      <c r="B3955" t="s">
        <v>1299</v>
      </c>
      <c r="C3955" t="s">
        <v>1358</v>
      </c>
      <c r="D3955" s="7" t="str">
        <f t="shared" si="218"/>
        <v>15-12</v>
      </c>
      <c r="E3955" s="1">
        <f>_xlfn.IFNA(VLOOKUP(B3955,'Urban Plastix Holds'!$I$36:$T$433,7,0),0)</f>
        <v>0</v>
      </c>
      <c r="G3955" s="2">
        <f t="shared" si="219"/>
        <v>0</v>
      </c>
      <c r="H3955" s="2">
        <f t="shared" si="220"/>
        <v>0</v>
      </c>
    </row>
    <row r="3956" spans="2:8">
      <c r="B3956" t="s">
        <v>1299</v>
      </c>
      <c r="C3956" t="s">
        <v>1358</v>
      </c>
      <c r="D3956" s="8" t="str">
        <f t="shared" si="218"/>
        <v>16-16</v>
      </c>
      <c r="E3956" s="1">
        <f>_xlfn.IFNA(VLOOKUP(B3956,'Urban Plastix Holds'!$I$36:$T$433,8,0),0)</f>
        <v>0</v>
      </c>
      <c r="G3956" s="2">
        <f t="shared" si="219"/>
        <v>0</v>
      </c>
      <c r="H3956" s="2">
        <f t="shared" si="220"/>
        <v>0</v>
      </c>
    </row>
    <row r="3957" spans="2:8">
      <c r="B3957" t="s">
        <v>1299</v>
      </c>
      <c r="C3957" t="s">
        <v>1358</v>
      </c>
      <c r="D3957" s="9" t="str">
        <f t="shared" si="218"/>
        <v>13-01</v>
      </c>
      <c r="E3957" s="1">
        <f>_xlfn.IFNA(VLOOKUP(B3957,'Urban Plastix Holds'!$I$36:$T$433,9,0),0)</f>
        <v>0</v>
      </c>
      <c r="G3957" s="2">
        <f t="shared" si="219"/>
        <v>0</v>
      </c>
      <c r="H3957" s="2">
        <f t="shared" si="220"/>
        <v>0</v>
      </c>
    </row>
    <row r="3958" spans="2:8">
      <c r="B3958" t="s">
        <v>1299</v>
      </c>
      <c r="C3958" t="s">
        <v>1358</v>
      </c>
      <c r="D3958" s="10" t="str">
        <f t="shared" si="218"/>
        <v>07-13</v>
      </c>
      <c r="E3958" s="1">
        <f>_xlfn.IFNA(VLOOKUP(B3958,'Urban Plastix Holds'!$I$36:$T$433,10,0),0)</f>
        <v>0</v>
      </c>
      <c r="G3958" s="2">
        <f t="shared" si="219"/>
        <v>0</v>
      </c>
      <c r="H3958" s="2">
        <f t="shared" si="220"/>
        <v>0</v>
      </c>
    </row>
    <row r="3959" spans="2:8">
      <c r="B3959" t="s">
        <v>1299</v>
      </c>
      <c r="C3959" t="s">
        <v>1358</v>
      </c>
      <c r="D3959" s="11" t="str">
        <f t="shared" si="218"/>
        <v>11-26</v>
      </c>
      <c r="E3959" s="1">
        <f>_xlfn.IFNA(VLOOKUP(B3959,'Urban Plastix Holds'!$I$36:$T$433,11,0),0)</f>
        <v>0</v>
      </c>
      <c r="G3959" s="2">
        <f t="shared" si="219"/>
        <v>0</v>
      </c>
      <c r="H3959" s="2">
        <f t="shared" si="220"/>
        <v>0</v>
      </c>
    </row>
    <row r="3960" spans="2:8">
      <c r="B3960" t="s">
        <v>1299</v>
      </c>
      <c r="C3960" t="s">
        <v>1358</v>
      </c>
      <c r="D3960" s="13" t="str">
        <f t="shared" si="218"/>
        <v>18-01</v>
      </c>
      <c r="E3960" s="1">
        <f>_xlfn.IFNA(VLOOKUP(B3960,'Urban Plastix Holds'!$I$36:$T$433,12,0),0)</f>
        <v>0</v>
      </c>
      <c r="G3960" s="2">
        <f t="shared" si="219"/>
        <v>0</v>
      </c>
      <c r="H3960" s="2">
        <f t="shared" si="220"/>
        <v>0</v>
      </c>
    </row>
    <row r="3961" spans="2:8">
      <c r="B3961" t="s">
        <v>1299</v>
      </c>
      <c r="C3961" t="s">
        <v>1358</v>
      </c>
      <c r="D3961" s="12" t="str">
        <f t="shared" si="218"/>
        <v>Color Code</v>
      </c>
      <c r="E3961" s="1">
        <f>_xlfn.IFNA(VLOOKUP(B3961,'Urban Plastix Holds'!$I$36:$T$433,13,0),0)</f>
        <v>0</v>
      </c>
      <c r="G3961" s="2">
        <f t="shared" si="219"/>
        <v>0</v>
      </c>
      <c r="H3961" s="2">
        <f t="shared" si="220"/>
        <v>0</v>
      </c>
    </row>
    <row r="3962" spans="2:8">
      <c r="B3962" t="s">
        <v>1090</v>
      </c>
      <c r="C3962" t="s">
        <v>1359</v>
      </c>
      <c r="D3962" s="5" t="str">
        <f t="shared" si="218"/>
        <v>11-12</v>
      </c>
      <c r="E3962" s="1">
        <f>_xlfn.IFNA(VLOOKUP(B3962,'Urban Plastix Holds'!$I$36:$T$433,5,0),0)</f>
        <v>0</v>
      </c>
      <c r="G3962" s="2">
        <f t="shared" si="219"/>
        <v>0</v>
      </c>
      <c r="H3962" s="2">
        <f t="shared" si="220"/>
        <v>0</v>
      </c>
    </row>
    <row r="3963" spans="2:8">
      <c r="B3963" t="s">
        <v>1090</v>
      </c>
      <c r="C3963" t="s">
        <v>1359</v>
      </c>
      <c r="D3963" s="6" t="str">
        <f t="shared" si="218"/>
        <v>14-01</v>
      </c>
      <c r="E3963" s="1">
        <f>_xlfn.IFNA(VLOOKUP(B3963,'Urban Plastix Holds'!$I$36:$T$433,6,0),0)</f>
        <v>0</v>
      </c>
      <c r="G3963" s="2">
        <f t="shared" si="219"/>
        <v>0</v>
      </c>
      <c r="H3963" s="2">
        <f t="shared" si="220"/>
        <v>0</v>
      </c>
    </row>
    <row r="3964" spans="2:8">
      <c r="B3964" t="s">
        <v>1090</v>
      </c>
      <c r="C3964" t="s">
        <v>1359</v>
      </c>
      <c r="D3964" s="7" t="str">
        <f t="shared" si="218"/>
        <v>15-12</v>
      </c>
      <c r="E3964" s="1">
        <f>_xlfn.IFNA(VLOOKUP(B3964,'Urban Plastix Holds'!$I$36:$T$433,7,0),0)</f>
        <v>0</v>
      </c>
      <c r="G3964" s="2">
        <f t="shared" si="219"/>
        <v>0</v>
      </c>
      <c r="H3964" s="2">
        <f t="shared" si="220"/>
        <v>0</v>
      </c>
    </row>
    <row r="3965" spans="2:8">
      <c r="B3965" t="s">
        <v>1090</v>
      </c>
      <c r="C3965" t="s">
        <v>1359</v>
      </c>
      <c r="D3965" s="8" t="str">
        <f t="shared" si="218"/>
        <v>16-16</v>
      </c>
      <c r="E3965" s="1">
        <f>_xlfn.IFNA(VLOOKUP(B3965,'Urban Plastix Holds'!$I$36:$T$433,8,0),0)</f>
        <v>0</v>
      </c>
      <c r="G3965" s="2">
        <f t="shared" si="219"/>
        <v>0</v>
      </c>
      <c r="H3965" s="2">
        <f t="shared" si="220"/>
        <v>0</v>
      </c>
    </row>
    <row r="3966" spans="2:8">
      <c r="B3966" t="s">
        <v>1090</v>
      </c>
      <c r="C3966" t="s">
        <v>1359</v>
      </c>
      <c r="D3966" s="9" t="str">
        <f t="shared" si="218"/>
        <v>13-01</v>
      </c>
      <c r="E3966" s="1">
        <f>_xlfn.IFNA(VLOOKUP(B3966,'Urban Plastix Holds'!$I$36:$T$433,9,0),0)</f>
        <v>0</v>
      </c>
      <c r="G3966" s="2">
        <f t="shared" si="219"/>
        <v>0</v>
      </c>
      <c r="H3966" s="2">
        <f t="shared" si="220"/>
        <v>0</v>
      </c>
    </row>
    <row r="3967" spans="2:8">
      <c r="B3967" t="s">
        <v>1090</v>
      </c>
      <c r="C3967" t="s">
        <v>1359</v>
      </c>
      <c r="D3967" s="10" t="str">
        <f t="shared" si="218"/>
        <v>07-13</v>
      </c>
      <c r="E3967" s="1">
        <f>_xlfn.IFNA(VLOOKUP(B3967,'Urban Plastix Holds'!$I$36:$T$433,10,0),0)</f>
        <v>0</v>
      </c>
      <c r="G3967" s="2">
        <f t="shared" si="219"/>
        <v>0</v>
      </c>
      <c r="H3967" s="2">
        <f t="shared" si="220"/>
        <v>0</v>
      </c>
    </row>
    <row r="3968" spans="2:8">
      <c r="B3968" t="s">
        <v>1090</v>
      </c>
      <c r="C3968" t="s">
        <v>1359</v>
      </c>
      <c r="D3968" s="11" t="str">
        <f t="shared" si="218"/>
        <v>11-26</v>
      </c>
      <c r="E3968" s="1">
        <f>_xlfn.IFNA(VLOOKUP(B3968,'Urban Plastix Holds'!$I$36:$T$433,11,0),0)</f>
        <v>0</v>
      </c>
      <c r="G3968" s="2">
        <f t="shared" si="219"/>
        <v>0</v>
      </c>
      <c r="H3968" s="2">
        <f t="shared" si="220"/>
        <v>0</v>
      </c>
    </row>
    <row r="3969" spans="2:8">
      <c r="B3969" t="s">
        <v>1090</v>
      </c>
      <c r="C3969" t="s">
        <v>1359</v>
      </c>
      <c r="D3969" s="13" t="str">
        <f t="shared" si="218"/>
        <v>18-01</v>
      </c>
      <c r="E3969" s="1">
        <f>_xlfn.IFNA(VLOOKUP(B3969,'Urban Plastix Holds'!$I$36:$T$433,12,0),0)</f>
        <v>0</v>
      </c>
      <c r="G3969" s="2">
        <f t="shared" si="219"/>
        <v>0</v>
      </c>
      <c r="H3969" s="2">
        <f t="shared" si="220"/>
        <v>0</v>
      </c>
    </row>
    <row r="3970" spans="2:8">
      <c r="B3970" t="s">
        <v>1090</v>
      </c>
      <c r="C3970" t="s">
        <v>1359</v>
      </c>
      <c r="D3970" s="12" t="str">
        <f t="shared" si="218"/>
        <v>Color Code</v>
      </c>
      <c r="E3970" s="1">
        <f>_xlfn.IFNA(VLOOKUP(B3970,'Urban Plastix Holds'!$I$36:$T$433,13,0),0)</f>
        <v>0</v>
      </c>
      <c r="G3970" s="2">
        <f t="shared" si="219"/>
        <v>0</v>
      </c>
      <c r="H3970" s="2">
        <f t="shared" si="220"/>
        <v>0</v>
      </c>
    </row>
    <row r="3971" spans="2:8">
      <c r="B3971" t="s">
        <v>1143</v>
      </c>
      <c r="C3971" t="s">
        <v>1360</v>
      </c>
      <c r="D3971" s="5" t="str">
        <f t="shared" si="218"/>
        <v>11-12</v>
      </c>
      <c r="E3971" s="1">
        <f>_xlfn.IFNA(VLOOKUP(B3971,'Urban Plastix Holds'!$I$36:$T$433,5,0),0)</f>
        <v>0</v>
      </c>
      <c r="G3971" s="2">
        <f t="shared" si="219"/>
        <v>0</v>
      </c>
      <c r="H3971" s="2">
        <f t="shared" si="220"/>
        <v>0</v>
      </c>
    </row>
    <row r="3972" spans="2:8">
      <c r="B3972" t="s">
        <v>1143</v>
      </c>
      <c r="C3972" t="s">
        <v>1360</v>
      </c>
      <c r="D3972" s="6" t="str">
        <f t="shared" si="218"/>
        <v>14-01</v>
      </c>
      <c r="E3972" s="1">
        <f>_xlfn.IFNA(VLOOKUP(B3972,'Urban Plastix Holds'!$I$36:$T$433,6,0),0)</f>
        <v>0</v>
      </c>
      <c r="G3972" s="2">
        <f t="shared" si="219"/>
        <v>0</v>
      </c>
      <c r="H3972" s="2">
        <f t="shared" si="220"/>
        <v>0</v>
      </c>
    </row>
    <row r="3973" spans="2:8">
      <c r="B3973" t="s">
        <v>1143</v>
      </c>
      <c r="C3973" t="s">
        <v>1360</v>
      </c>
      <c r="D3973" s="7" t="str">
        <f t="shared" si="218"/>
        <v>15-12</v>
      </c>
      <c r="E3973" s="1">
        <f>_xlfn.IFNA(VLOOKUP(B3973,'Urban Plastix Holds'!$I$36:$T$433,7,0),0)</f>
        <v>0</v>
      </c>
      <c r="G3973" s="2">
        <f t="shared" si="219"/>
        <v>0</v>
      </c>
      <c r="H3973" s="2">
        <f t="shared" si="220"/>
        <v>0</v>
      </c>
    </row>
    <row r="3974" spans="2:8">
      <c r="B3974" t="s">
        <v>1143</v>
      </c>
      <c r="C3974" t="s">
        <v>1360</v>
      </c>
      <c r="D3974" s="8" t="str">
        <f t="shared" si="218"/>
        <v>16-16</v>
      </c>
      <c r="E3974" s="1">
        <f>_xlfn.IFNA(VLOOKUP(B3974,'Urban Plastix Holds'!$I$36:$T$433,8,0),0)</f>
        <v>0</v>
      </c>
      <c r="G3974" s="2">
        <f t="shared" si="219"/>
        <v>0</v>
      </c>
      <c r="H3974" s="2">
        <f t="shared" si="220"/>
        <v>0</v>
      </c>
    </row>
    <row r="3975" spans="2:8">
      <c r="B3975" t="s">
        <v>1143</v>
      </c>
      <c r="C3975" t="s">
        <v>1360</v>
      </c>
      <c r="D3975" s="9" t="str">
        <f t="shared" si="218"/>
        <v>13-01</v>
      </c>
      <c r="E3975" s="1">
        <f>_xlfn.IFNA(VLOOKUP(B3975,'Urban Plastix Holds'!$I$36:$T$433,9,0),0)</f>
        <v>0</v>
      </c>
      <c r="G3975" s="2">
        <f t="shared" si="219"/>
        <v>0</v>
      </c>
      <c r="H3975" s="2">
        <f t="shared" si="220"/>
        <v>0</v>
      </c>
    </row>
    <row r="3976" spans="2:8">
      <c r="B3976" t="s">
        <v>1143</v>
      </c>
      <c r="C3976" t="s">
        <v>1360</v>
      </c>
      <c r="D3976" s="10" t="str">
        <f t="shared" si="218"/>
        <v>07-13</v>
      </c>
      <c r="E3976" s="1">
        <f>_xlfn.IFNA(VLOOKUP(B3976,'Urban Plastix Holds'!$I$36:$T$433,10,0),0)</f>
        <v>0</v>
      </c>
      <c r="G3976" s="2">
        <f t="shared" si="219"/>
        <v>0</v>
      </c>
      <c r="H3976" s="2">
        <f t="shared" si="220"/>
        <v>0</v>
      </c>
    </row>
    <row r="3977" spans="2:8">
      <c r="B3977" t="s">
        <v>1143</v>
      </c>
      <c r="C3977" t="s">
        <v>1360</v>
      </c>
      <c r="D3977" s="11" t="str">
        <f t="shared" si="218"/>
        <v>11-26</v>
      </c>
      <c r="E3977" s="1">
        <f>_xlfn.IFNA(VLOOKUP(B3977,'Urban Plastix Holds'!$I$36:$T$433,11,0),0)</f>
        <v>0</v>
      </c>
      <c r="G3977" s="2">
        <f t="shared" si="219"/>
        <v>0</v>
      </c>
      <c r="H3977" s="2">
        <f t="shared" si="220"/>
        <v>0</v>
      </c>
    </row>
    <row r="3978" spans="2:8">
      <c r="B3978" t="s">
        <v>1143</v>
      </c>
      <c r="C3978" t="s">
        <v>1360</v>
      </c>
      <c r="D3978" s="13" t="str">
        <f t="shared" si="218"/>
        <v>18-01</v>
      </c>
      <c r="E3978" s="1">
        <f>_xlfn.IFNA(VLOOKUP(B3978,'Urban Plastix Holds'!$I$36:$T$433,12,0),0)</f>
        <v>0</v>
      </c>
      <c r="G3978" s="2">
        <f t="shared" si="219"/>
        <v>0</v>
      </c>
      <c r="H3978" s="2">
        <f t="shared" si="220"/>
        <v>0</v>
      </c>
    </row>
    <row r="3979" spans="2:8">
      <c r="B3979" t="s">
        <v>1143</v>
      </c>
      <c r="C3979" t="s">
        <v>1360</v>
      </c>
      <c r="D3979" s="12" t="str">
        <f t="shared" si="218"/>
        <v>Color Code</v>
      </c>
      <c r="E3979" s="1">
        <f>_xlfn.IFNA(VLOOKUP(B3979,'Urban Plastix Holds'!$I$36:$T$433,13,0),0)</f>
        <v>0</v>
      </c>
      <c r="G3979" s="2">
        <f t="shared" si="219"/>
        <v>0</v>
      </c>
      <c r="H3979" s="2">
        <f t="shared" si="220"/>
        <v>0</v>
      </c>
    </row>
    <row r="3980" spans="2:8">
      <c r="B3980" t="s">
        <v>1108</v>
      </c>
      <c r="C3980" t="s">
        <v>1408</v>
      </c>
      <c r="D3980" s="5" t="str">
        <f t="shared" si="218"/>
        <v>11-12</v>
      </c>
      <c r="E3980" s="1">
        <f>_xlfn.IFNA(VLOOKUP(B3980,'Urban Plastix Holds'!$I$36:$T$433,5,0),0)</f>
        <v>0</v>
      </c>
      <c r="G3980" s="2">
        <f t="shared" si="219"/>
        <v>0</v>
      </c>
      <c r="H3980" s="2">
        <f t="shared" si="220"/>
        <v>0</v>
      </c>
    </row>
    <row r="3981" spans="2:8">
      <c r="B3981" t="s">
        <v>1108</v>
      </c>
      <c r="C3981" t="s">
        <v>1408</v>
      </c>
      <c r="D3981" s="6" t="str">
        <f t="shared" si="218"/>
        <v>14-01</v>
      </c>
      <c r="E3981" s="1">
        <f>_xlfn.IFNA(VLOOKUP(B3981,'Urban Plastix Holds'!$I$36:$T$433,6,0),0)</f>
        <v>0</v>
      </c>
      <c r="G3981" s="2">
        <f t="shared" si="219"/>
        <v>0</v>
      </c>
      <c r="H3981" s="2">
        <f t="shared" si="220"/>
        <v>0</v>
      </c>
    </row>
    <row r="3982" spans="2:8">
      <c r="B3982" t="s">
        <v>1108</v>
      </c>
      <c r="C3982" t="s">
        <v>1408</v>
      </c>
      <c r="D3982" s="7" t="str">
        <f t="shared" si="218"/>
        <v>15-12</v>
      </c>
      <c r="E3982" s="1">
        <f>_xlfn.IFNA(VLOOKUP(B3982,'Urban Plastix Holds'!$I$36:$T$433,7,0),0)</f>
        <v>0</v>
      </c>
      <c r="G3982" s="2">
        <f t="shared" si="219"/>
        <v>0</v>
      </c>
      <c r="H3982" s="2">
        <f t="shared" si="220"/>
        <v>0</v>
      </c>
    </row>
    <row r="3983" spans="2:8">
      <c r="B3983" t="s">
        <v>1108</v>
      </c>
      <c r="C3983" t="s">
        <v>1408</v>
      </c>
      <c r="D3983" s="8" t="str">
        <f t="shared" si="218"/>
        <v>16-16</v>
      </c>
      <c r="E3983" s="1">
        <f>_xlfn.IFNA(VLOOKUP(B3983,'Urban Plastix Holds'!$I$36:$T$433,8,0),0)</f>
        <v>0</v>
      </c>
      <c r="G3983" s="2">
        <f t="shared" si="219"/>
        <v>0</v>
      </c>
      <c r="H3983" s="2">
        <f t="shared" si="220"/>
        <v>0</v>
      </c>
    </row>
    <row r="3984" spans="2:8">
      <c r="B3984" t="s">
        <v>1108</v>
      </c>
      <c r="C3984" t="s">
        <v>1408</v>
      </c>
      <c r="D3984" s="9" t="str">
        <f t="shared" si="218"/>
        <v>13-01</v>
      </c>
      <c r="E3984" s="1">
        <f>_xlfn.IFNA(VLOOKUP(B3984,'Urban Plastix Holds'!$I$36:$T$433,9,0),0)</f>
        <v>0</v>
      </c>
      <c r="G3984" s="2">
        <f t="shared" si="219"/>
        <v>0</v>
      </c>
      <c r="H3984" s="2">
        <f t="shared" si="220"/>
        <v>0</v>
      </c>
    </row>
    <row r="3985" spans="2:8">
      <c r="B3985" t="s">
        <v>1108</v>
      </c>
      <c r="C3985" t="s">
        <v>1408</v>
      </c>
      <c r="D3985" s="10" t="str">
        <f t="shared" si="218"/>
        <v>07-13</v>
      </c>
      <c r="E3985" s="1">
        <f>_xlfn.IFNA(VLOOKUP(B3985,'Urban Plastix Holds'!$I$36:$T$433,10,0),0)</f>
        <v>0</v>
      </c>
      <c r="G3985" s="2">
        <f t="shared" si="219"/>
        <v>0</v>
      </c>
      <c r="H3985" s="2">
        <f t="shared" si="220"/>
        <v>0</v>
      </c>
    </row>
    <row r="3986" spans="2:8">
      <c r="B3986" t="s">
        <v>1108</v>
      </c>
      <c r="C3986" t="s">
        <v>1408</v>
      </c>
      <c r="D3986" s="11" t="str">
        <f t="shared" ref="D3986:D4049" si="221">D3977</f>
        <v>11-26</v>
      </c>
      <c r="E3986" s="1">
        <f>_xlfn.IFNA(VLOOKUP(B3986,'Urban Plastix Holds'!$I$36:$T$433,11,0),0)</f>
        <v>0</v>
      </c>
      <c r="G3986" s="2">
        <f t="shared" si="219"/>
        <v>0</v>
      </c>
      <c r="H3986" s="2">
        <f t="shared" si="220"/>
        <v>0</v>
      </c>
    </row>
    <row r="3987" spans="2:8">
      <c r="B3987" t="s">
        <v>1108</v>
      </c>
      <c r="C3987" t="s">
        <v>1408</v>
      </c>
      <c r="D3987" s="13" t="str">
        <f t="shared" si="221"/>
        <v>18-01</v>
      </c>
      <c r="E3987" s="1">
        <f>_xlfn.IFNA(VLOOKUP(B3987,'Urban Plastix Holds'!$I$36:$T$433,12,0),0)</f>
        <v>0</v>
      </c>
      <c r="G3987" s="2">
        <f t="shared" si="219"/>
        <v>0</v>
      </c>
      <c r="H3987" s="2">
        <f t="shared" si="220"/>
        <v>0</v>
      </c>
    </row>
    <row r="3988" spans="2:8">
      <c r="B3988" t="s">
        <v>1108</v>
      </c>
      <c r="C3988" t="s">
        <v>1408</v>
      </c>
      <c r="D3988" s="12" t="str">
        <f t="shared" si="221"/>
        <v>Color Code</v>
      </c>
      <c r="E3988" s="1">
        <f>_xlfn.IFNA(VLOOKUP(B3988,'Urban Plastix Holds'!$I$36:$T$433,13,0),0)</f>
        <v>0</v>
      </c>
      <c r="G3988" s="2">
        <f t="shared" si="219"/>
        <v>0</v>
      </c>
      <c r="H3988" s="2">
        <f t="shared" si="220"/>
        <v>0</v>
      </c>
    </row>
    <row r="3989" spans="2:8">
      <c r="B3989" t="s">
        <v>1171</v>
      </c>
      <c r="C3989" t="s">
        <v>1407</v>
      </c>
      <c r="D3989" s="5" t="str">
        <f t="shared" si="221"/>
        <v>11-12</v>
      </c>
      <c r="E3989" s="1">
        <f>_xlfn.IFNA(VLOOKUP(B3989,'Urban Plastix Holds'!$I$36:$T$433,5,0),0)</f>
        <v>0</v>
      </c>
      <c r="G3989" s="2">
        <f t="shared" si="219"/>
        <v>0</v>
      </c>
      <c r="H3989" s="2">
        <f t="shared" si="220"/>
        <v>0</v>
      </c>
    </row>
    <row r="3990" spans="2:8">
      <c r="B3990" t="s">
        <v>1171</v>
      </c>
      <c r="C3990" t="s">
        <v>1407</v>
      </c>
      <c r="D3990" s="6" t="str">
        <f t="shared" si="221"/>
        <v>14-01</v>
      </c>
      <c r="E3990" s="1">
        <f>_xlfn.IFNA(VLOOKUP(B3990,'Urban Plastix Holds'!$I$36:$T$433,6,0),0)</f>
        <v>0</v>
      </c>
      <c r="G3990" s="2">
        <f t="shared" si="219"/>
        <v>0</v>
      </c>
      <c r="H3990" s="2">
        <f t="shared" si="220"/>
        <v>0</v>
      </c>
    </row>
    <row r="3991" spans="2:8">
      <c r="B3991" t="s">
        <v>1171</v>
      </c>
      <c r="C3991" t="s">
        <v>1407</v>
      </c>
      <c r="D3991" s="7" t="str">
        <f t="shared" si="221"/>
        <v>15-12</v>
      </c>
      <c r="E3991" s="1">
        <f>_xlfn.IFNA(VLOOKUP(B3991,'Urban Plastix Holds'!$I$36:$T$433,7,0),0)</f>
        <v>0</v>
      </c>
      <c r="G3991" s="2">
        <f t="shared" si="219"/>
        <v>0</v>
      </c>
      <c r="H3991" s="2">
        <f t="shared" si="220"/>
        <v>0</v>
      </c>
    </row>
    <row r="3992" spans="2:8">
      <c r="B3992" t="s">
        <v>1171</v>
      </c>
      <c r="C3992" t="s">
        <v>1407</v>
      </c>
      <c r="D3992" s="8" t="str">
        <f t="shared" si="221"/>
        <v>16-16</v>
      </c>
      <c r="E3992" s="1">
        <f>_xlfn.IFNA(VLOOKUP(B3992,'Urban Plastix Holds'!$I$36:$T$433,8,0),0)</f>
        <v>0</v>
      </c>
      <c r="G3992" s="2">
        <f t="shared" si="219"/>
        <v>0</v>
      </c>
      <c r="H3992" s="2">
        <f t="shared" si="220"/>
        <v>0</v>
      </c>
    </row>
    <row r="3993" spans="2:8">
      <c r="B3993" t="s">
        <v>1171</v>
      </c>
      <c r="C3993" t="s">
        <v>1407</v>
      </c>
      <c r="D3993" s="9" t="str">
        <f t="shared" si="221"/>
        <v>13-01</v>
      </c>
      <c r="E3993" s="1">
        <f>_xlfn.IFNA(VLOOKUP(B3993,'Urban Plastix Holds'!$I$36:$T$433,9,0),0)</f>
        <v>0</v>
      </c>
      <c r="G3993" s="2">
        <f t="shared" si="219"/>
        <v>0</v>
      </c>
      <c r="H3993" s="2">
        <f t="shared" si="220"/>
        <v>0</v>
      </c>
    </row>
    <row r="3994" spans="2:8">
      <c r="B3994" t="s">
        <v>1171</v>
      </c>
      <c r="C3994" t="s">
        <v>1407</v>
      </c>
      <c r="D3994" s="10" t="str">
        <f t="shared" si="221"/>
        <v>07-13</v>
      </c>
      <c r="E3994" s="1">
        <f>_xlfn.IFNA(VLOOKUP(B3994,'Urban Plastix Holds'!$I$36:$T$433,10,0),0)</f>
        <v>0</v>
      </c>
      <c r="G3994" s="2">
        <f t="shared" si="219"/>
        <v>0</v>
      </c>
      <c r="H3994" s="2">
        <f t="shared" si="220"/>
        <v>0</v>
      </c>
    </row>
    <row r="3995" spans="2:8">
      <c r="B3995" t="s">
        <v>1171</v>
      </c>
      <c r="C3995" t="s">
        <v>1407</v>
      </c>
      <c r="D3995" s="11" t="str">
        <f t="shared" si="221"/>
        <v>11-26</v>
      </c>
      <c r="E3995" s="1">
        <f>_xlfn.IFNA(VLOOKUP(B3995,'Urban Plastix Holds'!$I$36:$T$433,11,0),0)</f>
        <v>0</v>
      </c>
      <c r="G3995" s="2">
        <f t="shared" si="219"/>
        <v>0</v>
      </c>
      <c r="H3995" s="2">
        <f t="shared" si="220"/>
        <v>0</v>
      </c>
    </row>
    <row r="3996" spans="2:8">
      <c r="B3996" t="s">
        <v>1171</v>
      </c>
      <c r="C3996" t="s">
        <v>1407</v>
      </c>
      <c r="D3996" s="13" t="str">
        <f t="shared" si="221"/>
        <v>18-01</v>
      </c>
      <c r="E3996" s="1">
        <f>_xlfn.IFNA(VLOOKUP(B3996,'Urban Plastix Holds'!$I$36:$T$433,12,0),0)</f>
        <v>0</v>
      </c>
      <c r="G3996" s="2">
        <f t="shared" si="219"/>
        <v>0</v>
      </c>
      <c r="H3996" s="2">
        <f t="shared" si="220"/>
        <v>0</v>
      </c>
    </row>
    <row r="3997" spans="2:8">
      <c r="B3997" t="s">
        <v>1171</v>
      </c>
      <c r="C3997" t="s">
        <v>1407</v>
      </c>
      <c r="D3997" s="12" t="str">
        <f t="shared" si="221"/>
        <v>Color Code</v>
      </c>
      <c r="E3997" s="1">
        <f>_xlfn.IFNA(VLOOKUP(B3997,'Urban Plastix Holds'!$I$36:$T$433,13,0),0)</f>
        <v>0</v>
      </c>
      <c r="G3997" s="2">
        <f t="shared" si="219"/>
        <v>0</v>
      </c>
      <c r="H3997" s="2">
        <f t="shared" si="220"/>
        <v>0</v>
      </c>
    </row>
    <row r="3998" spans="2:8">
      <c r="B3998" t="s">
        <v>1086</v>
      </c>
      <c r="C3998" t="s">
        <v>1409</v>
      </c>
      <c r="D3998" s="5" t="str">
        <f t="shared" si="221"/>
        <v>11-12</v>
      </c>
      <c r="E3998" s="1">
        <f>_xlfn.IFNA(VLOOKUP(B3998,'Urban Plastix Holds'!$I$36:$T$433,5,0),0)</f>
        <v>0</v>
      </c>
      <c r="G3998" s="2">
        <f t="shared" si="219"/>
        <v>0</v>
      </c>
      <c r="H3998" s="2">
        <f t="shared" si="220"/>
        <v>0</v>
      </c>
    </row>
    <row r="3999" spans="2:8">
      <c r="B3999" t="s">
        <v>1086</v>
      </c>
      <c r="C3999" t="s">
        <v>1409</v>
      </c>
      <c r="D3999" s="6" t="str">
        <f t="shared" si="221"/>
        <v>14-01</v>
      </c>
      <c r="E3999" s="1">
        <f>_xlfn.IFNA(VLOOKUP(B3999,'Urban Plastix Holds'!$I$36:$T$433,6,0),0)</f>
        <v>0</v>
      </c>
      <c r="G3999" s="2">
        <f t="shared" si="219"/>
        <v>0</v>
      </c>
      <c r="H3999" s="2">
        <f t="shared" si="220"/>
        <v>0</v>
      </c>
    </row>
    <row r="4000" spans="2:8">
      <c r="B4000" t="s">
        <v>1086</v>
      </c>
      <c r="C4000" t="s">
        <v>1409</v>
      </c>
      <c r="D4000" s="7" t="str">
        <f t="shared" si="221"/>
        <v>15-12</v>
      </c>
      <c r="E4000" s="1">
        <f>_xlfn.IFNA(VLOOKUP(B4000,'Urban Plastix Holds'!$I$36:$T$433,7,0),0)</f>
        <v>0</v>
      </c>
      <c r="G4000" s="2">
        <f t="shared" si="219"/>
        <v>0</v>
      </c>
      <c r="H4000" s="2">
        <f t="shared" si="220"/>
        <v>0</v>
      </c>
    </row>
    <row r="4001" spans="2:8">
      <c r="B4001" t="s">
        <v>1086</v>
      </c>
      <c r="C4001" t="s">
        <v>1409</v>
      </c>
      <c r="D4001" s="8" t="str">
        <f t="shared" si="221"/>
        <v>16-16</v>
      </c>
      <c r="E4001" s="1">
        <f>_xlfn.IFNA(VLOOKUP(B4001,'Urban Plastix Holds'!$I$36:$T$433,8,0),0)</f>
        <v>0</v>
      </c>
      <c r="G4001" s="2">
        <f t="shared" si="219"/>
        <v>0</v>
      </c>
      <c r="H4001" s="2">
        <f t="shared" si="220"/>
        <v>0</v>
      </c>
    </row>
    <row r="4002" spans="2:8">
      <c r="B4002" t="s">
        <v>1086</v>
      </c>
      <c r="C4002" t="s">
        <v>1409</v>
      </c>
      <c r="D4002" s="9" t="str">
        <f t="shared" si="221"/>
        <v>13-01</v>
      </c>
      <c r="E4002" s="1">
        <f>_xlfn.IFNA(VLOOKUP(B4002,'Urban Plastix Holds'!$I$36:$T$433,9,0),0)</f>
        <v>0</v>
      </c>
      <c r="G4002" s="2">
        <f t="shared" si="219"/>
        <v>0</v>
      </c>
      <c r="H4002" s="2">
        <f t="shared" si="220"/>
        <v>0</v>
      </c>
    </row>
    <row r="4003" spans="2:8">
      <c r="B4003" t="s">
        <v>1086</v>
      </c>
      <c r="C4003" t="s">
        <v>1409</v>
      </c>
      <c r="D4003" s="10" t="str">
        <f t="shared" si="221"/>
        <v>07-13</v>
      </c>
      <c r="E4003" s="1">
        <f>_xlfn.IFNA(VLOOKUP(B4003,'Urban Plastix Holds'!$I$36:$T$433,10,0),0)</f>
        <v>0</v>
      </c>
      <c r="G4003" s="2">
        <f t="shared" si="219"/>
        <v>0</v>
      </c>
      <c r="H4003" s="2">
        <f t="shared" si="220"/>
        <v>0</v>
      </c>
    </row>
    <row r="4004" spans="2:8">
      <c r="B4004" t="s">
        <v>1086</v>
      </c>
      <c r="C4004" t="s">
        <v>1409</v>
      </c>
      <c r="D4004" s="11" t="str">
        <f t="shared" si="221"/>
        <v>11-26</v>
      </c>
      <c r="E4004" s="1">
        <f>_xlfn.IFNA(VLOOKUP(B4004,'Urban Plastix Holds'!$I$36:$T$433,11,0),0)</f>
        <v>0</v>
      </c>
      <c r="G4004" s="2">
        <f t="shared" si="219"/>
        <v>0</v>
      </c>
      <c r="H4004" s="2">
        <f t="shared" si="220"/>
        <v>0</v>
      </c>
    </row>
    <row r="4005" spans="2:8">
      <c r="B4005" t="s">
        <v>1086</v>
      </c>
      <c r="C4005" t="s">
        <v>1409</v>
      </c>
      <c r="D4005" s="13" t="str">
        <f t="shared" si="221"/>
        <v>18-01</v>
      </c>
      <c r="E4005" s="1">
        <f>_xlfn.IFNA(VLOOKUP(B4005,'Urban Plastix Holds'!$I$36:$T$433,12,0),0)</f>
        <v>0</v>
      </c>
      <c r="G4005" s="2">
        <f t="shared" si="219"/>
        <v>0</v>
      </c>
      <c r="H4005" s="2">
        <f t="shared" si="220"/>
        <v>0</v>
      </c>
    </row>
    <row r="4006" spans="2:8">
      <c r="B4006" t="s">
        <v>1086</v>
      </c>
      <c r="C4006" t="s">
        <v>1409</v>
      </c>
      <c r="D4006" s="12" t="str">
        <f t="shared" si="221"/>
        <v>Color Code</v>
      </c>
      <c r="E4006" s="1">
        <f>_xlfn.IFNA(VLOOKUP(B4006,'Urban Plastix Holds'!$I$36:$T$433,13,0),0)</f>
        <v>0</v>
      </c>
      <c r="G4006" s="2">
        <f t="shared" si="219"/>
        <v>0</v>
      </c>
      <c r="H4006" s="2">
        <f t="shared" si="220"/>
        <v>0</v>
      </c>
    </row>
    <row r="4007" spans="2:8">
      <c r="B4007" t="s">
        <v>1092</v>
      </c>
      <c r="C4007" t="s">
        <v>1410</v>
      </c>
      <c r="D4007" s="5" t="str">
        <f t="shared" si="221"/>
        <v>11-12</v>
      </c>
      <c r="E4007" s="1">
        <f>_xlfn.IFNA(VLOOKUP(B4007,'Urban Plastix Holds'!$I$36:$T$433,5,0),0)</f>
        <v>0</v>
      </c>
      <c r="G4007" s="2">
        <f t="shared" si="219"/>
        <v>0</v>
      </c>
      <c r="H4007" s="2">
        <f t="shared" si="220"/>
        <v>0</v>
      </c>
    </row>
    <row r="4008" spans="2:8">
      <c r="B4008" t="s">
        <v>1092</v>
      </c>
      <c r="C4008" t="s">
        <v>1410</v>
      </c>
      <c r="D4008" s="6" t="str">
        <f t="shared" si="221"/>
        <v>14-01</v>
      </c>
      <c r="E4008" s="1">
        <f>_xlfn.IFNA(VLOOKUP(B4008,'Urban Plastix Holds'!$I$36:$T$433,6,0),0)</f>
        <v>0</v>
      </c>
      <c r="G4008" s="2">
        <f t="shared" ref="G4008:G4071" si="222">E4008*F4008</f>
        <v>0</v>
      </c>
      <c r="H4008" s="2">
        <f t="shared" ref="H4008:H4071" si="223">IF($S$11="Y",G4008*0.05,0)</f>
        <v>0</v>
      </c>
    </row>
    <row r="4009" spans="2:8">
      <c r="B4009" t="s">
        <v>1092</v>
      </c>
      <c r="C4009" t="s">
        <v>1410</v>
      </c>
      <c r="D4009" s="7" t="str">
        <f t="shared" si="221"/>
        <v>15-12</v>
      </c>
      <c r="E4009" s="1">
        <f>_xlfn.IFNA(VLOOKUP(B4009,'Urban Plastix Holds'!$I$36:$T$433,7,0),0)</f>
        <v>0</v>
      </c>
      <c r="G4009" s="2">
        <f t="shared" si="222"/>
        <v>0</v>
      </c>
      <c r="H4009" s="2">
        <f t="shared" si="223"/>
        <v>0</v>
      </c>
    </row>
    <row r="4010" spans="2:8">
      <c r="B4010" t="s">
        <v>1092</v>
      </c>
      <c r="C4010" t="s">
        <v>1410</v>
      </c>
      <c r="D4010" s="8" t="str">
        <f t="shared" si="221"/>
        <v>16-16</v>
      </c>
      <c r="E4010" s="1">
        <f>_xlfn.IFNA(VLOOKUP(B4010,'Urban Plastix Holds'!$I$36:$T$433,8,0),0)</f>
        <v>0</v>
      </c>
      <c r="G4010" s="2">
        <f t="shared" si="222"/>
        <v>0</v>
      </c>
      <c r="H4010" s="2">
        <f t="shared" si="223"/>
        <v>0</v>
      </c>
    </row>
    <row r="4011" spans="2:8">
      <c r="B4011" t="s">
        <v>1092</v>
      </c>
      <c r="C4011" t="s">
        <v>1410</v>
      </c>
      <c r="D4011" s="9" t="str">
        <f t="shared" si="221"/>
        <v>13-01</v>
      </c>
      <c r="E4011" s="1">
        <f>_xlfn.IFNA(VLOOKUP(B4011,'Urban Plastix Holds'!$I$36:$T$433,9,0),0)</f>
        <v>0</v>
      </c>
      <c r="G4011" s="2">
        <f t="shared" si="222"/>
        <v>0</v>
      </c>
      <c r="H4011" s="2">
        <f t="shared" si="223"/>
        <v>0</v>
      </c>
    </row>
    <row r="4012" spans="2:8">
      <c r="B4012" t="s">
        <v>1092</v>
      </c>
      <c r="C4012" t="s">
        <v>1410</v>
      </c>
      <c r="D4012" s="10" t="str">
        <f t="shared" si="221"/>
        <v>07-13</v>
      </c>
      <c r="E4012" s="1">
        <f>_xlfn.IFNA(VLOOKUP(B4012,'Urban Plastix Holds'!$I$36:$T$433,10,0),0)</f>
        <v>0</v>
      </c>
      <c r="G4012" s="2">
        <f t="shared" si="222"/>
        <v>0</v>
      </c>
      <c r="H4012" s="2">
        <f t="shared" si="223"/>
        <v>0</v>
      </c>
    </row>
    <row r="4013" spans="2:8">
      <c r="B4013" t="s">
        <v>1092</v>
      </c>
      <c r="C4013" t="s">
        <v>1410</v>
      </c>
      <c r="D4013" s="11" t="str">
        <f t="shared" si="221"/>
        <v>11-26</v>
      </c>
      <c r="E4013" s="1">
        <f>_xlfn.IFNA(VLOOKUP(B4013,'Urban Plastix Holds'!$I$36:$T$433,11,0),0)</f>
        <v>0</v>
      </c>
      <c r="G4013" s="2">
        <f t="shared" si="222"/>
        <v>0</v>
      </c>
      <c r="H4013" s="2">
        <f t="shared" si="223"/>
        <v>0</v>
      </c>
    </row>
    <row r="4014" spans="2:8">
      <c r="B4014" t="s">
        <v>1092</v>
      </c>
      <c r="C4014" t="s">
        <v>1410</v>
      </c>
      <c r="D4014" s="13" t="str">
        <f t="shared" si="221"/>
        <v>18-01</v>
      </c>
      <c r="E4014" s="1">
        <f>_xlfn.IFNA(VLOOKUP(B4014,'Urban Plastix Holds'!$I$36:$T$433,12,0),0)</f>
        <v>0</v>
      </c>
      <c r="G4014" s="2">
        <f t="shared" si="222"/>
        <v>0</v>
      </c>
      <c r="H4014" s="2">
        <f t="shared" si="223"/>
        <v>0</v>
      </c>
    </row>
    <row r="4015" spans="2:8">
      <c r="B4015" t="s">
        <v>1092</v>
      </c>
      <c r="C4015" t="s">
        <v>1410</v>
      </c>
      <c r="D4015" s="12" t="str">
        <f t="shared" si="221"/>
        <v>Color Code</v>
      </c>
      <c r="E4015" s="1">
        <f>_xlfn.IFNA(VLOOKUP(B4015,'Urban Plastix Holds'!$I$36:$T$433,13,0),0)</f>
        <v>0</v>
      </c>
      <c r="G4015" s="2">
        <f t="shared" si="222"/>
        <v>0</v>
      </c>
      <c r="H4015" s="2">
        <f t="shared" si="223"/>
        <v>0</v>
      </c>
    </row>
    <row r="4016" spans="2:8">
      <c r="B4016" t="s">
        <v>1101</v>
      </c>
      <c r="C4016" t="s">
        <v>1411</v>
      </c>
      <c r="D4016" s="5" t="str">
        <f t="shared" si="221"/>
        <v>11-12</v>
      </c>
      <c r="E4016" s="1">
        <f>_xlfn.IFNA(VLOOKUP(B4016,'Urban Plastix Holds'!$I$36:$T$433,5,0),0)</f>
        <v>0</v>
      </c>
      <c r="G4016" s="2">
        <f t="shared" si="222"/>
        <v>0</v>
      </c>
      <c r="H4016" s="2">
        <f t="shared" si="223"/>
        <v>0</v>
      </c>
    </row>
    <row r="4017" spans="2:8">
      <c r="B4017" t="s">
        <v>1101</v>
      </c>
      <c r="C4017" t="s">
        <v>1411</v>
      </c>
      <c r="D4017" s="6" t="str">
        <f t="shared" si="221"/>
        <v>14-01</v>
      </c>
      <c r="E4017" s="1">
        <f>_xlfn.IFNA(VLOOKUP(B4017,'Urban Plastix Holds'!$I$36:$T$433,6,0),0)</f>
        <v>0</v>
      </c>
      <c r="G4017" s="2">
        <f t="shared" si="222"/>
        <v>0</v>
      </c>
      <c r="H4017" s="2">
        <f t="shared" si="223"/>
        <v>0</v>
      </c>
    </row>
    <row r="4018" spans="2:8">
      <c r="B4018" t="s">
        <v>1101</v>
      </c>
      <c r="C4018" t="s">
        <v>1411</v>
      </c>
      <c r="D4018" s="7" t="str">
        <f t="shared" si="221"/>
        <v>15-12</v>
      </c>
      <c r="E4018" s="1">
        <f>_xlfn.IFNA(VLOOKUP(B4018,'Urban Plastix Holds'!$I$36:$T$433,7,0),0)</f>
        <v>0</v>
      </c>
      <c r="G4018" s="2">
        <f t="shared" si="222"/>
        <v>0</v>
      </c>
      <c r="H4018" s="2">
        <f t="shared" si="223"/>
        <v>0</v>
      </c>
    </row>
    <row r="4019" spans="2:8">
      <c r="B4019" t="s">
        <v>1101</v>
      </c>
      <c r="C4019" t="s">
        <v>1411</v>
      </c>
      <c r="D4019" s="8" t="str">
        <f t="shared" si="221"/>
        <v>16-16</v>
      </c>
      <c r="E4019" s="1">
        <f>_xlfn.IFNA(VLOOKUP(B4019,'Urban Plastix Holds'!$I$36:$T$433,8,0),0)</f>
        <v>0</v>
      </c>
      <c r="G4019" s="2">
        <f t="shared" si="222"/>
        <v>0</v>
      </c>
      <c r="H4019" s="2">
        <f t="shared" si="223"/>
        <v>0</v>
      </c>
    </row>
    <row r="4020" spans="2:8">
      <c r="B4020" t="s">
        <v>1101</v>
      </c>
      <c r="C4020" t="s">
        <v>1411</v>
      </c>
      <c r="D4020" s="9" t="str">
        <f t="shared" si="221"/>
        <v>13-01</v>
      </c>
      <c r="E4020" s="1">
        <f>_xlfn.IFNA(VLOOKUP(B4020,'Urban Plastix Holds'!$I$36:$T$433,9,0),0)</f>
        <v>0</v>
      </c>
      <c r="G4020" s="2">
        <f t="shared" si="222"/>
        <v>0</v>
      </c>
      <c r="H4020" s="2">
        <f t="shared" si="223"/>
        <v>0</v>
      </c>
    </row>
    <row r="4021" spans="2:8">
      <c r="B4021" t="s">
        <v>1101</v>
      </c>
      <c r="C4021" t="s">
        <v>1411</v>
      </c>
      <c r="D4021" s="10" t="str">
        <f t="shared" si="221"/>
        <v>07-13</v>
      </c>
      <c r="E4021" s="1">
        <f>_xlfn.IFNA(VLOOKUP(B4021,'Urban Plastix Holds'!$I$36:$T$433,10,0),0)</f>
        <v>0</v>
      </c>
      <c r="G4021" s="2">
        <f t="shared" si="222"/>
        <v>0</v>
      </c>
      <c r="H4021" s="2">
        <f t="shared" si="223"/>
        <v>0</v>
      </c>
    </row>
    <row r="4022" spans="2:8">
      <c r="B4022" t="s">
        <v>1101</v>
      </c>
      <c r="C4022" t="s">
        <v>1411</v>
      </c>
      <c r="D4022" s="11" t="str">
        <f t="shared" si="221"/>
        <v>11-26</v>
      </c>
      <c r="E4022" s="1">
        <f>_xlfn.IFNA(VLOOKUP(B4022,'Urban Plastix Holds'!$I$36:$T$433,11,0),0)</f>
        <v>0</v>
      </c>
      <c r="G4022" s="2">
        <f t="shared" si="222"/>
        <v>0</v>
      </c>
      <c r="H4022" s="2">
        <f t="shared" si="223"/>
        <v>0</v>
      </c>
    </row>
    <row r="4023" spans="2:8">
      <c r="B4023" t="s">
        <v>1101</v>
      </c>
      <c r="C4023" t="s">
        <v>1411</v>
      </c>
      <c r="D4023" s="13" t="str">
        <f t="shared" si="221"/>
        <v>18-01</v>
      </c>
      <c r="E4023" s="1">
        <f>_xlfn.IFNA(VLOOKUP(B4023,'Urban Plastix Holds'!$I$36:$T$433,12,0),0)</f>
        <v>0</v>
      </c>
      <c r="G4023" s="2">
        <f t="shared" si="222"/>
        <v>0</v>
      </c>
      <c r="H4023" s="2">
        <f t="shared" si="223"/>
        <v>0</v>
      </c>
    </row>
    <row r="4024" spans="2:8">
      <c r="B4024" t="s">
        <v>1101</v>
      </c>
      <c r="C4024" t="s">
        <v>1411</v>
      </c>
      <c r="D4024" s="12" t="str">
        <f t="shared" si="221"/>
        <v>Color Code</v>
      </c>
      <c r="E4024" s="1">
        <f>_xlfn.IFNA(VLOOKUP(B4024,'Urban Plastix Holds'!$I$36:$T$433,13,0),0)</f>
        <v>0</v>
      </c>
      <c r="G4024" s="2">
        <f t="shared" si="222"/>
        <v>0</v>
      </c>
      <c r="H4024" s="2">
        <f t="shared" si="223"/>
        <v>0</v>
      </c>
    </row>
    <row r="4025" spans="2:8">
      <c r="B4025" t="s">
        <v>1091</v>
      </c>
      <c r="C4025" t="s">
        <v>1412</v>
      </c>
      <c r="D4025" s="5" t="str">
        <f t="shared" si="221"/>
        <v>11-12</v>
      </c>
      <c r="E4025" s="1">
        <f>_xlfn.IFNA(VLOOKUP(B4025,'Urban Plastix Holds'!$I$36:$T$433,5,0),0)</f>
        <v>0</v>
      </c>
      <c r="G4025" s="2">
        <f t="shared" si="222"/>
        <v>0</v>
      </c>
      <c r="H4025" s="2">
        <f t="shared" si="223"/>
        <v>0</v>
      </c>
    </row>
    <row r="4026" spans="2:8">
      <c r="B4026" t="s">
        <v>1091</v>
      </c>
      <c r="C4026" t="s">
        <v>1412</v>
      </c>
      <c r="D4026" s="6" t="str">
        <f t="shared" si="221"/>
        <v>14-01</v>
      </c>
      <c r="E4026" s="1">
        <f>_xlfn.IFNA(VLOOKUP(B4026,'Urban Plastix Holds'!$I$36:$T$433,6,0),0)</f>
        <v>0</v>
      </c>
      <c r="G4026" s="2">
        <f t="shared" si="222"/>
        <v>0</v>
      </c>
      <c r="H4026" s="2">
        <f t="shared" si="223"/>
        <v>0</v>
      </c>
    </row>
    <row r="4027" spans="2:8">
      <c r="B4027" t="s">
        <v>1091</v>
      </c>
      <c r="C4027" t="s">
        <v>1412</v>
      </c>
      <c r="D4027" s="7" t="str">
        <f t="shared" si="221"/>
        <v>15-12</v>
      </c>
      <c r="E4027" s="1">
        <f>_xlfn.IFNA(VLOOKUP(B4027,'Urban Plastix Holds'!$I$36:$T$433,7,0),0)</f>
        <v>0</v>
      </c>
      <c r="G4027" s="2">
        <f t="shared" si="222"/>
        <v>0</v>
      </c>
      <c r="H4027" s="2">
        <f t="shared" si="223"/>
        <v>0</v>
      </c>
    </row>
    <row r="4028" spans="2:8">
      <c r="B4028" t="s">
        <v>1091</v>
      </c>
      <c r="C4028" t="s">
        <v>1412</v>
      </c>
      <c r="D4028" s="8" t="str">
        <f t="shared" si="221"/>
        <v>16-16</v>
      </c>
      <c r="E4028" s="1">
        <f>_xlfn.IFNA(VLOOKUP(B4028,'Urban Plastix Holds'!$I$36:$T$433,8,0),0)</f>
        <v>0</v>
      </c>
      <c r="G4028" s="2">
        <f t="shared" si="222"/>
        <v>0</v>
      </c>
      <c r="H4028" s="2">
        <f t="shared" si="223"/>
        <v>0</v>
      </c>
    </row>
    <row r="4029" spans="2:8">
      <c r="B4029" t="s">
        <v>1091</v>
      </c>
      <c r="C4029" t="s">
        <v>1412</v>
      </c>
      <c r="D4029" s="9" t="str">
        <f t="shared" si="221"/>
        <v>13-01</v>
      </c>
      <c r="E4029" s="1">
        <f>_xlfn.IFNA(VLOOKUP(B4029,'Urban Plastix Holds'!$I$36:$T$433,9,0),0)</f>
        <v>0</v>
      </c>
      <c r="G4029" s="2">
        <f t="shared" si="222"/>
        <v>0</v>
      </c>
      <c r="H4029" s="2">
        <f t="shared" si="223"/>
        <v>0</v>
      </c>
    </row>
    <row r="4030" spans="2:8">
      <c r="B4030" t="s">
        <v>1091</v>
      </c>
      <c r="C4030" t="s">
        <v>1412</v>
      </c>
      <c r="D4030" s="10" t="str">
        <f t="shared" si="221"/>
        <v>07-13</v>
      </c>
      <c r="E4030" s="1">
        <f>_xlfn.IFNA(VLOOKUP(B4030,'Urban Plastix Holds'!$I$36:$T$433,10,0),0)</f>
        <v>0</v>
      </c>
      <c r="G4030" s="2">
        <f t="shared" si="222"/>
        <v>0</v>
      </c>
      <c r="H4030" s="2">
        <f t="shared" si="223"/>
        <v>0</v>
      </c>
    </row>
    <row r="4031" spans="2:8">
      <c r="B4031" t="s">
        <v>1091</v>
      </c>
      <c r="C4031" t="s">
        <v>1412</v>
      </c>
      <c r="D4031" s="11" t="str">
        <f t="shared" si="221"/>
        <v>11-26</v>
      </c>
      <c r="E4031" s="1">
        <f>_xlfn.IFNA(VLOOKUP(B4031,'Urban Plastix Holds'!$I$36:$T$433,11,0),0)</f>
        <v>0</v>
      </c>
      <c r="G4031" s="2">
        <f t="shared" si="222"/>
        <v>0</v>
      </c>
      <c r="H4031" s="2">
        <f t="shared" si="223"/>
        <v>0</v>
      </c>
    </row>
    <row r="4032" spans="2:8">
      <c r="B4032" t="s">
        <v>1091</v>
      </c>
      <c r="C4032" t="s">
        <v>1412</v>
      </c>
      <c r="D4032" s="13" t="str">
        <f t="shared" si="221"/>
        <v>18-01</v>
      </c>
      <c r="E4032" s="1">
        <f>_xlfn.IFNA(VLOOKUP(B4032,'Urban Plastix Holds'!$I$36:$T$433,12,0),0)</f>
        <v>0</v>
      </c>
      <c r="G4032" s="2">
        <f t="shared" si="222"/>
        <v>0</v>
      </c>
      <c r="H4032" s="2">
        <f t="shared" si="223"/>
        <v>0</v>
      </c>
    </row>
    <row r="4033" spans="2:8">
      <c r="B4033" t="s">
        <v>1091</v>
      </c>
      <c r="C4033" t="s">
        <v>1412</v>
      </c>
      <c r="D4033" s="12" t="str">
        <f t="shared" si="221"/>
        <v>Color Code</v>
      </c>
      <c r="E4033" s="1">
        <f>_xlfn.IFNA(VLOOKUP(B4033,'Urban Plastix Holds'!$I$36:$T$433,13,0),0)</f>
        <v>0</v>
      </c>
      <c r="G4033" s="2">
        <f t="shared" si="222"/>
        <v>0</v>
      </c>
      <c r="H4033" s="2">
        <f t="shared" si="223"/>
        <v>0</v>
      </c>
    </row>
    <row r="4034" spans="2:8">
      <c r="B4034" t="s">
        <v>1149</v>
      </c>
      <c r="C4034" t="s">
        <v>1413</v>
      </c>
      <c r="D4034" s="5" t="str">
        <f t="shared" si="221"/>
        <v>11-12</v>
      </c>
      <c r="E4034" s="1">
        <f>_xlfn.IFNA(VLOOKUP(B4034,'Urban Plastix Holds'!$I$36:$T$433,5,0),0)</f>
        <v>0</v>
      </c>
      <c r="G4034" s="2">
        <f t="shared" si="222"/>
        <v>0</v>
      </c>
      <c r="H4034" s="2">
        <f t="shared" si="223"/>
        <v>0</v>
      </c>
    </row>
    <row r="4035" spans="2:8">
      <c r="B4035" t="s">
        <v>1149</v>
      </c>
      <c r="C4035" t="s">
        <v>1413</v>
      </c>
      <c r="D4035" s="6" t="str">
        <f t="shared" si="221"/>
        <v>14-01</v>
      </c>
      <c r="E4035" s="1">
        <f>_xlfn.IFNA(VLOOKUP(B4035,'Urban Plastix Holds'!$I$36:$T$433,6,0),0)</f>
        <v>0</v>
      </c>
      <c r="G4035" s="2">
        <f t="shared" si="222"/>
        <v>0</v>
      </c>
      <c r="H4035" s="2">
        <f t="shared" si="223"/>
        <v>0</v>
      </c>
    </row>
    <row r="4036" spans="2:8">
      <c r="B4036" t="s">
        <v>1149</v>
      </c>
      <c r="C4036" t="s">
        <v>1413</v>
      </c>
      <c r="D4036" s="7" t="str">
        <f t="shared" si="221"/>
        <v>15-12</v>
      </c>
      <c r="E4036" s="1">
        <f>_xlfn.IFNA(VLOOKUP(B4036,'Urban Plastix Holds'!$I$36:$T$433,7,0),0)</f>
        <v>0</v>
      </c>
      <c r="G4036" s="2">
        <f t="shared" si="222"/>
        <v>0</v>
      </c>
      <c r="H4036" s="2">
        <f t="shared" si="223"/>
        <v>0</v>
      </c>
    </row>
    <row r="4037" spans="2:8">
      <c r="B4037" t="s">
        <v>1149</v>
      </c>
      <c r="C4037" t="s">
        <v>1413</v>
      </c>
      <c r="D4037" s="8" t="str">
        <f t="shared" si="221"/>
        <v>16-16</v>
      </c>
      <c r="E4037" s="1">
        <f>_xlfn.IFNA(VLOOKUP(B4037,'Urban Plastix Holds'!$I$36:$T$433,8,0),0)</f>
        <v>0</v>
      </c>
      <c r="G4037" s="2">
        <f t="shared" si="222"/>
        <v>0</v>
      </c>
      <c r="H4037" s="2">
        <f t="shared" si="223"/>
        <v>0</v>
      </c>
    </row>
    <row r="4038" spans="2:8">
      <c r="B4038" t="s">
        <v>1149</v>
      </c>
      <c r="C4038" t="s">
        <v>1413</v>
      </c>
      <c r="D4038" s="9" t="str">
        <f t="shared" si="221"/>
        <v>13-01</v>
      </c>
      <c r="E4038" s="1">
        <f>_xlfn.IFNA(VLOOKUP(B4038,'Urban Plastix Holds'!$I$36:$T$433,9,0),0)</f>
        <v>0</v>
      </c>
      <c r="G4038" s="2">
        <f t="shared" si="222"/>
        <v>0</v>
      </c>
      <c r="H4038" s="2">
        <f t="shared" si="223"/>
        <v>0</v>
      </c>
    </row>
    <row r="4039" spans="2:8">
      <c r="B4039" t="s">
        <v>1149</v>
      </c>
      <c r="C4039" t="s">
        <v>1413</v>
      </c>
      <c r="D4039" s="10" t="str">
        <f t="shared" si="221"/>
        <v>07-13</v>
      </c>
      <c r="E4039" s="1">
        <f>_xlfn.IFNA(VLOOKUP(B4039,'Urban Plastix Holds'!$I$36:$T$433,10,0),0)</f>
        <v>0</v>
      </c>
      <c r="G4039" s="2">
        <f t="shared" si="222"/>
        <v>0</v>
      </c>
      <c r="H4039" s="2">
        <f t="shared" si="223"/>
        <v>0</v>
      </c>
    </row>
    <row r="4040" spans="2:8">
      <c r="B4040" t="s">
        <v>1149</v>
      </c>
      <c r="C4040" t="s">
        <v>1413</v>
      </c>
      <c r="D4040" s="11" t="str">
        <f t="shared" si="221"/>
        <v>11-26</v>
      </c>
      <c r="E4040" s="1">
        <f>_xlfn.IFNA(VLOOKUP(B4040,'Urban Plastix Holds'!$I$36:$T$433,11,0),0)</f>
        <v>0</v>
      </c>
      <c r="G4040" s="2">
        <f t="shared" si="222"/>
        <v>0</v>
      </c>
      <c r="H4040" s="2">
        <f t="shared" si="223"/>
        <v>0</v>
      </c>
    </row>
    <row r="4041" spans="2:8">
      <c r="B4041" t="s">
        <v>1149</v>
      </c>
      <c r="C4041" t="s">
        <v>1413</v>
      </c>
      <c r="D4041" s="13" t="str">
        <f t="shared" si="221"/>
        <v>18-01</v>
      </c>
      <c r="E4041" s="1">
        <f>_xlfn.IFNA(VLOOKUP(B4041,'Urban Plastix Holds'!$I$36:$T$433,12,0),0)</f>
        <v>0</v>
      </c>
      <c r="G4041" s="2">
        <f t="shared" si="222"/>
        <v>0</v>
      </c>
      <c r="H4041" s="2">
        <f t="shared" si="223"/>
        <v>0</v>
      </c>
    </row>
    <row r="4042" spans="2:8">
      <c r="B4042" t="s">
        <v>1149</v>
      </c>
      <c r="C4042" t="s">
        <v>1413</v>
      </c>
      <c r="D4042" s="12" t="str">
        <f t="shared" si="221"/>
        <v>Color Code</v>
      </c>
      <c r="E4042" s="1">
        <f>_xlfn.IFNA(VLOOKUP(B4042,'Urban Plastix Holds'!$I$36:$T$433,13,0),0)</f>
        <v>0</v>
      </c>
      <c r="G4042" s="2">
        <f t="shared" si="222"/>
        <v>0</v>
      </c>
      <c r="H4042" s="2">
        <f t="shared" si="223"/>
        <v>0</v>
      </c>
    </row>
    <row r="4043" spans="2:8">
      <c r="B4043" t="s">
        <v>1176</v>
      </c>
      <c r="C4043" t="s">
        <v>1414</v>
      </c>
      <c r="D4043" s="5" t="str">
        <f t="shared" si="221"/>
        <v>11-12</v>
      </c>
      <c r="E4043" s="1">
        <f>_xlfn.IFNA(VLOOKUP(B4043,'Urban Plastix Holds'!$I$36:$T$433,5,0),0)</f>
        <v>0</v>
      </c>
      <c r="G4043" s="2">
        <f t="shared" si="222"/>
        <v>0</v>
      </c>
      <c r="H4043" s="2">
        <f t="shared" si="223"/>
        <v>0</v>
      </c>
    </row>
    <row r="4044" spans="2:8">
      <c r="B4044" t="s">
        <v>1176</v>
      </c>
      <c r="C4044" t="s">
        <v>1414</v>
      </c>
      <c r="D4044" s="6" t="str">
        <f t="shared" si="221"/>
        <v>14-01</v>
      </c>
      <c r="E4044" s="1">
        <f>_xlfn.IFNA(VLOOKUP(B4044,'Urban Plastix Holds'!$I$36:$T$433,6,0),0)</f>
        <v>0</v>
      </c>
      <c r="G4044" s="2">
        <f t="shared" si="222"/>
        <v>0</v>
      </c>
      <c r="H4044" s="2">
        <f t="shared" si="223"/>
        <v>0</v>
      </c>
    </row>
    <row r="4045" spans="2:8">
      <c r="B4045" t="s">
        <v>1176</v>
      </c>
      <c r="C4045" t="s">
        <v>1414</v>
      </c>
      <c r="D4045" s="7" t="str">
        <f t="shared" si="221"/>
        <v>15-12</v>
      </c>
      <c r="E4045" s="1">
        <f>_xlfn.IFNA(VLOOKUP(B4045,'Urban Plastix Holds'!$I$36:$T$433,7,0),0)</f>
        <v>0</v>
      </c>
      <c r="G4045" s="2">
        <f t="shared" si="222"/>
        <v>0</v>
      </c>
      <c r="H4045" s="2">
        <f t="shared" si="223"/>
        <v>0</v>
      </c>
    </row>
    <row r="4046" spans="2:8">
      <c r="B4046" t="s">
        <v>1176</v>
      </c>
      <c r="C4046" t="s">
        <v>1414</v>
      </c>
      <c r="D4046" s="8" t="str">
        <f t="shared" si="221"/>
        <v>16-16</v>
      </c>
      <c r="E4046" s="1">
        <f>_xlfn.IFNA(VLOOKUP(B4046,'Urban Plastix Holds'!$I$36:$T$433,8,0),0)</f>
        <v>0</v>
      </c>
      <c r="G4046" s="2">
        <f t="shared" si="222"/>
        <v>0</v>
      </c>
      <c r="H4046" s="2">
        <f t="shared" si="223"/>
        <v>0</v>
      </c>
    </row>
    <row r="4047" spans="2:8">
      <c r="B4047" t="s">
        <v>1176</v>
      </c>
      <c r="C4047" t="s">
        <v>1414</v>
      </c>
      <c r="D4047" s="9" t="str">
        <f t="shared" si="221"/>
        <v>13-01</v>
      </c>
      <c r="E4047" s="1">
        <f>_xlfn.IFNA(VLOOKUP(B4047,'Urban Plastix Holds'!$I$36:$T$433,9,0),0)</f>
        <v>0</v>
      </c>
      <c r="G4047" s="2">
        <f t="shared" si="222"/>
        <v>0</v>
      </c>
      <c r="H4047" s="2">
        <f t="shared" si="223"/>
        <v>0</v>
      </c>
    </row>
    <row r="4048" spans="2:8">
      <c r="B4048" t="s">
        <v>1176</v>
      </c>
      <c r="C4048" t="s">
        <v>1414</v>
      </c>
      <c r="D4048" s="10" t="str">
        <f t="shared" si="221"/>
        <v>07-13</v>
      </c>
      <c r="E4048" s="1">
        <f>_xlfn.IFNA(VLOOKUP(B4048,'Urban Plastix Holds'!$I$36:$T$433,10,0),0)</f>
        <v>0</v>
      </c>
      <c r="G4048" s="2">
        <f t="shared" si="222"/>
        <v>0</v>
      </c>
      <c r="H4048" s="2">
        <f t="shared" si="223"/>
        <v>0</v>
      </c>
    </row>
    <row r="4049" spans="2:8">
      <c r="B4049" t="s">
        <v>1176</v>
      </c>
      <c r="C4049" t="s">
        <v>1414</v>
      </c>
      <c r="D4049" s="11" t="str">
        <f t="shared" si="221"/>
        <v>11-26</v>
      </c>
      <c r="E4049" s="1">
        <f>_xlfn.IFNA(VLOOKUP(B4049,'Urban Plastix Holds'!$I$36:$T$433,11,0),0)</f>
        <v>0</v>
      </c>
      <c r="G4049" s="2">
        <f t="shared" si="222"/>
        <v>0</v>
      </c>
      <c r="H4049" s="2">
        <f t="shared" si="223"/>
        <v>0</v>
      </c>
    </row>
    <row r="4050" spans="2:8">
      <c r="B4050" t="s">
        <v>1176</v>
      </c>
      <c r="C4050" t="s">
        <v>1414</v>
      </c>
      <c r="D4050" s="13" t="str">
        <f t="shared" ref="D4050:D4113" si="224">D4041</f>
        <v>18-01</v>
      </c>
      <c r="E4050" s="1">
        <f>_xlfn.IFNA(VLOOKUP(B4050,'Urban Plastix Holds'!$I$36:$T$433,12,0),0)</f>
        <v>0</v>
      </c>
      <c r="G4050" s="2">
        <f t="shared" si="222"/>
        <v>0</v>
      </c>
      <c r="H4050" s="2">
        <f t="shared" si="223"/>
        <v>0</v>
      </c>
    </row>
    <row r="4051" spans="2:8">
      <c r="B4051" t="s">
        <v>1176</v>
      </c>
      <c r="C4051" t="s">
        <v>1414</v>
      </c>
      <c r="D4051" s="12" t="str">
        <f t="shared" si="224"/>
        <v>Color Code</v>
      </c>
      <c r="E4051" s="1">
        <f>_xlfn.IFNA(VLOOKUP(B4051,'Urban Plastix Holds'!$I$36:$T$433,13,0),0)</f>
        <v>0</v>
      </c>
      <c r="G4051" s="2">
        <f t="shared" si="222"/>
        <v>0</v>
      </c>
      <c r="H4051" s="2">
        <f t="shared" si="223"/>
        <v>0</v>
      </c>
    </row>
    <row r="4052" spans="2:8">
      <c r="B4052" t="s">
        <v>1148</v>
      </c>
      <c r="C4052" t="s">
        <v>1415</v>
      </c>
      <c r="D4052" s="5" t="str">
        <f t="shared" si="224"/>
        <v>11-12</v>
      </c>
      <c r="E4052" s="1">
        <f>_xlfn.IFNA(VLOOKUP(B4052,'Urban Plastix Holds'!$I$36:$T$433,5,0),0)</f>
        <v>0</v>
      </c>
      <c r="G4052" s="2">
        <f t="shared" si="222"/>
        <v>0</v>
      </c>
      <c r="H4052" s="2">
        <f t="shared" si="223"/>
        <v>0</v>
      </c>
    </row>
    <row r="4053" spans="2:8">
      <c r="B4053" t="s">
        <v>1148</v>
      </c>
      <c r="C4053" t="s">
        <v>1415</v>
      </c>
      <c r="D4053" s="6" t="str">
        <f t="shared" si="224"/>
        <v>14-01</v>
      </c>
      <c r="E4053" s="1">
        <f>_xlfn.IFNA(VLOOKUP(B4053,'Urban Plastix Holds'!$I$36:$T$433,6,0),0)</f>
        <v>0</v>
      </c>
      <c r="G4053" s="2">
        <f t="shared" si="222"/>
        <v>0</v>
      </c>
      <c r="H4053" s="2">
        <f t="shared" si="223"/>
        <v>0</v>
      </c>
    </row>
    <row r="4054" spans="2:8">
      <c r="B4054" t="s">
        <v>1148</v>
      </c>
      <c r="C4054" t="s">
        <v>1415</v>
      </c>
      <c r="D4054" s="7" t="str">
        <f t="shared" si="224"/>
        <v>15-12</v>
      </c>
      <c r="E4054" s="1">
        <f>_xlfn.IFNA(VLOOKUP(B4054,'Urban Plastix Holds'!$I$36:$T$433,7,0),0)</f>
        <v>0</v>
      </c>
      <c r="G4054" s="2">
        <f t="shared" si="222"/>
        <v>0</v>
      </c>
      <c r="H4054" s="2">
        <f t="shared" si="223"/>
        <v>0</v>
      </c>
    </row>
    <row r="4055" spans="2:8">
      <c r="B4055" t="s">
        <v>1148</v>
      </c>
      <c r="C4055" t="s">
        <v>1415</v>
      </c>
      <c r="D4055" s="8" t="str">
        <f t="shared" si="224"/>
        <v>16-16</v>
      </c>
      <c r="E4055" s="1">
        <f>_xlfn.IFNA(VLOOKUP(B4055,'Urban Plastix Holds'!$I$36:$T$433,8,0),0)</f>
        <v>0</v>
      </c>
      <c r="G4055" s="2">
        <f t="shared" si="222"/>
        <v>0</v>
      </c>
      <c r="H4055" s="2">
        <f t="shared" si="223"/>
        <v>0</v>
      </c>
    </row>
    <row r="4056" spans="2:8">
      <c r="B4056" t="s">
        <v>1148</v>
      </c>
      <c r="C4056" t="s">
        <v>1415</v>
      </c>
      <c r="D4056" s="9" t="str">
        <f t="shared" si="224"/>
        <v>13-01</v>
      </c>
      <c r="E4056" s="1">
        <f>_xlfn.IFNA(VLOOKUP(B4056,'Urban Plastix Holds'!$I$36:$T$433,9,0),0)</f>
        <v>0</v>
      </c>
      <c r="G4056" s="2">
        <f t="shared" si="222"/>
        <v>0</v>
      </c>
      <c r="H4056" s="2">
        <f t="shared" si="223"/>
        <v>0</v>
      </c>
    </row>
    <row r="4057" spans="2:8">
      <c r="B4057" t="s">
        <v>1148</v>
      </c>
      <c r="C4057" t="s">
        <v>1415</v>
      </c>
      <c r="D4057" s="10" t="str">
        <f t="shared" si="224"/>
        <v>07-13</v>
      </c>
      <c r="E4057" s="1">
        <f>_xlfn.IFNA(VLOOKUP(B4057,'Urban Plastix Holds'!$I$36:$T$433,10,0),0)</f>
        <v>0</v>
      </c>
      <c r="G4057" s="2">
        <f t="shared" si="222"/>
        <v>0</v>
      </c>
      <c r="H4057" s="2">
        <f t="shared" si="223"/>
        <v>0</v>
      </c>
    </row>
    <row r="4058" spans="2:8">
      <c r="B4058" t="s">
        <v>1148</v>
      </c>
      <c r="C4058" t="s">
        <v>1415</v>
      </c>
      <c r="D4058" s="11" t="str">
        <f t="shared" si="224"/>
        <v>11-26</v>
      </c>
      <c r="E4058" s="1">
        <f>_xlfn.IFNA(VLOOKUP(B4058,'Urban Plastix Holds'!$I$36:$T$433,11,0),0)</f>
        <v>0</v>
      </c>
      <c r="G4058" s="2">
        <f t="shared" si="222"/>
        <v>0</v>
      </c>
      <c r="H4058" s="2">
        <f t="shared" si="223"/>
        <v>0</v>
      </c>
    </row>
    <row r="4059" spans="2:8">
      <c r="B4059" t="s">
        <v>1148</v>
      </c>
      <c r="C4059" t="s">
        <v>1415</v>
      </c>
      <c r="D4059" s="13" t="str">
        <f t="shared" si="224"/>
        <v>18-01</v>
      </c>
      <c r="E4059" s="1">
        <f>_xlfn.IFNA(VLOOKUP(B4059,'Urban Plastix Holds'!$I$36:$T$433,12,0),0)</f>
        <v>0</v>
      </c>
      <c r="G4059" s="2">
        <f t="shared" si="222"/>
        <v>0</v>
      </c>
      <c r="H4059" s="2">
        <f t="shared" si="223"/>
        <v>0</v>
      </c>
    </row>
    <row r="4060" spans="2:8">
      <c r="B4060" t="s">
        <v>1148</v>
      </c>
      <c r="C4060" t="s">
        <v>1415</v>
      </c>
      <c r="D4060" s="12" t="str">
        <f t="shared" si="224"/>
        <v>Color Code</v>
      </c>
      <c r="E4060" s="1">
        <f>_xlfn.IFNA(VLOOKUP(B4060,'Urban Plastix Holds'!$I$36:$T$433,13,0),0)</f>
        <v>0</v>
      </c>
      <c r="G4060" s="2">
        <f t="shared" si="222"/>
        <v>0</v>
      </c>
      <c r="H4060" s="2">
        <f t="shared" si="223"/>
        <v>0</v>
      </c>
    </row>
    <row r="4061" spans="2:8">
      <c r="B4061" t="s">
        <v>1132</v>
      </c>
      <c r="C4061" t="s">
        <v>1416</v>
      </c>
      <c r="D4061" s="5" t="str">
        <f t="shared" si="224"/>
        <v>11-12</v>
      </c>
      <c r="E4061" s="1">
        <f>_xlfn.IFNA(VLOOKUP(B4061,'Urban Plastix Holds'!$I$36:$T$433,5,0),0)</f>
        <v>0</v>
      </c>
      <c r="G4061" s="2">
        <f t="shared" si="222"/>
        <v>0</v>
      </c>
      <c r="H4061" s="2">
        <f t="shared" si="223"/>
        <v>0</v>
      </c>
    </row>
    <row r="4062" spans="2:8">
      <c r="B4062" t="s">
        <v>1132</v>
      </c>
      <c r="C4062" t="s">
        <v>1416</v>
      </c>
      <c r="D4062" s="6" t="str">
        <f t="shared" si="224"/>
        <v>14-01</v>
      </c>
      <c r="E4062" s="1">
        <f>_xlfn.IFNA(VLOOKUP(B4062,'Urban Plastix Holds'!$I$36:$T$433,6,0),0)</f>
        <v>0</v>
      </c>
      <c r="G4062" s="2">
        <f t="shared" si="222"/>
        <v>0</v>
      </c>
      <c r="H4062" s="2">
        <f t="shared" si="223"/>
        <v>0</v>
      </c>
    </row>
    <row r="4063" spans="2:8">
      <c r="B4063" t="s">
        <v>1132</v>
      </c>
      <c r="C4063" t="s">
        <v>1416</v>
      </c>
      <c r="D4063" s="7" t="str">
        <f t="shared" si="224"/>
        <v>15-12</v>
      </c>
      <c r="E4063" s="1">
        <f>_xlfn.IFNA(VLOOKUP(B4063,'Urban Plastix Holds'!$I$36:$T$433,7,0),0)</f>
        <v>0</v>
      </c>
      <c r="G4063" s="2">
        <f t="shared" si="222"/>
        <v>0</v>
      </c>
      <c r="H4063" s="2">
        <f t="shared" si="223"/>
        <v>0</v>
      </c>
    </row>
    <row r="4064" spans="2:8">
      <c r="B4064" t="s">
        <v>1132</v>
      </c>
      <c r="C4064" t="s">
        <v>1416</v>
      </c>
      <c r="D4064" s="8" t="str">
        <f t="shared" si="224"/>
        <v>16-16</v>
      </c>
      <c r="E4064" s="1">
        <f>_xlfn.IFNA(VLOOKUP(B4064,'Urban Plastix Holds'!$I$36:$T$433,8,0),0)</f>
        <v>0</v>
      </c>
      <c r="G4064" s="2">
        <f t="shared" si="222"/>
        <v>0</v>
      </c>
      <c r="H4064" s="2">
        <f t="shared" si="223"/>
        <v>0</v>
      </c>
    </row>
    <row r="4065" spans="2:8">
      <c r="B4065" t="s">
        <v>1132</v>
      </c>
      <c r="C4065" t="s">
        <v>1416</v>
      </c>
      <c r="D4065" s="9" t="str">
        <f t="shared" si="224"/>
        <v>13-01</v>
      </c>
      <c r="E4065" s="1">
        <f>_xlfn.IFNA(VLOOKUP(B4065,'Urban Plastix Holds'!$I$36:$T$433,9,0),0)</f>
        <v>0</v>
      </c>
      <c r="G4065" s="2">
        <f t="shared" si="222"/>
        <v>0</v>
      </c>
      <c r="H4065" s="2">
        <f t="shared" si="223"/>
        <v>0</v>
      </c>
    </row>
    <row r="4066" spans="2:8">
      <c r="B4066" t="s">
        <v>1132</v>
      </c>
      <c r="C4066" t="s">
        <v>1416</v>
      </c>
      <c r="D4066" s="10" t="str">
        <f t="shared" si="224"/>
        <v>07-13</v>
      </c>
      <c r="E4066" s="1">
        <f>_xlfn.IFNA(VLOOKUP(B4066,'Urban Plastix Holds'!$I$36:$T$433,10,0),0)</f>
        <v>0</v>
      </c>
      <c r="G4066" s="2">
        <f t="shared" si="222"/>
        <v>0</v>
      </c>
      <c r="H4066" s="2">
        <f t="shared" si="223"/>
        <v>0</v>
      </c>
    </row>
    <row r="4067" spans="2:8">
      <c r="B4067" t="s">
        <v>1132</v>
      </c>
      <c r="C4067" t="s">
        <v>1416</v>
      </c>
      <c r="D4067" s="11" t="str">
        <f t="shared" si="224"/>
        <v>11-26</v>
      </c>
      <c r="E4067" s="1">
        <f>_xlfn.IFNA(VLOOKUP(B4067,'Urban Plastix Holds'!$I$36:$T$433,11,0),0)</f>
        <v>0</v>
      </c>
      <c r="G4067" s="2">
        <f t="shared" si="222"/>
        <v>0</v>
      </c>
      <c r="H4067" s="2">
        <f t="shared" si="223"/>
        <v>0</v>
      </c>
    </row>
    <row r="4068" spans="2:8">
      <c r="B4068" t="s">
        <v>1132</v>
      </c>
      <c r="C4068" t="s">
        <v>1416</v>
      </c>
      <c r="D4068" s="13" t="str">
        <f t="shared" si="224"/>
        <v>18-01</v>
      </c>
      <c r="E4068" s="1">
        <f>_xlfn.IFNA(VLOOKUP(B4068,'Urban Plastix Holds'!$I$36:$T$433,12,0),0)</f>
        <v>0</v>
      </c>
      <c r="G4068" s="2">
        <f t="shared" si="222"/>
        <v>0</v>
      </c>
      <c r="H4068" s="2">
        <f t="shared" si="223"/>
        <v>0</v>
      </c>
    </row>
    <row r="4069" spans="2:8">
      <c r="B4069" t="s">
        <v>1132</v>
      </c>
      <c r="C4069" t="s">
        <v>1416</v>
      </c>
      <c r="D4069" s="12" t="str">
        <f t="shared" si="224"/>
        <v>Color Code</v>
      </c>
      <c r="E4069" s="1">
        <f>_xlfn.IFNA(VLOOKUP(B4069,'Urban Plastix Holds'!$I$36:$T$433,13,0),0)</f>
        <v>0</v>
      </c>
      <c r="G4069" s="2">
        <f t="shared" si="222"/>
        <v>0</v>
      </c>
      <c r="H4069" s="2">
        <f t="shared" si="223"/>
        <v>0</v>
      </c>
    </row>
    <row r="4070" spans="2:8">
      <c r="B4070" t="s">
        <v>1116</v>
      </c>
      <c r="C4070" t="s">
        <v>1361</v>
      </c>
      <c r="D4070" s="5" t="str">
        <f t="shared" si="224"/>
        <v>11-12</v>
      </c>
      <c r="E4070" s="1">
        <f>_xlfn.IFNA(VLOOKUP(B4070,'Urban Plastix Holds'!$I$36:$T$433,5,0),0)</f>
        <v>0</v>
      </c>
      <c r="G4070" s="2">
        <f t="shared" si="222"/>
        <v>0</v>
      </c>
      <c r="H4070" s="2">
        <f t="shared" si="223"/>
        <v>0</v>
      </c>
    </row>
    <row r="4071" spans="2:8">
      <c r="B4071" t="s">
        <v>1116</v>
      </c>
      <c r="C4071" t="s">
        <v>1361</v>
      </c>
      <c r="D4071" s="6" t="str">
        <f t="shared" si="224"/>
        <v>14-01</v>
      </c>
      <c r="E4071" s="1">
        <f>_xlfn.IFNA(VLOOKUP(B4071,'Urban Plastix Holds'!$I$36:$T$433,6,0),0)</f>
        <v>0</v>
      </c>
      <c r="G4071" s="2">
        <f t="shared" si="222"/>
        <v>0</v>
      </c>
      <c r="H4071" s="2">
        <f t="shared" si="223"/>
        <v>0</v>
      </c>
    </row>
    <row r="4072" spans="2:8">
      <c r="B4072" t="s">
        <v>1116</v>
      </c>
      <c r="C4072" t="s">
        <v>1361</v>
      </c>
      <c r="D4072" s="7" t="str">
        <f t="shared" si="224"/>
        <v>15-12</v>
      </c>
      <c r="E4072" s="1">
        <f>_xlfn.IFNA(VLOOKUP(B4072,'Urban Plastix Holds'!$I$36:$T$433,7,0),0)</f>
        <v>0</v>
      </c>
      <c r="G4072" s="2">
        <f t="shared" ref="G4072:G4135" si="225">E4072*F4072</f>
        <v>0</v>
      </c>
      <c r="H4072" s="2">
        <f t="shared" ref="H4072:H4135" si="226">IF($S$11="Y",G4072*0.05,0)</f>
        <v>0</v>
      </c>
    </row>
    <row r="4073" spans="2:8">
      <c r="B4073" t="s">
        <v>1116</v>
      </c>
      <c r="C4073" t="s">
        <v>1361</v>
      </c>
      <c r="D4073" s="8" t="str">
        <f t="shared" si="224"/>
        <v>16-16</v>
      </c>
      <c r="E4073" s="1">
        <f>_xlfn.IFNA(VLOOKUP(B4073,'Urban Plastix Holds'!$I$36:$T$433,8,0),0)</f>
        <v>0</v>
      </c>
      <c r="G4073" s="2">
        <f t="shared" si="225"/>
        <v>0</v>
      </c>
      <c r="H4073" s="2">
        <f t="shared" si="226"/>
        <v>0</v>
      </c>
    </row>
    <row r="4074" spans="2:8">
      <c r="B4074" t="s">
        <v>1116</v>
      </c>
      <c r="C4074" t="s">
        <v>1361</v>
      </c>
      <c r="D4074" s="9" t="str">
        <f t="shared" si="224"/>
        <v>13-01</v>
      </c>
      <c r="E4074" s="1">
        <f>_xlfn.IFNA(VLOOKUP(B4074,'Urban Plastix Holds'!$I$36:$T$433,9,0),0)</f>
        <v>0</v>
      </c>
      <c r="G4074" s="2">
        <f t="shared" si="225"/>
        <v>0</v>
      </c>
      <c r="H4074" s="2">
        <f t="shared" si="226"/>
        <v>0</v>
      </c>
    </row>
    <row r="4075" spans="2:8">
      <c r="B4075" t="s">
        <v>1116</v>
      </c>
      <c r="C4075" t="s">
        <v>1361</v>
      </c>
      <c r="D4075" s="10" t="str">
        <f t="shared" si="224"/>
        <v>07-13</v>
      </c>
      <c r="E4075" s="1">
        <f>_xlfn.IFNA(VLOOKUP(B4075,'Urban Plastix Holds'!$I$36:$T$433,10,0),0)</f>
        <v>0</v>
      </c>
      <c r="G4075" s="2">
        <f t="shared" si="225"/>
        <v>0</v>
      </c>
      <c r="H4075" s="2">
        <f t="shared" si="226"/>
        <v>0</v>
      </c>
    </row>
    <row r="4076" spans="2:8">
      <c r="B4076" t="s">
        <v>1116</v>
      </c>
      <c r="C4076" t="s">
        <v>1361</v>
      </c>
      <c r="D4076" s="11" t="str">
        <f t="shared" si="224"/>
        <v>11-26</v>
      </c>
      <c r="E4076" s="1">
        <f>_xlfn.IFNA(VLOOKUP(B4076,'Urban Plastix Holds'!$I$36:$T$433,11,0),0)</f>
        <v>0</v>
      </c>
      <c r="G4076" s="2">
        <f t="shared" si="225"/>
        <v>0</v>
      </c>
      <c r="H4076" s="2">
        <f t="shared" si="226"/>
        <v>0</v>
      </c>
    </row>
    <row r="4077" spans="2:8">
      <c r="B4077" t="s">
        <v>1116</v>
      </c>
      <c r="C4077" t="s">
        <v>1361</v>
      </c>
      <c r="D4077" s="13" t="str">
        <f t="shared" si="224"/>
        <v>18-01</v>
      </c>
      <c r="E4077" s="1">
        <f>_xlfn.IFNA(VLOOKUP(B4077,'Urban Plastix Holds'!$I$36:$T$433,12,0),0)</f>
        <v>0</v>
      </c>
      <c r="G4077" s="2">
        <f t="shared" si="225"/>
        <v>0</v>
      </c>
      <c r="H4077" s="2">
        <f t="shared" si="226"/>
        <v>0</v>
      </c>
    </row>
    <row r="4078" spans="2:8">
      <c r="B4078" t="s">
        <v>1116</v>
      </c>
      <c r="C4078" t="s">
        <v>1361</v>
      </c>
      <c r="D4078" s="12" t="str">
        <f t="shared" si="224"/>
        <v>Color Code</v>
      </c>
      <c r="E4078" s="1">
        <f>_xlfn.IFNA(VLOOKUP(B4078,'Urban Plastix Holds'!$I$36:$T$433,13,0),0)</f>
        <v>0</v>
      </c>
      <c r="G4078" s="2">
        <f t="shared" si="225"/>
        <v>0</v>
      </c>
      <c r="H4078" s="2">
        <f t="shared" si="226"/>
        <v>0</v>
      </c>
    </row>
    <row r="4079" spans="2:8">
      <c r="B4079" t="s">
        <v>1123</v>
      </c>
      <c r="C4079" t="s">
        <v>1362</v>
      </c>
      <c r="D4079" s="5" t="str">
        <f t="shared" si="224"/>
        <v>11-12</v>
      </c>
      <c r="E4079" s="1">
        <f>_xlfn.IFNA(VLOOKUP(B4079,'Urban Plastix Holds'!$I$36:$T$433,5,0),0)</f>
        <v>0</v>
      </c>
      <c r="G4079" s="2">
        <f t="shared" si="225"/>
        <v>0</v>
      </c>
      <c r="H4079" s="2">
        <f t="shared" si="226"/>
        <v>0</v>
      </c>
    </row>
    <row r="4080" spans="2:8">
      <c r="B4080" t="s">
        <v>1123</v>
      </c>
      <c r="C4080" t="s">
        <v>1362</v>
      </c>
      <c r="D4080" s="6" t="str">
        <f t="shared" si="224"/>
        <v>14-01</v>
      </c>
      <c r="E4080" s="1">
        <f>_xlfn.IFNA(VLOOKUP(B4080,'Urban Plastix Holds'!$I$36:$T$433,6,0),0)</f>
        <v>0</v>
      </c>
      <c r="G4080" s="2">
        <f t="shared" si="225"/>
        <v>0</v>
      </c>
      <c r="H4080" s="2">
        <f t="shared" si="226"/>
        <v>0</v>
      </c>
    </row>
    <row r="4081" spans="2:8">
      <c r="B4081" t="s">
        <v>1123</v>
      </c>
      <c r="C4081" t="s">
        <v>1362</v>
      </c>
      <c r="D4081" s="7" t="str">
        <f t="shared" si="224"/>
        <v>15-12</v>
      </c>
      <c r="E4081" s="1">
        <f>_xlfn.IFNA(VLOOKUP(B4081,'Urban Plastix Holds'!$I$36:$T$433,7,0),0)</f>
        <v>0</v>
      </c>
      <c r="G4081" s="2">
        <f t="shared" si="225"/>
        <v>0</v>
      </c>
      <c r="H4081" s="2">
        <f t="shared" si="226"/>
        <v>0</v>
      </c>
    </row>
    <row r="4082" spans="2:8">
      <c r="B4082" t="s">
        <v>1123</v>
      </c>
      <c r="C4082" t="s">
        <v>1362</v>
      </c>
      <c r="D4082" s="8" t="str">
        <f t="shared" si="224"/>
        <v>16-16</v>
      </c>
      <c r="E4082" s="1">
        <f>_xlfn.IFNA(VLOOKUP(B4082,'Urban Plastix Holds'!$I$36:$T$433,8,0),0)</f>
        <v>0</v>
      </c>
      <c r="G4082" s="2">
        <f t="shared" si="225"/>
        <v>0</v>
      </c>
      <c r="H4082" s="2">
        <f t="shared" si="226"/>
        <v>0</v>
      </c>
    </row>
    <row r="4083" spans="2:8">
      <c r="B4083" t="s">
        <v>1123</v>
      </c>
      <c r="C4083" t="s">
        <v>1362</v>
      </c>
      <c r="D4083" s="9" t="str">
        <f t="shared" si="224"/>
        <v>13-01</v>
      </c>
      <c r="E4083" s="1">
        <f>_xlfn.IFNA(VLOOKUP(B4083,'Urban Plastix Holds'!$I$36:$T$433,9,0),0)</f>
        <v>0</v>
      </c>
      <c r="G4083" s="2">
        <f t="shared" si="225"/>
        <v>0</v>
      </c>
      <c r="H4083" s="2">
        <f t="shared" si="226"/>
        <v>0</v>
      </c>
    </row>
    <row r="4084" spans="2:8">
      <c r="B4084" t="s">
        <v>1123</v>
      </c>
      <c r="C4084" t="s">
        <v>1362</v>
      </c>
      <c r="D4084" s="10" t="str">
        <f t="shared" si="224"/>
        <v>07-13</v>
      </c>
      <c r="E4084" s="1">
        <f>_xlfn.IFNA(VLOOKUP(B4084,'Urban Plastix Holds'!$I$36:$T$433,10,0),0)</f>
        <v>0</v>
      </c>
      <c r="G4084" s="2">
        <f t="shared" si="225"/>
        <v>0</v>
      </c>
      <c r="H4084" s="2">
        <f t="shared" si="226"/>
        <v>0</v>
      </c>
    </row>
    <row r="4085" spans="2:8">
      <c r="B4085" t="s">
        <v>1123</v>
      </c>
      <c r="C4085" t="s">
        <v>1362</v>
      </c>
      <c r="D4085" s="11" t="str">
        <f t="shared" si="224"/>
        <v>11-26</v>
      </c>
      <c r="E4085" s="1">
        <f>_xlfn.IFNA(VLOOKUP(B4085,'Urban Plastix Holds'!$I$36:$T$433,11,0),0)</f>
        <v>0</v>
      </c>
      <c r="G4085" s="2">
        <f t="shared" si="225"/>
        <v>0</v>
      </c>
      <c r="H4085" s="2">
        <f t="shared" si="226"/>
        <v>0</v>
      </c>
    </row>
    <row r="4086" spans="2:8">
      <c r="B4086" t="s">
        <v>1123</v>
      </c>
      <c r="C4086" t="s">
        <v>1362</v>
      </c>
      <c r="D4086" s="13" t="str">
        <f t="shared" si="224"/>
        <v>18-01</v>
      </c>
      <c r="E4086" s="1">
        <f>_xlfn.IFNA(VLOOKUP(B4086,'Urban Plastix Holds'!$I$36:$T$433,12,0),0)</f>
        <v>0</v>
      </c>
      <c r="G4086" s="2">
        <f t="shared" si="225"/>
        <v>0</v>
      </c>
      <c r="H4086" s="2">
        <f t="shared" si="226"/>
        <v>0</v>
      </c>
    </row>
    <row r="4087" spans="2:8">
      <c r="B4087" t="s">
        <v>1123</v>
      </c>
      <c r="C4087" t="s">
        <v>1362</v>
      </c>
      <c r="D4087" s="12" t="str">
        <f t="shared" si="224"/>
        <v>Color Code</v>
      </c>
      <c r="E4087" s="1">
        <f>_xlfn.IFNA(VLOOKUP(B4087,'Urban Plastix Holds'!$I$36:$T$433,13,0),0)</f>
        <v>0</v>
      </c>
      <c r="G4087" s="2">
        <f t="shared" si="225"/>
        <v>0</v>
      </c>
      <c r="H4087" s="2">
        <f t="shared" si="226"/>
        <v>0</v>
      </c>
    </row>
    <row r="4088" spans="2:8">
      <c r="B4088" t="s">
        <v>1157</v>
      </c>
      <c r="C4088" t="s">
        <v>1363</v>
      </c>
      <c r="D4088" s="5" t="str">
        <f t="shared" si="224"/>
        <v>11-12</v>
      </c>
      <c r="E4088" s="1">
        <f>_xlfn.IFNA(VLOOKUP(B4088,'Urban Plastix Holds'!$I$36:$T$433,5,0),0)</f>
        <v>0</v>
      </c>
      <c r="G4088" s="2">
        <f t="shared" si="225"/>
        <v>0</v>
      </c>
      <c r="H4088" s="2">
        <f t="shared" si="226"/>
        <v>0</v>
      </c>
    </row>
    <row r="4089" spans="2:8">
      <c r="B4089" t="s">
        <v>1157</v>
      </c>
      <c r="C4089" t="s">
        <v>1363</v>
      </c>
      <c r="D4089" s="6" t="str">
        <f t="shared" si="224"/>
        <v>14-01</v>
      </c>
      <c r="E4089" s="1">
        <f>_xlfn.IFNA(VLOOKUP(B4089,'Urban Plastix Holds'!$I$36:$T$433,6,0),0)</f>
        <v>0</v>
      </c>
      <c r="G4089" s="2">
        <f t="shared" si="225"/>
        <v>0</v>
      </c>
      <c r="H4089" s="2">
        <f t="shared" si="226"/>
        <v>0</v>
      </c>
    </row>
    <row r="4090" spans="2:8">
      <c r="B4090" t="s">
        <v>1157</v>
      </c>
      <c r="C4090" t="s">
        <v>1363</v>
      </c>
      <c r="D4090" s="7" t="str">
        <f t="shared" si="224"/>
        <v>15-12</v>
      </c>
      <c r="E4090" s="1">
        <f>_xlfn.IFNA(VLOOKUP(B4090,'Urban Plastix Holds'!$I$36:$T$433,7,0),0)</f>
        <v>0</v>
      </c>
      <c r="G4090" s="2">
        <f t="shared" si="225"/>
        <v>0</v>
      </c>
      <c r="H4090" s="2">
        <f t="shared" si="226"/>
        <v>0</v>
      </c>
    </row>
    <row r="4091" spans="2:8">
      <c r="B4091" t="s">
        <v>1157</v>
      </c>
      <c r="C4091" t="s">
        <v>1363</v>
      </c>
      <c r="D4091" s="8" t="str">
        <f t="shared" si="224"/>
        <v>16-16</v>
      </c>
      <c r="E4091" s="1">
        <f>_xlfn.IFNA(VLOOKUP(B4091,'Urban Plastix Holds'!$I$36:$T$433,8,0),0)</f>
        <v>0</v>
      </c>
      <c r="G4091" s="2">
        <f t="shared" si="225"/>
        <v>0</v>
      </c>
      <c r="H4091" s="2">
        <f t="shared" si="226"/>
        <v>0</v>
      </c>
    </row>
    <row r="4092" spans="2:8">
      <c r="B4092" t="s">
        <v>1157</v>
      </c>
      <c r="C4092" t="s">
        <v>1363</v>
      </c>
      <c r="D4092" s="9" t="str">
        <f t="shared" si="224"/>
        <v>13-01</v>
      </c>
      <c r="E4092" s="1">
        <f>_xlfn.IFNA(VLOOKUP(B4092,'Urban Plastix Holds'!$I$36:$T$433,9,0),0)</f>
        <v>0</v>
      </c>
      <c r="G4092" s="2">
        <f t="shared" si="225"/>
        <v>0</v>
      </c>
      <c r="H4092" s="2">
        <f t="shared" si="226"/>
        <v>0</v>
      </c>
    </row>
    <row r="4093" spans="2:8">
      <c r="B4093" t="s">
        <v>1157</v>
      </c>
      <c r="C4093" t="s">
        <v>1363</v>
      </c>
      <c r="D4093" s="10" t="str">
        <f t="shared" si="224"/>
        <v>07-13</v>
      </c>
      <c r="E4093" s="1">
        <f>_xlfn.IFNA(VLOOKUP(B4093,'Urban Plastix Holds'!$I$36:$T$433,10,0),0)</f>
        <v>0</v>
      </c>
      <c r="G4093" s="2">
        <f t="shared" si="225"/>
        <v>0</v>
      </c>
      <c r="H4093" s="2">
        <f t="shared" si="226"/>
        <v>0</v>
      </c>
    </row>
    <row r="4094" spans="2:8">
      <c r="B4094" t="s">
        <v>1157</v>
      </c>
      <c r="C4094" t="s">
        <v>1363</v>
      </c>
      <c r="D4094" s="11" t="str">
        <f t="shared" si="224"/>
        <v>11-26</v>
      </c>
      <c r="E4094" s="1">
        <f>_xlfn.IFNA(VLOOKUP(B4094,'Urban Plastix Holds'!$I$36:$T$433,11,0),0)</f>
        <v>0</v>
      </c>
      <c r="G4094" s="2">
        <f t="shared" si="225"/>
        <v>0</v>
      </c>
      <c r="H4094" s="2">
        <f t="shared" si="226"/>
        <v>0</v>
      </c>
    </row>
    <row r="4095" spans="2:8">
      <c r="B4095" t="s">
        <v>1157</v>
      </c>
      <c r="C4095" t="s">
        <v>1363</v>
      </c>
      <c r="D4095" s="13" t="str">
        <f t="shared" si="224"/>
        <v>18-01</v>
      </c>
      <c r="E4095" s="1">
        <f>_xlfn.IFNA(VLOOKUP(B4095,'Urban Plastix Holds'!$I$36:$T$433,12,0),0)</f>
        <v>0</v>
      </c>
      <c r="G4095" s="2">
        <f t="shared" si="225"/>
        <v>0</v>
      </c>
      <c r="H4095" s="2">
        <f t="shared" si="226"/>
        <v>0</v>
      </c>
    </row>
    <row r="4096" spans="2:8">
      <c r="B4096" t="s">
        <v>1157</v>
      </c>
      <c r="C4096" t="s">
        <v>1363</v>
      </c>
      <c r="D4096" s="12" t="str">
        <f t="shared" si="224"/>
        <v>Color Code</v>
      </c>
      <c r="E4096" s="1">
        <f>_xlfn.IFNA(VLOOKUP(B4096,'Urban Plastix Holds'!$I$36:$T$433,13,0),0)</f>
        <v>0</v>
      </c>
      <c r="G4096" s="2">
        <f t="shared" si="225"/>
        <v>0</v>
      </c>
      <c r="H4096" s="2">
        <f t="shared" si="226"/>
        <v>0</v>
      </c>
    </row>
    <row r="4097" spans="2:8">
      <c r="B4097" t="s">
        <v>1127</v>
      </c>
      <c r="C4097" t="s">
        <v>1420</v>
      </c>
      <c r="D4097" s="5" t="str">
        <f t="shared" si="224"/>
        <v>11-12</v>
      </c>
      <c r="E4097" s="1">
        <f>_xlfn.IFNA(VLOOKUP(B4097,'Urban Plastix Holds'!$I$36:$T$433,5,0),0)</f>
        <v>0</v>
      </c>
      <c r="G4097" s="2">
        <f t="shared" si="225"/>
        <v>0</v>
      </c>
      <c r="H4097" s="2">
        <f t="shared" si="226"/>
        <v>0</v>
      </c>
    </row>
    <row r="4098" spans="2:8">
      <c r="B4098" t="s">
        <v>1127</v>
      </c>
      <c r="C4098" t="s">
        <v>1420</v>
      </c>
      <c r="D4098" s="6" t="str">
        <f t="shared" si="224"/>
        <v>14-01</v>
      </c>
      <c r="E4098" s="1">
        <f>_xlfn.IFNA(VLOOKUP(B4098,'Urban Plastix Holds'!$I$36:$T$433,6,0),0)</f>
        <v>0</v>
      </c>
      <c r="G4098" s="2">
        <f t="shared" si="225"/>
        <v>0</v>
      </c>
      <c r="H4098" s="2">
        <f t="shared" si="226"/>
        <v>0</v>
      </c>
    </row>
    <row r="4099" spans="2:8">
      <c r="B4099" t="s">
        <v>1127</v>
      </c>
      <c r="C4099" t="s">
        <v>1420</v>
      </c>
      <c r="D4099" s="7" t="str">
        <f t="shared" si="224"/>
        <v>15-12</v>
      </c>
      <c r="E4099" s="1">
        <f>_xlfn.IFNA(VLOOKUP(B4099,'Urban Plastix Holds'!$I$36:$T$433,7,0),0)</f>
        <v>0</v>
      </c>
      <c r="G4099" s="2">
        <f t="shared" si="225"/>
        <v>0</v>
      </c>
      <c r="H4099" s="2">
        <f t="shared" si="226"/>
        <v>0</v>
      </c>
    </row>
    <row r="4100" spans="2:8">
      <c r="B4100" t="s">
        <v>1127</v>
      </c>
      <c r="C4100" t="s">
        <v>1420</v>
      </c>
      <c r="D4100" s="8" t="str">
        <f t="shared" si="224"/>
        <v>16-16</v>
      </c>
      <c r="E4100" s="1">
        <f>_xlfn.IFNA(VLOOKUP(B4100,'Urban Plastix Holds'!$I$36:$T$433,8,0),0)</f>
        <v>0</v>
      </c>
      <c r="G4100" s="2">
        <f t="shared" si="225"/>
        <v>0</v>
      </c>
      <c r="H4100" s="2">
        <f t="shared" si="226"/>
        <v>0</v>
      </c>
    </row>
    <row r="4101" spans="2:8">
      <c r="B4101" t="s">
        <v>1127</v>
      </c>
      <c r="C4101" t="s">
        <v>1420</v>
      </c>
      <c r="D4101" s="9" t="str">
        <f t="shared" si="224"/>
        <v>13-01</v>
      </c>
      <c r="E4101" s="1">
        <f>_xlfn.IFNA(VLOOKUP(B4101,'Urban Plastix Holds'!$I$36:$T$433,9,0),0)</f>
        <v>0</v>
      </c>
      <c r="G4101" s="2">
        <f t="shared" si="225"/>
        <v>0</v>
      </c>
      <c r="H4101" s="2">
        <f t="shared" si="226"/>
        <v>0</v>
      </c>
    </row>
    <row r="4102" spans="2:8">
      <c r="B4102" t="s">
        <v>1127</v>
      </c>
      <c r="C4102" t="s">
        <v>1420</v>
      </c>
      <c r="D4102" s="10" t="str">
        <f t="shared" si="224"/>
        <v>07-13</v>
      </c>
      <c r="E4102" s="1">
        <f>_xlfn.IFNA(VLOOKUP(B4102,'Urban Plastix Holds'!$I$36:$T$433,10,0),0)</f>
        <v>0</v>
      </c>
      <c r="G4102" s="2">
        <f t="shared" si="225"/>
        <v>0</v>
      </c>
      <c r="H4102" s="2">
        <f t="shared" si="226"/>
        <v>0</v>
      </c>
    </row>
    <row r="4103" spans="2:8">
      <c r="B4103" t="s">
        <v>1127</v>
      </c>
      <c r="C4103" t="s">
        <v>1420</v>
      </c>
      <c r="D4103" s="11" t="str">
        <f t="shared" si="224"/>
        <v>11-26</v>
      </c>
      <c r="E4103" s="1">
        <f>_xlfn.IFNA(VLOOKUP(B4103,'Urban Plastix Holds'!$I$36:$T$433,11,0),0)</f>
        <v>0</v>
      </c>
      <c r="G4103" s="2">
        <f t="shared" si="225"/>
        <v>0</v>
      </c>
      <c r="H4103" s="2">
        <f t="shared" si="226"/>
        <v>0</v>
      </c>
    </row>
    <row r="4104" spans="2:8">
      <c r="B4104" t="s">
        <v>1127</v>
      </c>
      <c r="C4104" t="s">
        <v>1420</v>
      </c>
      <c r="D4104" s="13" t="str">
        <f t="shared" si="224"/>
        <v>18-01</v>
      </c>
      <c r="E4104" s="1">
        <f>_xlfn.IFNA(VLOOKUP(B4104,'Urban Plastix Holds'!$I$36:$T$433,12,0),0)</f>
        <v>0</v>
      </c>
      <c r="G4104" s="2">
        <f t="shared" si="225"/>
        <v>0</v>
      </c>
      <c r="H4104" s="2">
        <f t="shared" si="226"/>
        <v>0</v>
      </c>
    </row>
    <row r="4105" spans="2:8">
      <c r="B4105" t="s">
        <v>1127</v>
      </c>
      <c r="C4105" t="s">
        <v>1420</v>
      </c>
      <c r="D4105" s="12" t="str">
        <f t="shared" si="224"/>
        <v>Color Code</v>
      </c>
      <c r="E4105" s="1">
        <f>_xlfn.IFNA(VLOOKUP(B4105,'Urban Plastix Holds'!$I$36:$T$433,13,0),0)</f>
        <v>0</v>
      </c>
      <c r="G4105" s="2">
        <f t="shared" si="225"/>
        <v>0</v>
      </c>
      <c r="H4105" s="2">
        <f t="shared" si="226"/>
        <v>0</v>
      </c>
    </row>
    <row r="4106" spans="2:8">
      <c r="B4106" t="s">
        <v>1163</v>
      </c>
      <c r="C4106" t="s">
        <v>1364</v>
      </c>
      <c r="D4106" s="5" t="str">
        <f t="shared" si="224"/>
        <v>11-12</v>
      </c>
      <c r="E4106" s="1">
        <f>_xlfn.IFNA(VLOOKUP(B4106,'Urban Plastix Holds'!$I$36:$T$433,5,0),0)</f>
        <v>0</v>
      </c>
      <c r="G4106" s="2">
        <f t="shared" si="225"/>
        <v>0</v>
      </c>
      <c r="H4106" s="2">
        <f t="shared" si="226"/>
        <v>0</v>
      </c>
    </row>
    <row r="4107" spans="2:8">
      <c r="B4107" t="s">
        <v>1163</v>
      </c>
      <c r="C4107" t="s">
        <v>1364</v>
      </c>
      <c r="D4107" s="6" t="str">
        <f t="shared" si="224"/>
        <v>14-01</v>
      </c>
      <c r="E4107" s="1">
        <f>_xlfn.IFNA(VLOOKUP(B4107,'Urban Plastix Holds'!$I$36:$T$433,6,0),0)</f>
        <v>0</v>
      </c>
      <c r="G4107" s="2">
        <f t="shared" si="225"/>
        <v>0</v>
      </c>
      <c r="H4107" s="2">
        <f t="shared" si="226"/>
        <v>0</v>
      </c>
    </row>
    <row r="4108" spans="2:8">
      <c r="B4108" t="s">
        <v>1163</v>
      </c>
      <c r="C4108" t="s">
        <v>1364</v>
      </c>
      <c r="D4108" s="7" t="str">
        <f t="shared" si="224"/>
        <v>15-12</v>
      </c>
      <c r="E4108" s="1">
        <f>_xlfn.IFNA(VLOOKUP(B4108,'Urban Plastix Holds'!$I$36:$T$433,7,0),0)</f>
        <v>0</v>
      </c>
      <c r="G4108" s="2">
        <f t="shared" si="225"/>
        <v>0</v>
      </c>
      <c r="H4108" s="2">
        <f t="shared" si="226"/>
        <v>0</v>
      </c>
    </row>
    <row r="4109" spans="2:8">
      <c r="B4109" t="s">
        <v>1163</v>
      </c>
      <c r="C4109" t="s">
        <v>1364</v>
      </c>
      <c r="D4109" s="8" t="str">
        <f t="shared" si="224"/>
        <v>16-16</v>
      </c>
      <c r="E4109" s="1">
        <f>_xlfn.IFNA(VLOOKUP(B4109,'Urban Plastix Holds'!$I$36:$T$433,8,0),0)</f>
        <v>0</v>
      </c>
      <c r="G4109" s="2">
        <f t="shared" si="225"/>
        <v>0</v>
      </c>
      <c r="H4109" s="2">
        <f t="shared" si="226"/>
        <v>0</v>
      </c>
    </row>
    <row r="4110" spans="2:8">
      <c r="B4110" t="s">
        <v>1163</v>
      </c>
      <c r="C4110" t="s">
        <v>1364</v>
      </c>
      <c r="D4110" s="9" t="str">
        <f t="shared" si="224"/>
        <v>13-01</v>
      </c>
      <c r="E4110" s="1">
        <f>_xlfn.IFNA(VLOOKUP(B4110,'Urban Plastix Holds'!$I$36:$T$433,9,0),0)</f>
        <v>0</v>
      </c>
      <c r="G4110" s="2">
        <f t="shared" si="225"/>
        <v>0</v>
      </c>
      <c r="H4110" s="2">
        <f t="shared" si="226"/>
        <v>0</v>
      </c>
    </row>
    <row r="4111" spans="2:8">
      <c r="B4111" t="s">
        <v>1163</v>
      </c>
      <c r="C4111" t="s">
        <v>1364</v>
      </c>
      <c r="D4111" s="10" t="str">
        <f t="shared" si="224"/>
        <v>07-13</v>
      </c>
      <c r="E4111" s="1">
        <f>_xlfn.IFNA(VLOOKUP(B4111,'Urban Plastix Holds'!$I$36:$T$433,10,0),0)</f>
        <v>0</v>
      </c>
      <c r="G4111" s="2">
        <f t="shared" si="225"/>
        <v>0</v>
      </c>
      <c r="H4111" s="2">
        <f t="shared" si="226"/>
        <v>0</v>
      </c>
    </row>
    <row r="4112" spans="2:8">
      <c r="B4112" t="s">
        <v>1163</v>
      </c>
      <c r="C4112" t="s">
        <v>1364</v>
      </c>
      <c r="D4112" s="11" t="str">
        <f t="shared" si="224"/>
        <v>11-26</v>
      </c>
      <c r="E4112" s="1">
        <f>_xlfn.IFNA(VLOOKUP(B4112,'Urban Plastix Holds'!$I$36:$T$433,11,0),0)</f>
        <v>0</v>
      </c>
      <c r="G4112" s="2">
        <f t="shared" si="225"/>
        <v>0</v>
      </c>
      <c r="H4112" s="2">
        <f t="shared" si="226"/>
        <v>0</v>
      </c>
    </row>
    <row r="4113" spans="2:8">
      <c r="B4113" t="s">
        <v>1163</v>
      </c>
      <c r="C4113" t="s">
        <v>1364</v>
      </c>
      <c r="D4113" s="13" t="str">
        <f t="shared" si="224"/>
        <v>18-01</v>
      </c>
      <c r="E4113" s="1">
        <f>_xlfn.IFNA(VLOOKUP(B4113,'Urban Plastix Holds'!$I$36:$T$433,12,0),0)</f>
        <v>0</v>
      </c>
      <c r="G4113" s="2">
        <f t="shared" si="225"/>
        <v>0</v>
      </c>
      <c r="H4113" s="2">
        <f t="shared" si="226"/>
        <v>0</v>
      </c>
    </row>
    <row r="4114" spans="2:8">
      <c r="B4114" t="s">
        <v>1163</v>
      </c>
      <c r="C4114" t="s">
        <v>1364</v>
      </c>
      <c r="D4114" s="12" t="str">
        <f t="shared" ref="D4114:D4177" si="227">D4105</f>
        <v>Color Code</v>
      </c>
      <c r="E4114" s="1">
        <f>_xlfn.IFNA(VLOOKUP(B4114,'Urban Plastix Holds'!$I$36:$T$433,13,0),0)</f>
        <v>0</v>
      </c>
      <c r="G4114" s="2">
        <f t="shared" si="225"/>
        <v>0</v>
      </c>
      <c r="H4114" s="2">
        <f t="shared" si="226"/>
        <v>0</v>
      </c>
    </row>
    <row r="4115" spans="2:8">
      <c r="B4115" t="s">
        <v>1173</v>
      </c>
      <c r="C4115" t="s">
        <v>1365</v>
      </c>
      <c r="D4115" s="5" t="str">
        <f t="shared" si="227"/>
        <v>11-12</v>
      </c>
      <c r="E4115" s="1">
        <f>_xlfn.IFNA(VLOOKUP(B4115,'Urban Plastix Holds'!$I$36:$T$433,5,0),0)</f>
        <v>0</v>
      </c>
      <c r="G4115" s="2">
        <f t="shared" si="225"/>
        <v>0</v>
      </c>
      <c r="H4115" s="2">
        <f t="shared" si="226"/>
        <v>0</v>
      </c>
    </row>
    <row r="4116" spans="2:8">
      <c r="B4116" t="s">
        <v>1173</v>
      </c>
      <c r="C4116" t="s">
        <v>1365</v>
      </c>
      <c r="D4116" s="6" t="str">
        <f t="shared" si="227"/>
        <v>14-01</v>
      </c>
      <c r="E4116" s="1">
        <f>_xlfn.IFNA(VLOOKUP(B4116,'Urban Plastix Holds'!$I$36:$T$433,6,0),0)</f>
        <v>0</v>
      </c>
      <c r="G4116" s="2">
        <f t="shared" si="225"/>
        <v>0</v>
      </c>
      <c r="H4116" s="2">
        <f t="shared" si="226"/>
        <v>0</v>
      </c>
    </row>
    <row r="4117" spans="2:8">
      <c r="B4117" t="s">
        <v>1173</v>
      </c>
      <c r="C4117" t="s">
        <v>1365</v>
      </c>
      <c r="D4117" s="7" t="str">
        <f t="shared" si="227"/>
        <v>15-12</v>
      </c>
      <c r="E4117" s="1">
        <f>_xlfn.IFNA(VLOOKUP(B4117,'Urban Plastix Holds'!$I$36:$T$433,7,0),0)</f>
        <v>0</v>
      </c>
      <c r="G4117" s="2">
        <f t="shared" si="225"/>
        <v>0</v>
      </c>
      <c r="H4117" s="2">
        <f t="shared" si="226"/>
        <v>0</v>
      </c>
    </row>
    <row r="4118" spans="2:8">
      <c r="B4118" t="s">
        <v>1173</v>
      </c>
      <c r="C4118" t="s">
        <v>1365</v>
      </c>
      <c r="D4118" s="8" t="str">
        <f t="shared" si="227"/>
        <v>16-16</v>
      </c>
      <c r="E4118" s="1">
        <f>_xlfn.IFNA(VLOOKUP(B4118,'Urban Plastix Holds'!$I$36:$T$433,8,0),0)</f>
        <v>0</v>
      </c>
      <c r="G4118" s="2">
        <f t="shared" si="225"/>
        <v>0</v>
      </c>
      <c r="H4118" s="2">
        <f t="shared" si="226"/>
        <v>0</v>
      </c>
    </row>
    <row r="4119" spans="2:8">
      <c r="B4119" t="s">
        <v>1173</v>
      </c>
      <c r="C4119" t="s">
        <v>1365</v>
      </c>
      <c r="D4119" s="9" t="str">
        <f t="shared" si="227"/>
        <v>13-01</v>
      </c>
      <c r="E4119" s="1">
        <f>_xlfn.IFNA(VLOOKUP(B4119,'Urban Plastix Holds'!$I$36:$T$433,9,0),0)</f>
        <v>0</v>
      </c>
      <c r="G4119" s="2">
        <f t="shared" si="225"/>
        <v>0</v>
      </c>
      <c r="H4119" s="2">
        <f t="shared" si="226"/>
        <v>0</v>
      </c>
    </row>
    <row r="4120" spans="2:8">
      <c r="B4120" t="s">
        <v>1173</v>
      </c>
      <c r="C4120" t="s">
        <v>1365</v>
      </c>
      <c r="D4120" s="10" t="str">
        <f t="shared" si="227"/>
        <v>07-13</v>
      </c>
      <c r="E4120" s="1">
        <f>_xlfn.IFNA(VLOOKUP(B4120,'Urban Plastix Holds'!$I$36:$T$433,10,0),0)</f>
        <v>0</v>
      </c>
      <c r="G4120" s="2">
        <f t="shared" si="225"/>
        <v>0</v>
      </c>
      <c r="H4120" s="2">
        <f t="shared" si="226"/>
        <v>0</v>
      </c>
    </row>
    <row r="4121" spans="2:8">
      <c r="B4121" t="s">
        <v>1173</v>
      </c>
      <c r="C4121" t="s">
        <v>1365</v>
      </c>
      <c r="D4121" s="11" t="str">
        <f t="shared" si="227"/>
        <v>11-26</v>
      </c>
      <c r="E4121" s="1">
        <f>_xlfn.IFNA(VLOOKUP(B4121,'Urban Plastix Holds'!$I$36:$T$433,11,0),0)</f>
        <v>0</v>
      </c>
      <c r="G4121" s="2">
        <f t="shared" si="225"/>
        <v>0</v>
      </c>
      <c r="H4121" s="2">
        <f t="shared" si="226"/>
        <v>0</v>
      </c>
    </row>
    <row r="4122" spans="2:8">
      <c r="B4122" t="s">
        <v>1173</v>
      </c>
      <c r="C4122" t="s">
        <v>1365</v>
      </c>
      <c r="D4122" s="13" t="str">
        <f t="shared" si="227"/>
        <v>18-01</v>
      </c>
      <c r="E4122" s="1">
        <f>_xlfn.IFNA(VLOOKUP(B4122,'Urban Plastix Holds'!$I$36:$T$433,12,0),0)</f>
        <v>0</v>
      </c>
      <c r="G4122" s="2">
        <f t="shared" si="225"/>
        <v>0</v>
      </c>
      <c r="H4122" s="2">
        <f t="shared" si="226"/>
        <v>0</v>
      </c>
    </row>
    <row r="4123" spans="2:8">
      <c r="B4123" t="s">
        <v>1173</v>
      </c>
      <c r="C4123" t="s">
        <v>1365</v>
      </c>
      <c r="D4123" s="12" t="str">
        <f t="shared" si="227"/>
        <v>Color Code</v>
      </c>
      <c r="E4123" s="1">
        <f>_xlfn.IFNA(VLOOKUP(B4123,'Urban Plastix Holds'!$I$36:$T$433,13,0),0)</f>
        <v>0</v>
      </c>
      <c r="G4123" s="2">
        <f t="shared" si="225"/>
        <v>0</v>
      </c>
      <c r="H4123" s="2">
        <f t="shared" si="226"/>
        <v>0</v>
      </c>
    </row>
    <row r="4124" spans="2:8">
      <c r="B4124" t="s">
        <v>1131</v>
      </c>
      <c r="C4124" t="s">
        <v>1417</v>
      </c>
      <c r="D4124" s="5" t="str">
        <f t="shared" si="227"/>
        <v>11-12</v>
      </c>
      <c r="E4124" s="1">
        <f>_xlfn.IFNA(VLOOKUP(B4124,'Urban Plastix Holds'!$I$36:$T$433,5,0),0)</f>
        <v>0</v>
      </c>
      <c r="G4124" s="2">
        <f t="shared" si="225"/>
        <v>0</v>
      </c>
      <c r="H4124" s="2">
        <f t="shared" si="226"/>
        <v>0</v>
      </c>
    </row>
    <row r="4125" spans="2:8">
      <c r="B4125" t="s">
        <v>1131</v>
      </c>
      <c r="C4125" t="s">
        <v>1417</v>
      </c>
      <c r="D4125" s="6" t="str">
        <f t="shared" si="227"/>
        <v>14-01</v>
      </c>
      <c r="E4125" s="1">
        <f>_xlfn.IFNA(VLOOKUP(B4125,'Urban Plastix Holds'!$I$36:$T$433,6,0),0)</f>
        <v>0</v>
      </c>
      <c r="G4125" s="2">
        <f t="shared" si="225"/>
        <v>0</v>
      </c>
      <c r="H4125" s="2">
        <f t="shared" si="226"/>
        <v>0</v>
      </c>
    </row>
    <row r="4126" spans="2:8">
      <c r="B4126" t="s">
        <v>1131</v>
      </c>
      <c r="C4126" t="s">
        <v>1417</v>
      </c>
      <c r="D4126" s="7" t="str">
        <f t="shared" si="227"/>
        <v>15-12</v>
      </c>
      <c r="E4126" s="1">
        <f>_xlfn.IFNA(VLOOKUP(B4126,'Urban Plastix Holds'!$I$36:$T$433,7,0),0)</f>
        <v>0</v>
      </c>
      <c r="G4126" s="2">
        <f t="shared" si="225"/>
        <v>0</v>
      </c>
      <c r="H4126" s="2">
        <f t="shared" si="226"/>
        <v>0</v>
      </c>
    </row>
    <row r="4127" spans="2:8">
      <c r="B4127" t="s">
        <v>1131</v>
      </c>
      <c r="C4127" t="s">
        <v>1417</v>
      </c>
      <c r="D4127" s="8" t="str">
        <f t="shared" si="227"/>
        <v>16-16</v>
      </c>
      <c r="E4127" s="1">
        <f>_xlfn.IFNA(VLOOKUP(B4127,'Urban Plastix Holds'!$I$36:$T$433,8,0),0)</f>
        <v>0</v>
      </c>
      <c r="G4127" s="2">
        <f t="shared" si="225"/>
        <v>0</v>
      </c>
      <c r="H4127" s="2">
        <f t="shared" si="226"/>
        <v>0</v>
      </c>
    </row>
    <row r="4128" spans="2:8">
      <c r="B4128" t="s">
        <v>1131</v>
      </c>
      <c r="C4128" t="s">
        <v>1417</v>
      </c>
      <c r="D4128" s="9" t="str">
        <f t="shared" si="227"/>
        <v>13-01</v>
      </c>
      <c r="E4128" s="1">
        <f>_xlfn.IFNA(VLOOKUP(B4128,'Urban Plastix Holds'!$I$36:$T$433,9,0),0)</f>
        <v>0</v>
      </c>
      <c r="G4128" s="2">
        <f t="shared" si="225"/>
        <v>0</v>
      </c>
      <c r="H4128" s="2">
        <f t="shared" si="226"/>
        <v>0</v>
      </c>
    </row>
    <row r="4129" spans="2:8">
      <c r="B4129" t="s">
        <v>1131</v>
      </c>
      <c r="C4129" t="s">
        <v>1417</v>
      </c>
      <c r="D4129" s="10" t="str">
        <f t="shared" si="227"/>
        <v>07-13</v>
      </c>
      <c r="E4129" s="1">
        <f>_xlfn.IFNA(VLOOKUP(B4129,'Urban Plastix Holds'!$I$36:$T$433,10,0),0)</f>
        <v>0</v>
      </c>
      <c r="G4129" s="2">
        <f t="shared" si="225"/>
        <v>0</v>
      </c>
      <c r="H4129" s="2">
        <f t="shared" si="226"/>
        <v>0</v>
      </c>
    </row>
    <row r="4130" spans="2:8">
      <c r="B4130" t="s">
        <v>1131</v>
      </c>
      <c r="C4130" t="s">
        <v>1417</v>
      </c>
      <c r="D4130" s="11" t="str">
        <f t="shared" si="227"/>
        <v>11-26</v>
      </c>
      <c r="E4130" s="1">
        <f>_xlfn.IFNA(VLOOKUP(B4130,'Urban Plastix Holds'!$I$36:$T$433,11,0),0)</f>
        <v>0</v>
      </c>
      <c r="G4130" s="2">
        <f t="shared" si="225"/>
        <v>0</v>
      </c>
      <c r="H4130" s="2">
        <f t="shared" si="226"/>
        <v>0</v>
      </c>
    </row>
    <row r="4131" spans="2:8">
      <c r="B4131" t="s">
        <v>1131</v>
      </c>
      <c r="C4131" t="s">
        <v>1417</v>
      </c>
      <c r="D4131" s="13" t="str">
        <f t="shared" si="227"/>
        <v>18-01</v>
      </c>
      <c r="E4131" s="1">
        <f>_xlfn.IFNA(VLOOKUP(B4131,'Urban Plastix Holds'!$I$36:$T$433,12,0),0)</f>
        <v>0</v>
      </c>
      <c r="G4131" s="2">
        <f t="shared" si="225"/>
        <v>0</v>
      </c>
      <c r="H4131" s="2">
        <f t="shared" si="226"/>
        <v>0</v>
      </c>
    </row>
    <row r="4132" spans="2:8">
      <c r="B4132" t="s">
        <v>1131</v>
      </c>
      <c r="C4132" t="s">
        <v>1417</v>
      </c>
      <c r="D4132" s="12" t="str">
        <f t="shared" si="227"/>
        <v>Color Code</v>
      </c>
      <c r="E4132" s="1">
        <f>_xlfn.IFNA(VLOOKUP(B4132,'Urban Plastix Holds'!$I$36:$T$433,13,0),0)</f>
        <v>0</v>
      </c>
      <c r="G4132" s="2">
        <f t="shared" si="225"/>
        <v>0</v>
      </c>
      <c r="H4132" s="2">
        <f t="shared" si="226"/>
        <v>0</v>
      </c>
    </row>
    <row r="4133" spans="2:8">
      <c r="B4133" t="s">
        <v>1172</v>
      </c>
      <c r="C4133" t="s">
        <v>1366</v>
      </c>
      <c r="D4133" s="5" t="str">
        <f t="shared" si="227"/>
        <v>11-12</v>
      </c>
      <c r="E4133" s="1">
        <f>_xlfn.IFNA(VLOOKUP(B4133,'Urban Plastix Holds'!$I$36:$T$433,5,0),0)</f>
        <v>0</v>
      </c>
      <c r="G4133" s="2">
        <f t="shared" si="225"/>
        <v>0</v>
      </c>
      <c r="H4133" s="2">
        <f t="shared" si="226"/>
        <v>0</v>
      </c>
    </row>
    <row r="4134" spans="2:8">
      <c r="B4134" t="s">
        <v>1172</v>
      </c>
      <c r="C4134" t="s">
        <v>1366</v>
      </c>
      <c r="D4134" s="6" t="str">
        <f t="shared" si="227"/>
        <v>14-01</v>
      </c>
      <c r="E4134" s="1">
        <f>_xlfn.IFNA(VLOOKUP(B4134,'Urban Plastix Holds'!$I$36:$T$433,6,0),0)</f>
        <v>0</v>
      </c>
      <c r="G4134" s="2">
        <f t="shared" si="225"/>
        <v>0</v>
      </c>
      <c r="H4134" s="2">
        <f t="shared" si="226"/>
        <v>0</v>
      </c>
    </row>
    <row r="4135" spans="2:8">
      <c r="B4135" t="s">
        <v>1172</v>
      </c>
      <c r="C4135" t="s">
        <v>1366</v>
      </c>
      <c r="D4135" s="7" t="str">
        <f t="shared" si="227"/>
        <v>15-12</v>
      </c>
      <c r="E4135" s="1">
        <f>_xlfn.IFNA(VLOOKUP(B4135,'Urban Plastix Holds'!$I$36:$T$433,7,0),0)</f>
        <v>0</v>
      </c>
      <c r="G4135" s="2">
        <f t="shared" si="225"/>
        <v>0</v>
      </c>
      <c r="H4135" s="2">
        <f t="shared" si="226"/>
        <v>0</v>
      </c>
    </row>
    <row r="4136" spans="2:8">
      <c r="B4136" t="s">
        <v>1172</v>
      </c>
      <c r="C4136" t="s">
        <v>1366</v>
      </c>
      <c r="D4136" s="8" t="str">
        <f t="shared" si="227"/>
        <v>16-16</v>
      </c>
      <c r="E4136" s="1">
        <f>_xlfn.IFNA(VLOOKUP(B4136,'Urban Plastix Holds'!$I$36:$T$433,8,0),0)</f>
        <v>0</v>
      </c>
      <c r="G4136" s="2">
        <f t="shared" ref="G4136:G4199" si="228">E4136*F4136</f>
        <v>0</v>
      </c>
      <c r="H4136" s="2">
        <f t="shared" ref="H4136:H4199" si="229">IF($S$11="Y",G4136*0.05,0)</f>
        <v>0</v>
      </c>
    </row>
    <row r="4137" spans="2:8">
      <c r="B4137" t="s">
        <v>1172</v>
      </c>
      <c r="C4137" t="s">
        <v>1366</v>
      </c>
      <c r="D4137" s="9" t="str">
        <f t="shared" si="227"/>
        <v>13-01</v>
      </c>
      <c r="E4137" s="1">
        <f>_xlfn.IFNA(VLOOKUP(B4137,'Urban Plastix Holds'!$I$36:$T$433,9,0),0)</f>
        <v>0</v>
      </c>
      <c r="G4137" s="2">
        <f t="shared" si="228"/>
        <v>0</v>
      </c>
      <c r="H4137" s="2">
        <f t="shared" si="229"/>
        <v>0</v>
      </c>
    </row>
    <row r="4138" spans="2:8">
      <c r="B4138" t="s">
        <v>1172</v>
      </c>
      <c r="C4138" t="s">
        <v>1366</v>
      </c>
      <c r="D4138" s="10" t="str">
        <f t="shared" si="227"/>
        <v>07-13</v>
      </c>
      <c r="E4138" s="1">
        <f>_xlfn.IFNA(VLOOKUP(B4138,'Urban Plastix Holds'!$I$36:$T$433,10,0),0)</f>
        <v>0</v>
      </c>
      <c r="G4138" s="2">
        <f t="shared" si="228"/>
        <v>0</v>
      </c>
      <c r="H4138" s="2">
        <f t="shared" si="229"/>
        <v>0</v>
      </c>
    </row>
    <row r="4139" spans="2:8">
      <c r="B4139" t="s">
        <v>1172</v>
      </c>
      <c r="C4139" t="s">
        <v>1366</v>
      </c>
      <c r="D4139" s="11" t="str">
        <f t="shared" si="227"/>
        <v>11-26</v>
      </c>
      <c r="E4139" s="1">
        <f>_xlfn.IFNA(VLOOKUP(B4139,'Urban Plastix Holds'!$I$36:$T$433,11,0),0)</f>
        <v>0</v>
      </c>
      <c r="G4139" s="2">
        <f t="shared" si="228"/>
        <v>0</v>
      </c>
      <c r="H4139" s="2">
        <f t="shared" si="229"/>
        <v>0</v>
      </c>
    </row>
    <row r="4140" spans="2:8">
      <c r="B4140" t="s">
        <v>1172</v>
      </c>
      <c r="C4140" t="s">
        <v>1366</v>
      </c>
      <c r="D4140" s="13" t="str">
        <f t="shared" si="227"/>
        <v>18-01</v>
      </c>
      <c r="E4140" s="1">
        <f>_xlfn.IFNA(VLOOKUP(B4140,'Urban Plastix Holds'!$I$36:$T$433,12,0),0)</f>
        <v>0</v>
      </c>
      <c r="G4140" s="2">
        <f t="shared" si="228"/>
        <v>0</v>
      </c>
      <c r="H4140" s="2">
        <f t="shared" si="229"/>
        <v>0</v>
      </c>
    </row>
    <row r="4141" spans="2:8">
      <c r="B4141" t="s">
        <v>1172</v>
      </c>
      <c r="C4141" t="s">
        <v>1366</v>
      </c>
      <c r="D4141" s="12" t="str">
        <f t="shared" si="227"/>
        <v>Color Code</v>
      </c>
      <c r="E4141" s="1">
        <f>_xlfn.IFNA(VLOOKUP(B4141,'Urban Plastix Holds'!$I$36:$T$433,13,0),0)</f>
        <v>0</v>
      </c>
      <c r="G4141" s="2">
        <f t="shared" si="228"/>
        <v>0</v>
      </c>
      <c r="H4141" s="2">
        <f t="shared" si="229"/>
        <v>0</v>
      </c>
    </row>
    <row r="4142" spans="2:8">
      <c r="B4142" t="s">
        <v>1136</v>
      </c>
      <c r="C4142" t="s">
        <v>1367</v>
      </c>
      <c r="D4142" s="5" t="str">
        <f t="shared" si="227"/>
        <v>11-12</v>
      </c>
      <c r="E4142" s="1">
        <f>_xlfn.IFNA(VLOOKUP(B4142,'Urban Plastix Holds'!$I$36:$T$433,5,0),0)</f>
        <v>0</v>
      </c>
      <c r="G4142" s="2">
        <f t="shared" si="228"/>
        <v>0</v>
      </c>
      <c r="H4142" s="2">
        <f t="shared" si="229"/>
        <v>0</v>
      </c>
    </row>
    <row r="4143" spans="2:8">
      <c r="B4143" t="s">
        <v>1136</v>
      </c>
      <c r="C4143" t="s">
        <v>1367</v>
      </c>
      <c r="D4143" s="6" t="str">
        <f t="shared" si="227"/>
        <v>14-01</v>
      </c>
      <c r="E4143" s="1">
        <f>_xlfn.IFNA(VLOOKUP(B4143,'Urban Plastix Holds'!$I$36:$T$433,6,0),0)</f>
        <v>0</v>
      </c>
      <c r="G4143" s="2">
        <f t="shared" si="228"/>
        <v>0</v>
      </c>
      <c r="H4143" s="2">
        <f t="shared" si="229"/>
        <v>0</v>
      </c>
    </row>
    <row r="4144" spans="2:8">
      <c r="B4144" t="s">
        <v>1136</v>
      </c>
      <c r="C4144" t="s">
        <v>1367</v>
      </c>
      <c r="D4144" s="7" t="str">
        <f t="shared" si="227"/>
        <v>15-12</v>
      </c>
      <c r="E4144" s="1">
        <f>_xlfn.IFNA(VLOOKUP(B4144,'Urban Plastix Holds'!$I$36:$T$433,7,0),0)</f>
        <v>0</v>
      </c>
      <c r="G4144" s="2">
        <f t="shared" si="228"/>
        <v>0</v>
      </c>
      <c r="H4144" s="2">
        <f t="shared" si="229"/>
        <v>0</v>
      </c>
    </row>
    <row r="4145" spans="2:8">
      <c r="B4145" t="s">
        <v>1136</v>
      </c>
      <c r="C4145" t="s">
        <v>1367</v>
      </c>
      <c r="D4145" s="8" t="str">
        <f t="shared" si="227"/>
        <v>16-16</v>
      </c>
      <c r="E4145" s="1">
        <f>_xlfn.IFNA(VLOOKUP(B4145,'Urban Plastix Holds'!$I$36:$T$433,8,0),0)</f>
        <v>0</v>
      </c>
      <c r="G4145" s="2">
        <f t="shared" si="228"/>
        <v>0</v>
      </c>
      <c r="H4145" s="2">
        <f t="shared" si="229"/>
        <v>0</v>
      </c>
    </row>
    <row r="4146" spans="2:8">
      <c r="B4146" t="s">
        <v>1136</v>
      </c>
      <c r="C4146" t="s">
        <v>1367</v>
      </c>
      <c r="D4146" s="9" t="str">
        <f t="shared" si="227"/>
        <v>13-01</v>
      </c>
      <c r="E4146" s="1">
        <f>_xlfn.IFNA(VLOOKUP(B4146,'Urban Plastix Holds'!$I$36:$T$433,9,0),0)</f>
        <v>0</v>
      </c>
      <c r="G4146" s="2">
        <f t="shared" si="228"/>
        <v>0</v>
      </c>
      <c r="H4146" s="2">
        <f t="shared" si="229"/>
        <v>0</v>
      </c>
    </row>
    <row r="4147" spans="2:8">
      <c r="B4147" t="s">
        <v>1136</v>
      </c>
      <c r="C4147" t="s">
        <v>1367</v>
      </c>
      <c r="D4147" s="10" t="str">
        <f t="shared" si="227"/>
        <v>07-13</v>
      </c>
      <c r="E4147" s="1">
        <f>_xlfn.IFNA(VLOOKUP(B4147,'Urban Plastix Holds'!$I$36:$T$433,10,0),0)</f>
        <v>0</v>
      </c>
      <c r="G4147" s="2">
        <f t="shared" si="228"/>
        <v>0</v>
      </c>
      <c r="H4147" s="2">
        <f t="shared" si="229"/>
        <v>0</v>
      </c>
    </row>
    <row r="4148" spans="2:8">
      <c r="B4148" t="s">
        <v>1136</v>
      </c>
      <c r="C4148" t="s">
        <v>1367</v>
      </c>
      <c r="D4148" s="11" t="str">
        <f t="shared" si="227"/>
        <v>11-26</v>
      </c>
      <c r="E4148" s="1">
        <f>_xlfn.IFNA(VLOOKUP(B4148,'Urban Plastix Holds'!$I$36:$T$433,11,0),0)</f>
        <v>0</v>
      </c>
      <c r="G4148" s="2">
        <f t="shared" si="228"/>
        <v>0</v>
      </c>
      <c r="H4148" s="2">
        <f t="shared" si="229"/>
        <v>0</v>
      </c>
    </row>
    <row r="4149" spans="2:8">
      <c r="B4149" t="s">
        <v>1136</v>
      </c>
      <c r="C4149" t="s">
        <v>1367</v>
      </c>
      <c r="D4149" s="13" t="str">
        <f t="shared" si="227"/>
        <v>18-01</v>
      </c>
      <c r="E4149" s="1">
        <f>_xlfn.IFNA(VLOOKUP(B4149,'Urban Plastix Holds'!$I$36:$T$433,12,0),0)</f>
        <v>0</v>
      </c>
      <c r="G4149" s="2">
        <f t="shared" si="228"/>
        <v>0</v>
      </c>
      <c r="H4149" s="2">
        <f t="shared" si="229"/>
        <v>0</v>
      </c>
    </row>
    <row r="4150" spans="2:8">
      <c r="B4150" t="s">
        <v>1136</v>
      </c>
      <c r="C4150" t="s">
        <v>1367</v>
      </c>
      <c r="D4150" s="12" t="str">
        <f t="shared" si="227"/>
        <v>Color Code</v>
      </c>
      <c r="E4150" s="1">
        <f>_xlfn.IFNA(VLOOKUP(B4150,'Urban Plastix Holds'!$I$36:$T$433,13,0),0)</f>
        <v>0</v>
      </c>
      <c r="G4150" s="2">
        <f t="shared" si="228"/>
        <v>0</v>
      </c>
      <c r="H4150" s="2">
        <f t="shared" si="229"/>
        <v>0</v>
      </c>
    </row>
    <row r="4151" spans="2:8">
      <c r="B4151" t="s">
        <v>1137</v>
      </c>
      <c r="C4151" t="s">
        <v>1368</v>
      </c>
      <c r="D4151" s="5" t="str">
        <f t="shared" si="227"/>
        <v>11-12</v>
      </c>
      <c r="E4151" s="1">
        <f>_xlfn.IFNA(VLOOKUP(B4151,'Urban Plastix Holds'!$I$36:$T$433,5,0),0)</f>
        <v>0</v>
      </c>
      <c r="G4151" s="2">
        <f t="shared" si="228"/>
        <v>0</v>
      </c>
      <c r="H4151" s="2">
        <f t="shared" si="229"/>
        <v>0</v>
      </c>
    </row>
    <row r="4152" spans="2:8">
      <c r="B4152" t="s">
        <v>1137</v>
      </c>
      <c r="C4152" t="s">
        <v>1368</v>
      </c>
      <c r="D4152" s="6" t="str">
        <f t="shared" si="227"/>
        <v>14-01</v>
      </c>
      <c r="E4152" s="1">
        <f>_xlfn.IFNA(VLOOKUP(B4152,'Urban Plastix Holds'!$I$36:$T$433,6,0),0)</f>
        <v>0</v>
      </c>
      <c r="G4152" s="2">
        <f t="shared" si="228"/>
        <v>0</v>
      </c>
      <c r="H4152" s="2">
        <f t="shared" si="229"/>
        <v>0</v>
      </c>
    </row>
    <row r="4153" spans="2:8">
      <c r="B4153" t="s">
        <v>1137</v>
      </c>
      <c r="C4153" t="s">
        <v>1368</v>
      </c>
      <c r="D4153" s="7" t="str">
        <f t="shared" si="227"/>
        <v>15-12</v>
      </c>
      <c r="E4153" s="1">
        <f>_xlfn.IFNA(VLOOKUP(B4153,'Urban Plastix Holds'!$I$36:$T$433,7,0),0)</f>
        <v>0</v>
      </c>
      <c r="G4153" s="2">
        <f t="shared" si="228"/>
        <v>0</v>
      </c>
      <c r="H4153" s="2">
        <f t="shared" si="229"/>
        <v>0</v>
      </c>
    </row>
    <row r="4154" spans="2:8">
      <c r="B4154" t="s">
        <v>1137</v>
      </c>
      <c r="C4154" t="s">
        <v>1368</v>
      </c>
      <c r="D4154" s="8" t="str">
        <f t="shared" si="227"/>
        <v>16-16</v>
      </c>
      <c r="E4154" s="1">
        <f>_xlfn.IFNA(VLOOKUP(B4154,'Urban Plastix Holds'!$I$36:$T$433,8,0),0)</f>
        <v>0</v>
      </c>
      <c r="G4154" s="2">
        <f t="shared" si="228"/>
        <v>0</v>
      </c>
      <c r="H4154" s="2">
        <f t="shared" si="229"/>
        <v>0</v>
      </c>
    </row>
    <row r="4155" spans="2:8">
      <c r="B4155" t="s">
        <v>1137</v>
      </c>
      <c r="C4155" t="s">
        <v>1368</v>
      </c>
      <c r="D4155" s="9" t="str">
        <f t="shared" si="227"/>
        <v>13-01</v>
      </c>
      <c r="E4155" s="1">
        <f>_xlfn.IFNA(VLOOKUP(B4155,'Urban Plastix Holds'!$I$36:$T$433,9,0),0)</f>
        <v>0</v>
      </c>
      <c r="G4155" s="2">
        <f t="shared" si="228"/>
        <v>0</v>
      </c>
      <c r="H4155" s="2">
        <f t="shared" si="229"/>
        <v>0</v>
      </c>
    </row>
    <row r="4156" spans="2:8">
      <c r="B4156" t="s">
        <v>1137</v>
      </c>
      <c r="C4156" t="s">
        <v>1368</v>
      </c>
      <c r="D4156" s="10" t="str">
        <f t="shared" si="227"/>
        <v>07-13</v>
      </c>
      <c r="E4156" s="1">
        <f>_xlfn.IFNA(VLOOKUP(B4156,'Urban Plastix Holds'!$I$36:$T$433,10,0),0)</f>
        <v>0</v>
      </c>
      <c r="G4156" s="2">
        <f t="shared" si="228"/>
        <v>0</v>
      </c>
      <c r="H4156" s="2">
        <f t="shared" si="229"/>
        <v>0</v>
      </c>
    </row>
    <row r="4157" spans="2:8">
      <c r="B4157" t="s">
        <v>1137</v>
      </c>
      <c r="C4157" t="s">
        <v>1368</v>
      </c>
      <c r="D4157" s="11" t="str">
        <f t="shared" si="227"/>
        <v>11-26</v>
      </c>
      <c r="E4157" s="1">
        <f>_xlfn.IFNA(VLOOKUP(B4157,'Urban Plastix Holds'!$I$36:$T$433,11,0),0)</f>
        <v>0</v>
      </c>
      <c r="G4157" s="2">
        <f t="shared" si="228"/>
        <v>0</v>
      </c>
      <c r="H4157" s="2">
        <f t="shared" si="229"/>
        <v>0</v>
      </c>
    </row>
    <row r="4158" spans="2:8">
      <c r="B4158" t="s">
        <v>1137</v>
      </c>
      <c r="C4158" t="s">
        <v>1368</v>
      </c>
      <c r="D4158" s="13" t="str">
        <f t="shared" si="227"/>
        <v>18-01</v>
      </c>
      <c r="E4158" s="1">
        <f>_xlfn.IFNA(VLOOKUP(B4158,'Urban Plastix Holds'!$I$36:$T$433,12,0),0)</f>
        <v>0</v>
      </c>
      <c r="G4158" s="2">
        <f t="shared" si="228"/>
        <v>0</v>
      </c>
      <c r="H4158" s="2">
        <f t="shared" si="229"/>
        <v>0</v>
      </c>
    </row>
    <row r="4159" spans="2:8">
      <c r="B4159" t="s">
        <v>1137</v>
      </c>
      <c r="C4159" t="s">
        <v>1368</v>
      </c>
      <c r="D4159" s="12" t="str">
        <f t="shared" si="227"/>
        <v>Color Code</v>
      </c>
      <c r="E4159" s="1">
        <f>_xlfn.IFNA(VLOOKUP(B4159,'Urban Plastix Holds'!$I$36:$T$433,13,0),0)</f>
        <v>0</v>
      </c>
      <c r="G4159" s="2">
        <f t="shared" si="228"/>
        <v>0</v>
      </c>
      <c r="H4159" s="2">
        <f t="shared" si="229"/>
        <v>0</v>
      </c>
    </row>
    <row r="4160" spans="2:8">
      <c r="B4160" t="s">
        <v>1175</v>
      </c>
      <c r="C4160" t="s">
        <v>1369</v>
      </c>
      <c r="D4160" s="5" t="str">
        <f t="shared" si="227"/>
        <v>11-12</v>
      </c>
      <c r="E4160" s="1">
        <f>_xlfn.IFNA(VLOOKUP(B4160,'Urban Plastix Holds'!$I$36:$T$433,5,0),0)</f>
        <v>0</v>
      </c>
      <c r="G4160" s="2">
        <f t="shared" si="228"/>
        <v>0</v>
      </c>
      <c r="H4160" s="2">
        <f t="shared" si="229"/>
        <v>0</v>
      </c>
    </row>
    <row r="4161" spans="2:8">
      <c r="B4161" t="s">
        <v>1175</v>
      </c>
      <c r="C4161" t="s">
        <v>1369</v>
      </c>
      <c r="D4161" s="6" t="str">
        <f t="shared" si="227"/>
        <v>14-01</v>
      </c>
      <c r="E4161" s="1">
        <f>_xlfn.IFNA(VLOOKUP(B4161,'Urban Plastix Holds'!$I$36:$T$433,6,0),0)</f>
        <v>0</v>
      </c>
      <c r="G4161" s="2">
        <f t="shared" si="228"/>
        <v>0</v>
      </c>
      <c r="H4161" s="2">
        <f t="shared" si="229"/>
        <v>0</v>
      </c>
    </row>
    <row r="4162" spans="2:8">
      <c r="B4162" t="s">
        <v>1175</v>
      </c>
      <c r="C4162" t="s">
        <v>1369</v>
      </c>
      <c r="D4162" s="7" t="str">
        <f t="shared" si="227"/>
        <v>15-12</v>
      </c>
      <c r="E4162" s="1">
        <f>_xlfn.IFNA(VLOOKUP(B4162,'Urban Plastix Holds'!$I$36:$T$433,7,0),0)</f>
        <v>0</v>
      </c>
      <c r="G4162" s="2">
        <f t="shared" si="228"/>
        <v>0</v>
      </c>
      <c r="H4162" s="2">
        <f t="shared" si="229"/>
        <v>0</v>
      </c>
    </row>
    <row r="4163" spans="2:8">
      <c r="B4163" t="s">
        <v>1175</v>
      </c>
      <c r="C4163" t="s">
        <v>1369</v>
      </c>
      <c r="D4163" s="8" t="str">
        <f t="shared" si="227"/>
        <v>16-16</v>
      </c>
      <c r="E4163" s="1">
        <f>_xlfn.IFNA(VLOOKUP(B4163,'Urban Plastix Holds'!$I$36:$T$433,8,0),0)</f>
        <v>0</v>
      </c>
      <c r="G4163" s="2">
        <f t="shared" si="228"/>
        <v>0</v>
      </c>
      <c r="H4163" s="2">
        <f t="shared" si="229"/>
        <v>0</v>
      </c>
    </row>
    <row r="4164" spans="2:8">
      <c r="B4164" t="s">
        <v>1175</v>
      </c>
      <c r="C4164" t="s">
        <v>1369</v>
      </c>
      <c r="D4164" s="9" t="str">
        <f t="shared" si="227"/>
        <v>13-01</v>
      </c>
      <c r="E4164" s="1">
        <f>_xlfn.IFNA(VLOOKUP(B4164,'Urban Plastix Holds'!$I$36:$T$433,9,0),0)</f>
        <v>0</v>
      </c>
      <c r="G4164" s="2">
        <f t="shared" si="228"/>
        <v>0</v>
      </c>
      <c r="H4164" s="2">
        <f t="shared" si="229"/>
        <v>0</v>
      </c>
    </row>
    <row r="4165" spans="2:8">
      <c r="B4165" t="s">
        <v>1175</v>
      </c>
      <c r="C4165" t="s">
        <v>1369</v>
      </c>
      <c r="D4165" s="10" t="str">
        <f t="shared" si="227"/>
        <v>07-13</v>
      </c>
      <c r="E4165" s="1">
        <f>_xlfn.IFNA(VLOOKUP(B4165,'Urban Plastix Holds'!$I$36:$T$433,10,0),0)</f>
        <v>0</v>
      </c>
      <c r="G4165" s="2">
        <f t="shared" si="228"/>
        <v>0</v>
      </c>
      <c r="H4165" s="2">
        <f t="shared" si="229"/>
        <v>0</v>
      </c>
    </row>
    <row r="4166" spans="2:8">
      <c r="B4166" t="s">
        <v>1175</v>
      </c>
      <c r="C4166" t="s">
        <v>1369</v>
      </c>
      <c r="D4166" s="11" t="str">
        <f t="shared" si="227"/>
        <v>11-26</v>
      </c>
      <c r="E4166" s="1">
        <f>_xlfn.IFNA(VLOOKUP(B4166,'Urban Plastix Holds'!$I$36:$T$433,11,0),0)</f>
        <v>0</v>
      </c>
      <c r="G4166" s="2">
        <f t="shared" si="228"/>
        <v>0</v>
      </c>
      <c r="H4166" s="2">
        <f t="shared" si="229"/>
        <v>0</v>
      </c>
    </row>
    <row r="4167" spans="2:8">
      <c r="B4167" t="s">
        <v>1175</v>
      </c>
      <c r="C4167" t="s">
        <v>1369</v>
      </c>
      <c r="D4167" s="13" t="str">
        <f t="shared" si="227"/>
        <v>18-01</v>
      </c>
      <c r="E4167" s="1">
        <f>_xlfn.IFNA(VLOOKUP(B4167,'Urban Plastix Holds'!$I$36:$T$433,12,0),0)</f>
        <v>0</v>
      </c>
      <c r="G4167" s="2">
        <f t="shared" si="228"/>
        <v>0</v>
      </c>
      <c r="H4167" s="2">
        <f t="shared" si="229"/>
        <v>0</v>
      </c>
    </row>
    <row r="4168" spans="2:8">
      <c r="B4168" t="s">
        <v>1175</v>
      </c>
      <c r="C4168" t="s">
        <v>1369</v>
      </c>
      <c r="D4168" s="12" t="str">
        <f t="shared" si="227"/>
        <v>Color Code</v>
      </c>
      <c r="E4168" s="1">
        <f>_xlfn.IFNA(VLOOKUP(B4168,'Urban Plastix Holds'!$I$36:$T$433,13,0),0)</f>
        <v>0</v>
      </c>
      <c r="G4168" s="2">
        <f t="shared" si="228"/>
        <v>0</v>
      </c>
      <c r="H4168" s="2">
        <f t="shared" si="229"/>
        <v>0</v>
      </c>
    </row>
    <row r="4169" spans="2:8">
      <c r="B4169" t="s">
        <v>1135</v>
      </c>
      <c r="C4169" t="s">
        <v>1370</v>
      </c>
      <c r="D4169" s="5" t="str">
        <f t="shared" si="227"/>
        <v>11-12</v>
      </c>
      <c r="E4169" s="1">
        <f>_xlfn.IFNA(VLOOKUP(B4169,'Urban Plastix Holds'!$I$36:$T$433,5,0),0)</f>
        <v>0</v>
      </c>
      <c r="G4169" s="2">
        <f t="shared" si="228"/>
        <v>0</v>
      </c>
      <c r="H4169" s="2">
        <f t="shared" si="229"/>
        <v>0</v>
      </c>
    </row>
    <row r="4170" spans="2:8">
      <c r="B4170" t="s">
        <v>1135</v>
      </c>
      <c r="C4170" t="s">
        <v>1370</v>
      </c>
      <c r="D4170" s="6" t="str">
        <f t="shared" si="227"/>
        <v>14-01</v>
      </c>
      <c r="E4170" s="1">
        <f>_xlfn.IFNA(VLOOKUP(B4170,'Urban Plastix Holds'!$I$36:$T$433,6,0),0)</f>
        <v>0</v>
      </c>
      <c r="G4170" s="2">
        <f t="shared" si="228"/>
        <v>0</v>
      </c>
      <c r="H4170" s="2">
        <f t="shared" si="229"/>
        <v>0</v>
      </c>
    </row>
    <row r="4171" spans="2:8">
      <c r="B4171" t="s">
        <v>1135</v>
      </c>
      <c r="C4171" t="s">
        <v>1370</v>
      </c>
      <c r="D4171" s="7" t="str">
        <f t="shared" si="227"/>
        <v>15-12</v>
      </c>
      <c r="E4171" s="1">
        <f>_xlfn.IFNA(VLOOKUP(B4171,'Urban Plastix Holds'!$I$36:$T$433,7,0),0)</f>
        <v>0</v>
      </c>
      <c r="G4171" s="2">
        <f t="shared" si="228"/>
        <v>0</v>
      </c>
      <c r="H4171" s="2">
        <f t="shared" si="229"/>
        <v>0</v>
      </c>
    </row>
    <row r="4172" spans="2:8">
      <c r="B4172" t="s">
        <v>1135</v>
      </c>
      <c r="C4172" t="s">
        <v>1370</v>
      </c>
      <c r="D4172" s="8" t="str">
        <f t="shared" si="227"/>
        <v>16-16</v>
      </c>
      <c r="E4172" s="1">
        <f>_xlfn.IFNA(VLOOKUP(B4172,'Urban Plastix Holds'!$I$36:$T$433,8,0),0)</f>
        <v>0</v>
      </c>
      <c r="G4172" s="2">
        <f t="shared" si="228"/>
        <v>0</v>
      </c>
      <c r="H4172" s="2">
        <f t="shared" si="229"/>
        <v>0</v>
      </c>
    </row>
    <row r="4173" spans="2:8">
      <c r="B4173" t="s">
        <v>1135</v>
      </c>
      <c r="C4173" t="s">
        <v>1370</v>
      </c>
      <c r="D4173" s="9" t="str">
        <f t="shared" si="227"/>
        <v>13-01</v>
      </c>
      <c r="E4173" s="1">
        <f>_xlfn.IFNA(VLOOKUP(B4173,'Urban Plastix Holds'!$I$36:$T$433,9,0),0)</f>
        <v>0</v>
      </c>
      <c r="G4173" s="2">
        <f t="shared" si="228"/>
        <v>0</v>
      </c>
      <c r="H4173" s="2">
        <f t="shared" si="229"/>
        <v>0</v>
      </c>
    </row>
    <row r="4174" spans="2:8">
      <c r="B4174" t="s">
        <v>1135</v>
      </c>
      <c r="C4174" t="s">
        <v>1370</v>
      </c>
      <c r="D4174" s="10" t="str">
        <f t="shared" si="227"/>
        <v>07-13</v>
      </c>
      <c r="E4174" s="1">
        <f>_xlfn.IFNA(VLOOKUP(B4174,'Urban Plastix Holds'!$I$36:$T$433,10,0),0)</f>
        <v>0</v>
      </c>
      <c r="G4174" s="2">
        <f t="shared" si="228"/>
        <v>0</v>
      </c>
      <c r="H4174" s="2">
        <f t="shared" si="229"/>
        <v>0</v>
      </c>
    </row>
    <row r="4175" spans="2:8">
      <c r="B4175" t="s">
        <v>1135</v>
      </c>
      <c r="C4175" t="s">
        <v>1370</v>
      </c>
      <c r="D4175" s="11" t="str">
        <f t="shared" si="227"/>
        <v>11-26</v>
      </c>
      <c r="E4175" s="1">
        <f>_xlfn.IFNA(VLOOKUP(B4175,'Urban Plastix Holds'!$I$36:$T$433,11,0),0)</f>
        <v>0</v>
      </c>
      <c r="G4175" s="2">
        <f t="shared" si="228"/>
        <v>0</v>
      </c>
      <c r="H4175" s="2">
        <f t="shared" si="229"/>
        <v>0</v>
      </c>
    </row>
    <row r="4176" spans="2:8">
      <c r="B4176" t="s">
        <v>1135</v>
      </c>
      <c r="C4176" t="s">
        <v>1370</v>
      </c>
      <c r="D4176" s="13" t="str">
        <f t="shared" si="227"/>
        <v>18-01</v>
      </c>
      <c r="E4176" s="1">
        <f>_xlfn.IFNA(VLOOKUP(B4176,'Urban Plastix Holds'!$I$36:$T$433,12,0),0)</f>
        <v>0</v>
      </c>
      <c r="G4176" s="2">
        <f t="shared" si="228"/>
        <v>0</v>
      </c>
      <c r="H4176" s="2">
        <f t="shared" si="229"/>
        <v>0</v>
      </c>
    </row>
    <row r="4177" spans="2:8">
      <c r="B4177" t="s">
        <v>1135</v>
      </c>
      <c r="C4177" t="s">
        <v>1370</v>
      </c>
      <c r="D4177" s="12" t="str">
        <f t="shared" si="227"/>
        <v>Color Code</v>
      </c>
      <c r="E4177" s="1">
        <f>_xlfn.IFNA(VLOOKUP(B4177,'Urban Plastix Holds'!$I$36:$T$433,13,0),0)</f>
        <v>0</v>
      </c>
      <c r="G4177" s="2">
        <f t="shared" si="228"/>
        <v>0</v>
      </c>
      <c r="H4177" s="2">
        <f t="shared" si="229"/>
        <v>0</v>
      </c>
    </row>
    <row r="4178" spans="2:8">
      <c r="B4178" t="s">
        <v>1147</v>
      </c>
      <c r="C4178" t="s">
        <v>1371</v>
      </c>
      <c r="D4178" s="5" t="str">
        <f t="shared" ref="D4178:D4241" si="230">D4169</f>
        <v>11-12</v>
      </c>
      <c r="E4178" s="1">
        <f>_xlfn.IFNA(VLOOKUP(B4178,'Urban Plastix Holds'!$I$36:$T$433,5,0),0)</f>
        <v>0</v>
      </c>
      <c r="G4178" s="2">
        <f t="shared" si="228"/>
        <v>0</v>
      </c>
      <c r="H4178" s="2">
        <f t="shared" si="229"/>
        <v>0</v>
      </c>
    </row>
    <row r="4179" spans="2:8">
      <c r="B4179" t="s">
        <v>1147</v>
      </c>
      <c r="C4179" t="s">
        <v>1371</v>
      </c>
      <c r="D4179" s="6" t="str">
        <f t="shared" si="230"/>
        <v>14-01</v>
      </c>
      <c r="E4179" s="1">
        <f>_xlfn.IFNA(VLOOKUP(B4179,'Urban Plastix Holds'!$I$36:$T$433,6,0),0)</f>
        <v>0</v>
      </c>
      <c r="G4179" s="2">
        <f t="shared" si="228"/>
        <v>0</v>
      </c>
      <c r="H4179" s="2">
        <f t="shared" si="229"/>
        <v>0</v>
      </c>
    </row>
    <row r="4180" spans="2:8">
      <c r="B4180" t="s">
        <v>1147</v>
      </c>
      <c r="C4180" t="s">
        <v>1371</v>
      </c>
      <c r="D4180" s="7" t="str">
        <f t="shared" si="230"/>
        <v>15-12</v>
      </c>
      <c r="E4180" s="1">
        <f>_xlfn.IFNA(VLOOKUP(B4180,'Urban Plastix Holds'!$I$36:$T$433,7,0),0)</f>
        <v>0</v>
      </c>
      <c r="G4180" s="2">
        <f t="shared" si="228"/>
        <v>0</v>
      </c>
      <c r="H4180" s="2">
        <f t="shared" si="229"/>
        <v>0</v>
      </c>
    </row>
    <row r="4181" spans="2:8">
      <c r="B4181" t="s">
        <v>1147</v>
      </c>
      <c r="C4181" t="s">
        <v>1371</v>
      </c>
      <c r="D4181" s="8" t="str">
        <f t="shared" si="230"/>
        <v>16-16</v>
      </c>
      <c r="E4181" s="1">
        <f>_xlfn.IFNA(VLOOKUP(B4181,'Urban Plastix Holds'!$I$36:$T$433,8,0),0)</f>
        <v>0</v>
      </c>
      <c r="G4181" s="2">
        <f t="shared" si="228"/>
        <v>0</v>
      </c>
      <c r="H4181" s="2">
        <f t="shared" si="229"/>
        <v>0</v>
      </c>
    </row>
    <row r="4182" spans="2:8">
      <c r="B4182" t="s">
        <v>1147</v>
      </c>
      <c r="C4182" t="s">
        <v>1371</v>
      </c>
      <c r="D4182" s="9" t="str">
        <f t="shared" si="230"/>
        <v>13-01</v>
      </c>
      <c r="E4182" s="1">
        <f>_xlfn.IFNA(VLOOKUP(B4182,'Urban Plastix Holds'!$I$36:$T$433,9,0),0)</f>
        <v>0</v>
      </c>
      <c r="G4182" s="2">
        <f t="shared" si="228"/>
        <v>0</v>
      </c>
      <c r="H4182" s="2">
        <f t="shared" si="229"/>
        <v>0</v>
      </c>
    </row>
    <row r="4183" spans="2:8">
      <c r="B4183" t="s">
        <v>1147</v>
      </c>
      <c r="C4183" t="s">
        <v>1371</v>
      </c>
      <c r="D4183" s="10" t="str">
        <f t="shared" si="230"/>
        <v>07-13</v>
      </c>
      <c r="E4183" s="1">
        <f>_xlfn.IFNA(VLOOKUP(B4183,'Urban Plastix Holds'!$I$36:$T$433,10,0),0)</f>
        <v>0</v>
      </c>
      <c r="G4183" s="2">
        <f t="shared" si="228"/>
        <v>0</v>
      </c>
      <c r="H4183" s="2">
        <f t="shared" si="229"/>
        <v>0</v>
      </c>
    </row>
    <row r="4184" spans="2:8">
      <c r="B4184" t="s">
        <v>1147</v>
      </c>
      <c r="C4184" t="s">
        <v>1371</v>
      </c>
      <c r="D4184" s="11" t="str">
        <f t="shared" si="230"/>
        <v>11-26</v>
      </c>
      <c r="E4184" s="1">
        <f>_xlfn.IFNA(VLOOKUP(B4184,'Urban Plastix Holds'!$I$36:$T$433,11,0),0)</f>
        <v>0</v>
      </c>
      <c r="G4184" s="2">
        <f t="shared" si="228"/>
        <v>0</v>
      </c>
      <c r="H4184" s="2">
        <f t="shared" si="229"/>
        <v>0</v>
      </c>
    </row>
    <row r="4185" spans="2:8">
      <c r="B4185" t="s">
        <v>1147</v>
      </c>
      <c r="C4185" t="s">
        <v>1371</v>
      </c>
      <c r="D4185" s="13" t="str">
        <f t="shared" si="230"/>
        <v>18-01</v>
      </c>
      <c r="E4185" s="1">
        <f>_xlfn.IFNA(VLOOKUP(B4185,'Urban Plastix Holds'!$I$36:$T$433,12,0),0)</f>
        <v>0</v>
      </c>
      <c r="G4185" s="2">
        <f t="shared" si="228"/>
        <v>0</v>
      </c>
      <c r="H4185" s="2">
        <f t="shared" si="229"/>
        <v>0</v>
      </c>
    </row>
    <row r="4186" spans="2:8">
      <c r="B4186" t="s">
        <v>1147</v>
      </c>
      <c r="C4186" t="s">
        <v>1371</v>
      </c>
      <c r="D4186" s="12" t="str">
        <f t="shared" si="230"/>
        <v>Color Code</v>
      </c>
      <c r="E4186" s="1">
        <f>_xlfn.IFNA(VLOOKUP(B4186,'Urban Plastix Holds'!$I$36:$T$433,13,0),0)</f>
        <v>0</v>
      </c>
      <c r="G4186" s="2">
        <f t="shared" si="228"/>
        <v>0</v>
      </c>
      <c r="H4186" s="2">
        <f t="shared" si="229"/>
        <v>0</v>
      </c>
    </row>
    <row r="4187" spans="2:8">
      <c r="B4187" t="s">
        <v>1138</v>
      </c>
      <c r="C4187" t="s">
        <v>1372</v>
      </c>
      <c r="D4187" s="5" t="str">
        <f t="shared" si="230"/>
        <v>11-12</v>
      </c>
      <c r="E4187" s="1">
        <f>_xlfn.IFNA(VLOOKUP(B4187,'Urban Plastix Holds'!$I$36:$T$433,5,0),0)</f>
        <v>0</v>
      </c>
      <c r="G4187" s="2">
        <f t="shared" si="228"/>
        <v>0</v>
      </c>
      <c r="H4187" s="2">
        <f t="shared" si="229"/>
        <v>0</v>
      </c>
    </row>
    <row r="4188" spans="2:8">
      <c r="B4188" t="s">
        <v>1138</v>
      </c>
      <c r="C4188" t="s">
        <v>1372</v>
      </c>
      <c r="D4188" s="6" t="str">
        <f t="shared" si="230"/>
        <v>14-01</v>
      </c>
      <c r="E4188" s="1">
        <f>_xlfn.IFNA(VLOOKUP(B4188,'Urban Plastix Holds'!$I$36:$T$433,6,0),0)</f>
        <v>0</v>
      </c>
      <c r="G4188" s="2">
        <f t="shared" si="228"/>
        <v>0</v>
      </c>
      <c r="H4188" s="2">
        <f t="shared" si="229"/>
        <v>0</v>
      </c>
    </row>
    <row r="4189" spans="2:8">
      <c r="B4189" t="s">
        <v>1138</v>
      </c>
      <c r="C4189" t="s">
        <v>1372</v>
      </c>
      <c r="D4189" s="7" t="str">
        <f t="shared" si="230"/>
        <v>15-12</v>
      </c>
      <c r="E4189" s="1">
        <f>_xlfn.IFNA(VLOOKUP(B4189,'Urban Plastix Holds'!$I$36:$T$433,7,0),0)</f>
        <v>0</v>
      </c>
      <c r="G4189" s="2">
        <f t="shared" si="228"/>
        <v>0</v>
      </c>
      <c r="H4189" s="2">
        <f t="shared" si="229"/>
        <v>0</v>
      </c>
    </row>
    <row r="4190" spans="2:8">
      <c r="B4190" t="s">
        <v>1138</v>
      </c>
      <c r="C4190" t="s">
        <v>1372</v>
      </c>
      <c r="D4190" s="8" t="str">
        <f t="shared" si="230"/>
        <v>16-16</v>
      </c>
      <c r="E4190" s="1">
        <f>_xlfn.IFNA(VLOOKUP(B4190,'Urban Plastix Holds'!$I$36:$T$433,8,0),0)</f>
        <v>0</v>
      </c>
      <c r="G4190" s="2">
        <f t="shared" si="228"/>
        <v>0</v>
      </c>
      <c r="H4190" s="2">
        <f t="shared" si="229"/>
        <v>0</v>
      </c>
    </row>
    <row r="4191" spans="2:8">
      <c r="B4191" t="s">
        <v>1138</v>
      </c>
      <c r="C4191" t="s">
        <v>1372</v>
      </c>
      <c r="D4191" s="9" t="str">
        <f t="shared" si="230"/>
        <v>13-01</v>
      </c>
      <c r="E4191" s="1">
        <f>_xlfn.IFNA(VLOOKUP(B4191,'Urban Plastix Holds'!$I$36:$T$433,9,0),0)</f>
        <v>0</v>
      </c>
      <c r="G4191" s="2">
        <f t="shared" si="228"/>
        <v>0</v>
      </c>
      <c r="H4191" s="2">
        <f t="shared" si="229"/>
        <v>0</v>
      </c>
    </row>
    <row r="4192" spans="2:8">
      <c r="B4192" t="s">
        <v>1138</v>
      </c>
      <c r="C4192" t="s">
        <v>1372</v>
      </c>
      <c r="D4192" s="10" t="str">
        <f t="shared" si="230"/>
        <v>07-13</v>
      </c>
      <c r="E4192" s="1">
        <f>_xlfn.IFNA(VLOOKUP(B4192,'Urban Plastix Holds'!$I$36:$T$433,10,0),0)</f>
        <v>0</v>
      </c>
      <c r="G4192" s="2">
        <f t="shared" si="228"/>
        <v>0</v>
      </c>
      <c r="H4192" s="2">
        <f t="shared" si="229"/>
        <v>0</v>
      </c>
    </row>
    <row r="4193" spans="2:8">
      <c r="B4193" t="s">
        <v>1138</v>
      </c>
      <c r="C4193" t="s">
        <v>1372</v>
      </c>
      <c r="D4193" s="11" t="str">
        <f t="shared" si="230"/>
        <v>11-26</v>
      </c>
      <c r="E4193" s="1">
        <f>_xlfn.IFNA(VLOOKUP(B4193,'Urban Plastix Holds'!$I$36:$T$433,11,0),0)</f>
        <v>0</v>
      </c>
      <c r="G4193" s="2">
        <f t="shared" si="228"/>
        <v>0</v>
      </c>
      <c r="H4193" s="2">
        <f t="shared" si="229"/>
        <v>0</v>
      </c>
    </row>
    <row r="4194" spans="2:8">
      <c r="B4194" t="s">
        <v>1138</v>
      </c>
      <c r="C4194" t="s">
        <v>1372</v>
      </c>
      <c r="D4194" s="13" t="str">
        <f t="shared" si="230"/>
        <v>18-01</v>
      </c>
      <c r="E4194" s="1">
        <f>_xlfn.IFNA(VLOOKUP(B4194,'Urban Plastix Holds'!$I$36:$T$433,12,0),0)</f>
        <v>0</v>
      </c>
      <c r="G4194" s="2">
        <f t="shared" si="228"/>
        <v>0</v>
      </c>
      <c r="H4194" s="2">
        <f t="shared" si="229"/>
        <v>0</v>
      </c>
    </row>
    <row r="4195" spans="2:8">
      <c r="B4195" t="s">
        <v>1138</v>
      </c>
      <c r="C4195" t="s">
        <v>1372</v>
      </c>
      <c r="D4195" s="12" t="str">
        <f t="shared" si="230"/>
        <v>Color Code</v>
      </c>
      <c r="E4195" s="1">
        <f>_xlfn.IFNA(VLOOKUP(B4195,'Urban Plastix Holds'!$I$36:$T$433,13,0),0)</f>
        <v>0</v>
      </c>
      <c r="G4195" s="2">
        <f t="shared" si="228"/>
        <v>0</v>
      </c>
      <c r="H4195" s="2">
        <f t="shared" si="229"/>
        <v>0</v>
      </c>
    </row>
    <row r="4196" spans="2:8">
      <c r="B4196" t="s">
        <v>1170</v>
      </c>
      <c r="C4196" t="s">
        <v>1373</v>
      </c>
      <c r="D4196" s="5" t="str">
        <f t="shared" si="230"/>
        <v>11-12</v>
      </c>
      <c r="E4196" s="1">
        <f>_xlfn.IFNA(VLOOKUP(B4196,'Urban Plastix Holds'!$I$36:$T$433,5,0),0)</f>
        <v>0</v>
      </c>
      <c r="G4196" s="2">
        <f t="shared" si="228"/>
        <v>0</v>
      </c>
      <c r="H4196" s="2">
        <f t="shared" si="229"/>
        <v>0</v>
      </c>
    </row>
    <row r="4197" spans="2:8">
      <c r="B4197" t="s">
        <v>1170</v>
      </c>
      <c r="C4197" t="s">
        <v>1373</v>
      </c>
      <c r="D4197" s="6" t="str">
        <f t="shared" si="230"/>
        <v>14-01</v>
      </c>
      <c r="E4197" s="1">
        <f>_xlfn.IFNA(VLOOKUP(B4197,'Urban Plastix Holds'!$I$36:$T$433,6,0),0)</f>
        <v>0</v>
      </c>
      <c r="G4197" s="2">
        <f t="shared" si="228"/>
        <v>0</v>
      </c>
      <c r="H4197" s="2">
        <f t="shared" si="229"/>
        <v>0</v>
      </c>
    </row>
    <row r="4198" spans="2:8">
      <c r="B4198" t="s">
        <v>1170</v>
      </c>
      <c r="C4198" t="s">
        <v>1373</v>
      </c>
      <c r="D4198" s="7" t="str">
        <f t="shared" si="230"/>
        <v>15-12</v>
      </c>
      <c r="E4198" s="1">
        <f>_xlfn.IFNA(VLOOKUP(B4198,'Urban Plastix Holds'!$I$36:$T$433,7,0),0)</f>
        <v>0</v>
      </c>
      <c r="G4198" s="2">
        <f t="shared" si="228"/>
        <v>0</v>
      </c>
      <c r="H4198" s="2">
        <f t="shared" si="229"/>
        <v>0</v>
      </c>
    </row>
    <row r="4199" spans="2:8">
      <c r="B4199" t="s">
        <v>1170</v>
      </c>
      <c r="C4199" t="s">
        <v>1373</v>
      </c>
      <c r="D4199" s="8" t="str">
        <f t="shared" si="230"/>
        <v>16-16</v>
      </c>
      <c r="E4199" s="1">
        <f>_xlfn.IFNA(VLOOKUP(B4199,'Urban Plastix Holds'!$I$36:$T$433,8,0),0)</f>
        <v>0</v>
      </c>
      <c r="G4199" s="2">
        <f t="shared" si="228"/>
        <v>0</v>
      </c>
      <c r="H4199" s="2">
        <f t="shared" si="229"/>
        <v>0</v>
      </c>
    </row>
    <row r="4200" spans="2:8">
      <c r="B4200" t="s">
        <v>1170</v>
      </c>
      <c r="C4200" t="s">
        <v>1373</v>
      </c>
      <c r="D4200" s="9" t="str">
        <f t="shared" si="230"/>
        <v>13-01</v>
      </c>
      <c r="E4200" s="1">
        <f>_xlfn.IFNA(VLOOKUP(B4200,'Urban Plastix Holds'!$I$36:$T$433,9,0),0)</f>
        <v>0</v>
      </c>
      <c r="G4200" s="2">
        <f t="shared" ref="G4200:G4263" si="231">E4200*F4200</f>
        <v>0</v>
      </c>
      <c r="H4200" s="2">
        <f t="shared" ref="H4200:H4263" si="232">IF($S$11="Y",G4200*0.05,0)</f>
        <v>0</v>
      </c>
    </row>
    <row r="4201" spans="2:8">
      <c r="B4201" t="s">
        <v>1170</v>
      </c>
      <c r="C4201" t="s">
        <v>1373</v>
      </c>
      <c r="D4201" s="10" t="str">
        <f t="shared" si="230"/>
        <v>07-13</v>
      </c>
      <c r="E4201" s="1">
        <f>_xlfn.IFNA(VLOOKUP(B4201,'Urban Plastix Holds'!$I$36:$T$433,10,0),0)</f>
        <v>0</v>
      </c>
      <c r="G4201" s="2">
        <f t="shared" si="231"/>
        <v>0</v>
      </c>
      <c r="H4201" s="2">
        <f t="shared" si="232"/>
        <v>0</v>
      </c>
    </row>
    <row r="4202" spans="2:8">
      <c r="B4202" t="s">
        <v>1170</v>
      </c>
      <c r="C4202" t="s">
        <v>1373</v>
      </c>
      <c r="D4202" s="11" t="str">
        <f t="shared" si="230"/>
        <v>11-26</v>
      </c>
      <c r="E4202" s="1">
        <f>_xlfn.IFNA(VLOOKUP(B4202,'Urban Plastix Holds'!$I$36:$T$433,11,0),0)</f>
        <v>0</v>
      </c>
      <c r="G4202" s="2">
        <f t="shared" si="231"/>
        <v>0</v>
      </c>
      <c r="H4202" s="2">
        <f t="shared" si="232"/>
        <v>0</v>
      </c>
    </row>
    <row r="4203" spans="2:8">
      <c r="B4203" t="s">
        <v>1170</v>
      </c>
      <c r="C4203" t="s">
        <v>1373</v>
      </c>
      <c r="D4203" s="13" t="str">
        <f t="shared" si="230"/>
        <v>18-01</v>
      </c>
      <c r="E4203" s="1">
        <f>_xlfn.IFNA(VLOOKUP(B4203,'Urban Plastix Holds'!$I$36:$T$433,12,0),0)</f>
        <v>0</v>
      </c>
      <c r="G4203" s="2">
        <f t="shared" si="231"/>
        <v>0</v>
      </c>
      <c r="H4203" s="2">
        <f t="shared" si="232"/>
        <v>0</v>
      </c>
    </row>
    <row r="4204" spans="2:8">
      <c r="B4204" t="s">
        <v>1170</v>
      </c>
      <c r="C4204" t="s">
        <v>1373</v>
      </c>
      <c r="D4204" s="12" t="str">
        <f t="shared" si="230"/>
        <v>Color Code</v>
      </c>
      <c r="E4204" s="1">
        <f>_xlfn.IFNA(VLOOKUP(B4204,'Urban Plastix Holds'!$I$36:$T$433,13,0),0)</f>
        <v>0</v>
      </c>
      <c r="G4204" s="2">
        <f t="shared" si="231"/>
        <v>0</v>
      </c>
      <c r="H4204" s="2">
        <f t="shared" si="232"/>
        <v>0</v>
      </c>
    </row>
    <row r="4205" spans="2:8">
      <c r="B4205" t="s">
        <v>1169</v>
      </c>
      <c r="C4205" t="s">
        <v>1374</v>
      </c>
      <c r="D4205" s="5" t="str">
        <f t="shared" si="230"/>
        <v>11-12</v>
      </c>
      <c r="E4205" s="1">
        <f>_xlfn.IFNA(VLOOKUP(B4205,'Urban Plastix Holds'!$I$36:$T$433,5,0),0)</f>
        <v>0</v>
      </c>
      <c r="G4205" s="2">
        <f t="shared" si="231"/>
        <v>0</v>
      </c>
      <c r="H4205" s="2">
        <f t="shared" si="232"/>
        <v>0</v>
      </c>
    </row>
    <row r="4206" spans="2:8">
      <c r="B4206" t="s">
        <v>1169</v>
      </c>
      <c r="C4206" t="s">
        <v>1374</v>
      </c>
      <c r="D4206" s="6" t="str">
        <f t="shared" si="230"/>
        <v>14-01</v>
      </c>
      <c r="E4206" s="1">
        <f>_xlfn.IFNA(VLOOKUP(B4206,'Urban Plastix Holds'!$I$36:$T$433,6,0),0)</f>
        <v>0</v>
      </c>
      <c r="G4206" s="2">
        <f t="shared" si="231"/>
        <v>0</v>
      </c>
      <c r="H4206" s="2">
        <f t="shared" si="232"/>
        <v>0</v>
      </c>
    </row>
    <row r="4207" spans="2:8">
      <c r="B4207" t="s">
        <v>1169</v>
      </c>
      <c r="C4207" t="s">
        <v>1374</v>
      </c>
      <c r="D4207" s="7" t="str">
        <f t="shared" si="230"/>
        <v>15-12</v>
      </c>
      <c r="E4207" s="1">
        <f>_xlfn.IFNA(VLOOKUP(B4207,'Urban Plastix Holds'!$I$36:$T$433,7,0),0)</f>
        <v>0</v>
      </c>
      <c r="G4207" s="2">
        <f t="shared" si="231"/>
        <v>0</v>
      </c>
      <c r="H4207" s="2">
        <f t="shared" si="232"/>
        <v>0</v>
      </c>
    </row>
    <row r="4208" spans="2:8">
      <c r="B4208" t="s">
        <v>1169</v>
      </c>
      <c r="C4208" t="s">
        <v>1374</v>
      </c>
      <c r="D4208" s="8" t="str">
        <f t="shared" si="230"/>
        <v>16-16</v>
      </c>
      <c r="E4208" s="1">
        <f>_xlfn.IFNA(VLOOKUP(B4208,'Urban Plastix Holds'!$I$36:$T$433,8,0),0)</f>
        <v>0</v>
      </c>
      <c r="G4208" s="2">
        <f t="shared" si="231"/>
        <v>0</v>
      </c>
      <c r="H4208" s="2">
        <f t="shared" si="232"/>
        <v>0</v>
      </c>
    </row>
    <row r="4209" spans="2:8">
      <c r="B4209" t="s">
        <v>1169</v>
      </c>
      <c r="C4209" t="s">
        <v>1374</v>
      </c>
      <c r="D4209" s="9" t="str">
        <f t="shared" si="230"/>
        <v>13-01</v>
      </c>
      <c r="E4209" s="1">
        <f>_xlfn.IFNA(VLOOKUP(B4209,'Urban Plastix Holds'!$I$36:$T$433,9,0),0)</f>
        <v>0</v>
      </c>
      <c r="G4209" s="2">
        <f t="shared" si="231"/>
        <v>0</v>
      </c>
      <c r="H4209" s="2">
        <f t="shared" si="232"/>
        <v>0</v>
      </c>
    </row>
    <row r="4210" spans="2:8">
      <c r="B4210" t="s">
        <v>1169</v>
      </c>
      <c r="C4210" t="s">
        <v>1374</v>
      </c>
      <c r="D4210" s="10" t="str">
        <f t="shared" si="230"/>
        <v>07-13</v>
      </c>
      <c r="E4210" s="1">
        <f>_xlfn.IFNA(VLOOKUP(B4210,'Urban Plastix Holds'!$I$36:$T$433,10,0),0)</f>
        <v>0</v>
      </c>
      <c r="G4210" s="2">
        <f t="shared" si="231"/>
        <v>0</v>
      </c>
      <c r="H4210" s="2">
        <f t="shared" si="232"/>
        <v>0</v>
      </c>
    </row>
    <row r="4211" spans="2:8">
      <c r="B4211" t="s">
        <v>1169</v>
      </c>
      <c r="C4211" t="s">
        <v>1374</v>
      </c>
      <c r="D4211" s="11" t="str">
        <f t="shared" si="230"/>
        <v>11-26</v>
      </c>
      <c r="E4211" s="1">
        <f>_xlfn.IFNA(VLOOKUP(B4211,'Urban Plastix Holds'!$I$36:$T$433,11,0),0)</f>
        <v>0</v>
      </c>
      <c r="G4211" s="2">
        <f t="shared" si="231"/>
        <v>0</v>
      </c>
      <c r="H4211" s="2">
        <f t="shared" si="232"/>
        <v>0</v>
      </c>
    </row>
    <row r="4212" spans="2:8">
      <c r="B4212" t="s">
        <v>1169</v>
      </c>
      <c r="C4212" t="s">
        <v>1374</v>
      </c>
      <c r="D4212" s="13" t="str">
        <f t="shared" si="230"/>
        <v>18-01</v>
      </c>
      <c r="E4212" s="1">
        <f>_xlfn.IFNA(VLOOKUP(B4212,'Urban Plastix Holds'!$I$36:$T$433,12,0),0)</f>
        <v>0</v>
      </c>
      <c r="G4212" s="2">
        <f t="shared" si="231"/>
        <v>0</v>
      </c>
      <c r="H4212" s="2">
        <f t="shared" si="232"/>
        <v>0</v>
      </c>
    </row>
    <row r="4213" spans="2:8">
      <c r="B4213" t="s">
        <v>1169</v>
      </c>
      <c r="C4213" t="s">
        <v>1374</v>
      </c>
      <c r="D4213" s="12" t="str">
        <f t="shared" si="230"/>
        <v>Color Code</v>
      </c>
      <c r="E4213" s="1">
        <f>_xlfn.IFNA(VLOOKUP(B4213,'Urban Plastix Holds'!$I$36:$T$433,13,0),0)</f>
        <v>0</v>
      </c>
      <c r="G4213" s="2">
        <f t="shared" si="231"/>
        <v>0</v>
      </c>
      <c r="H4213" s="2">
        <f t="shared" si="232"/>
        <v>0</v>
      </c>
    </row>
    <row r="4214" spans="2:8">
      <c r="B4214" t="s">
        <v>1300</v>
      </c>
      <c r="C4214" t="s">
        <v>1375</v>
      </c>
      <c r="D4214" s="5" t="str">
        <f t="shared" si="230"/>
        <v>11-12</v>
      </c>
      <c r="E4214" s="1">
        <f>_xlfn.IFNA(VLOOKUP(B4214,'Urban Plastix Holds'!$I$36:$T$433,5,0),0)</f>
        <v>0</v>
      </c>
      <c r="G4214" s="2">
        <f t="shared" si="231"/>
        <v>0</v>
      </c>
      <c r="H4214" s="2">
        <f t="shared" si="232"/>
        <v>0</v>
      </c>
    </row>
    <row r="4215" spans="2:8">
      <c r="B4215" t="s">
        <v>1300</v>
      </c>
      <c r="C4215" t="s">
        <v>1375</v>
      </c>
      <c r="D4215" s="6" t="str">
        <f t="shared" si="230"/>
        <v>14-01</v>
      </c>
      <c r="E4215" s="1">
        <f>_xlfn.IFNA(VLOOKUP(B4215,'Urban Plastix Holds'!$I$36:$T$433,6,0),0)</f>
        <v>0</v>
      </c>
      <c r="G4215" s="2">
        <f t="shared" si="231"/>
        <v>0</v>
      </c>
      <c r="H4215" s="2">
        <f t="shared" si="232"/>
        <v>0</v>
      </c>
    </row>
    <row r="4216" spans="2:8">
      <c r="B4216" t="s">
        <v>1300</v>
      </c>
      <c r="C4216" t="s">
        <v>1375</v>
      </c>
      <c r="D4216" s="7" t="str">
        <f t="shared" si="230"/>
        <v>15-12</v>
      </c>
      <c r="E4216" s="1">
        <f>_xlfn.IFNA(VLOOKUP(B4216,'Urban Plastix Holds'!$I$36:$T$433,7,0),0)</f>
        <v>0</v>
      </c>
      <c r="G4216" s="2">
        <f t="shared" si="231"/>
        <v>0</v>
      </c>
      <c r="H4216" s="2">
        <f t="shared" si="232"/>
        <v>0</v>
      </c>
    </row>
    <row r="4217" spans="2:8">
      <c r="B4217" t="s">
        <v>1300</v>
      </c>
      <c r="C4217" t="s">
        <v>1375</v>
      </c>
      <c r="D4217" s="8" t="str">
        <f t="shared" si="230"/>
        <v>16-16</v>
      </c>
      <c r="E4217" s="1">
        <f>_xlfn.IFNA(VLOOKUP(B4217,'Urban Plastix Holds'!$I$36:$T$433,8,0),0)</f>
        <v>0</v>
      </c>
      <c r="G4217" s="2">
        <f t="shared" si="231"/>
        <v>0</v>
      </c>
      <c r="H4217" s="2">
        <f t="shared" si="232"/>
        <v>0</v>
      </c>
    </row>
    <row r="4218" spans="2:8">
      <c r="B4218" t="s">
        <v>1300</v>
      </c>
      <c r="C4218" t="s">
        <v>1375</v>
      </c>
      <c r="D4218" s="9" t="str">
        <f t="shared" si="230"/>
        <v>13-01</v>
      </c>
      <c r="E4218" s="1">
        <f>_xlfn.IFNA(VLOOKUP(B4218,'Urban Plastix Holds'!$I$36:$T$433,9,0),0)</f>
        <v>0</v>
      </c>
      <c r="G4218" s="2">
        <f t="shared" si="231"/>
        <v>0</v>
      </c>
      <c r="H4218" s="2">
        <f t="shared" si="232"/>
        <v>0</v>
      </c>
    </row>
    <row r="4219" spans="2:8">
      <c r="B4219" t="s">
        <v>1300</v>
      </c>
      <c r="C4219" t="s">
        <v>1375</v>
      </c>
      <c r="D4219" s="10" t="str">
        <f t="shared" si="230"/>
        <v>07-13</v>
      </c>
      <c r="E4219" s="1">
        <f>_xlfn.IFNA(VLOOKUP(B4219,'Urban Plastix Holds'!$I$36:$T$433,10,0),0)</f>
        <v>0</v>
      </c>
      <c r="G4219" s="2">
        <f t="shared" si="231"/>
        <v>0</v>
      </c>
      <c r="H4219" s="2">
        <f t="shared" si="232"/>
        <v>0</v>
      </c>
    </row>
    <row r="4220" spans="2:8">
      <c r="B4220" t="s">
        <v>1300</v>
      </c>
      <c r="C4220" t="s">
        <v>1375</v>
      </c>
      <c r="D4220" s="11" t="str">
        <f t="shared" si="230"/>
        <v>11-26</v>
      </c>
      <c r="E4220" s="1">
        <f>_xlfn.IFNA(VLOOKUP(B4220,'Urban Plastix Holds'!$I$36:$T$433,11,0),0)</f>
        <v>0</v>
      </c>
      <c r="G4220" s="2">
        <f t="shared" si="231"/>
        <v>0</v>
      </c>
      <c r="H4220" s="2">
        <f t="shared" si="232"/>
        <v>0</v>
      </c>
    </row>
    <row r="4221" spans="2:8">
      <c r="B4221" t="s">
        <v>1300</v>
      </c>
      <c r="C4221" t="s">
        <v>1375</v>
      </c>
      <c r="D4221" s="13" t="str">
        <f t="shared" si="230"/>
        <v>18-01</v>
      </c>
      <c r="E4221" s="1">
        <f>_xlfn.IFNA(VLOOKUP(B4221,'Urban Plastix Holds'!$I$36:$T$433,12,0),0)</f>
        <v>0</v>
      </c>
      <c r="G4221" s="2">
        <f t="shared" si="231"/>
        <v>0</v>
      </c>
      <c r="H4221" s="2">
        <f t="shared" si="232"/>
        <v>0</v>
      </c>
    </row>
    <row r="4222" spans="2:8">
      <c r="B4222" t="s">
        <v>1300</v>
      </c>
      <c r="C4222" t="s">
        <v>1375</v>
      </c>
      <c r="D4222" s="12" t="str">
        <f t="shared" si="230"/>
        <v>Color Code</v>
      </c>
      <c r="E4222" s="1">
        <f>_xlfn.IFNA(VLOOKUP(B4222,'Urban Plastix Holds'!$I$36:$T$433,13,0),0)</f>
        <v>0</v>
      </c>
      <c r="G4222" s="2">
        <f t="shared" si="231"/>
        <v>0</v>
      </c>
      <c r="H4222" s="2">
        <f t="shared" si="232"/>
        <v>0</v>
      </c>
    </row>
    <row r="4223" spans="2:8">
      <c r="B4223" t="s">
        <v>1128</v>
      </c>
      <c r="C4223" t="s">
        <v>1418</v>
      </c>
      <c r="D4223" s="5" t="str">
        <f t="shared" si="230"/>
        <v>11-12</v>
      </c>
      <c r="E4223" s="1">
        <f>_xlfn.IFNA(VLOOKUP(B4223,'Urban Plastix Holds'!$I$36:$T$433,5,0),0)</f>
        <v>0</v>
      </c>
      <c r="G4223" s="2">
        <f t="shared" si="231"/>
        <v>0</v>
      </c>
      <c r="H4223" s="2">
        <f t="shared" si="232"/>
        <v>0</v>
      </c>
    </row>
    <row r="4224" spans="2:8">
      <c r="B4224" t="s">
        <v>1128</v>
      </c>
      <c r="C4224" t="s">
        <v>1418</v>
      </c>
      <c r="D4224" s="6" t="str">
        <f t="shared" si="230"/>
        <v>14-01</v>
      </c>
      <c r="E4224" s="1">
        <f>_xlfn.IFNA(VLOOKUP(B4224,'Urban Plastix Holds'!$I$36:$T$433,6,0),0)</f>
        <v>0</v>
      </c>
      <c r="G4224" s="2">
        <f t="shared" si="231"/>
        <v>0</v>
      </c>
      <c r="H4224" s="2">
        <f t="shared" si="232"/>
        <v>0</v>
      </c>
    </row>
    <row r="4225" spans="2:8">
      <c r="B4225" t="s">
        <v>1128</v>
      </c>
      <c r="C4225" t="s">
        <v>1418</v>
      </c>
      <c r="D4225" s="7" t="str">
        <f t="shared" si="230"/>
        <v>15-12</v>
      </c>
      <c r="E4225" s="1">
        <f>_xlfn.IFNA(VLOOKUP(B4225,'Urban Plastix Holds'!$I$36:$T$433,7,0),0)</f>
        <v>0</v>
      </c>
      <c r="G4225" s="2">
        <f t="shared" si="231"/>
        <v>0</v>
      </c>
      <c r="H4225" s="2">
        <f t="shared" si="232"/>
        <v>0</v>
      </c>
    </row>
    <row r="4226" spans="2:8">
      <c r="B4226" t="s">
        <v>1128</v>
      </c>
      <c r="C4226" t="s">
        <v>1418</v>
      </c>
      <c r="D4226" s="8" t="str">
        <f t="shared" si="230"/>
        <v>16-16</v>
      </c>
      <c r="E4226" s="1">
        <f>_xlfn.IFNA(VLOOKUP(B4226,'Urban Plastix Holds'!$I$36:$T$433,8,0),0)</f>
        <v>0</v>
      </c>
      <c r="G4226" s="2">
        <f t="shared" si="231"/>
        <v>0</v>
      </c>
      <c r="H4226" s="2">
        <f t="shared" si="232"/>
        <v>0</v>
      </c>
    </row>
    <row r="4227" spans="2:8">
      <c r="B4227" t="s">
        <v>1128</v>
      </c>
      <c r="C4227" t="s">
        <v>1418</v>
      </c>
      <c r="D4227" s="9" t="str">
        <f t="shared" si="230"/>
        <v>13-01</v>
      </c>
      <c r="E4227" s="1">
        <f>_xlfn.IFNA(VLOOKUP(B4227,'Urban Plastix Holds'!$I$36:$T$433,9,0),0)</f>
        <v>0</v>
      </c>
      <c r="G4227" s="2">
        <f t="shared" si="231"/>
        <v>0</v>
      </c>
      <c r="H4227" s="2">
        <f t="shared" si="232"/>
        <v>0</v>
      </c>
    </row>
    <row r="4228" spans="2:8">
      <c r="B4228" t="s">
        <v>1128</v>
      </c>
      <c r="C4228" t="s">
        <v>1418</v>
      </c>
      <c r="D4228" s="10" t="str">
        <f t="shared" si="230"/>
        <v>07-13</v>
      </c>
      <c r="E4228" s="1">
        <f>_xlfn.IFNA(VLOOKUP(B4228,'Urban Plastix Holds'!$I$36:$T$433,10,0),0)</f>
        <v>0</v>
      </c>
      <c r="G4228" s="2">
        <f t="shared" si="231"/>
        <v>0</v>
      </c>
      <c r="H4228" s="2">
        <f t="shared" si="232"/>
        <v>0</v>
      </c>
    </row>
    <row r="4229" spans="2:8">
      <c r="B4229" t="s">
        <v>1128</v>
      </c>
      <c r="C4229" t="s">
        <v>1418</v>
      </c>
      <c r="D4229" s="11" t="str">
        <f t="shared" si="230"/>
        <v>11-26</v>
      </c>
      <c r="E4229" s="1">
        <f>_xlfn.IFNA(VLOOKUP(B4229,'Urban Plastix Holds'!$I$36:$T$433,11,0),0)</f>
        <v>0</v>
      </c>
      <c r="G4229" s="2">
        <f t="shared" si="231"/>
        <v>0</v>
      </c>
      <c r="H4229" s="2">
        <f t="shared" si="232"/>
        <v>0</v>
      </c>
    </row>
    <row r="4230" spans="2:8">
      <c r="B4230" t="s">
        <v>1128</v>
      </c>
      <c r="C4230" t="s">
        <v>1418</v>
      </c>
      <c r="D4230" s="13" t="str">
        <f t="shared" si="230"/>
        <v>18-01</v>
      </c>
      <c r="E4230" s="1">
        <f>_xlfn.IFNA(VLOOKUP(B4230,'Urban Plastix Holds'!$I$36:$T$433,12,0),0)</f>
        <v>0</v>
      </c>
      <c r="G4230" s="2">
        <f t="shared" si="231"/>
        <v>0</v>
      </c>
      <c r="H4230" s="2">
        <f t="shared" si="232"/>
        <v>0</v>
      </c>
    </row>
    <row r="4231" spans="2:8">
      <c r="B4231" t="s">
        <v>1128</v>
      </c>
      <c r="C4231" t="s">
        <v>1418</v>
      </c>
      <c r="D4231" s="12" t="str">
        <f t="shared" si="230"/>
        <v>Color Code</v>
      </c>
      <c r="E4231" s="1">
        <f>_xlfn.IFNA(VLOOKUP(B4231,'Urban Plastix Holds'!$I$36:$T$433,13,0),0)</f>
        <v>0</v>
      </c>
      <c r="G4231" s="2">
        <f t="shared" si="231"/>
        <v>0</v>
      </c>
      <c r="H4231" s="2">
        <f t="shared" si="232"/>
        <v>0</v>
      </c>
    </row>
    <row r="4232" spans="2:8">
      <c r="B4232" t="s">
        <v>1113</v>
      </c>
      <c r="C4232" t="s">
        <v>1376</v>
      </c>
      <c r="D4232" s="5" t="str">
        <f t="shared" si="230"/>
        <v>11-12</v>
      </c>
      <c r="E4232" s="1">
        <f>_xlfn.IFNA(VLOOKUP(B4232,'Urban Plastix Holds'!$I$36:$T$433,5,0),0)</f>
        <v>0</v>
      </c>
      <c r="G4232" s="2">
        <f t="shared" si="231"/>
        <v>0</v>
      </c>
      <c r="H4232" s="2">
        <f t="shared" si="232"/>
        <v>0</v>
      </c>
    </row>
    <row r="4233" spans="2:8">
      <c r="B4233" t="s">
        <v>1113</v>
      </c>
      <c r="C4233" t="s">
        <v>1376</v>
      </c>
      <c r="D4233" s="6" t="str">
        <f t="shared" si="230"/>
        <v>14-01</v>
      </c>
      <c r="E4233" s="1">
        <f>_xlfn.IFNA(VLOOKUP(B4233,'Urban Plastix Holds'!$I$36:$T$433,6,0),0)</f>
        <v>0</v>
      </c>
      <c r="G4233" s="2">
        <f t="shared" si="231"/>
        <v>0</v>
      </c>
      <c r="H4233" s="2">
        <f t="shared" si="232"/>
        <v>0</v>
      </c>
    </row>
    <row r="4234" spans="2:8">
      <c r="B4234" t="s">
        <v>1113</v>
      </c>
      <c r="C4234" t="s">
        <v>1376</v>
      </c>
      <c r="D4234" s="7" t="str">
        <f t="shared" si="230"/>
        <v>15-12</v>
      </c>
      <c r="E4234" s="1">
        <f>_xlfn.IFNA(VLOOKUP(B4234,'Urban Plastix Holds'!$I$36:$T$433,7,0),0)</f>
        <v>0</v>
      </c>
      <c r="G4234" s="2">
        <f t="shared" si="231"/>
        <v>0</v>
      </c>
      <c r="H4234" s="2">
        <f t="shared" si="232"/>
        <v>0</v>
      </c>
    </row>
    <row r="4235" spans="2:8">
      <c r="B4235" t="s">
        <v>1113</v>
      </c>
      <c r="C4235" t="s">
        <v>1376</v>
      </c>
      <c r="D4235" s="8" t="str">
        <f t="shared" si="230"/>
        <v>16-16</v>
      </c>
      <c r="E4235" s="1">
        <f>_xlfn.IFNA(VLOOKUP(B4235,'Urban Plastix Holds'!$I$36:$T$433,8,0),0)</f>
        <v>0</v>
      </c>
      <c r="G4235" s="2">
        <f t="shared" si="231"/>
        <v>0</v>
      </c>
      <c r="H4235" s="2">
        <f t="shared" si="232"/>
        <v>0</v>
      </c>
    </row>
    <row r="4236" spans="2:8">
      <c r="B4236" t="s">
        <v>1113</v>
      </c>
      <c r="C4236" t="s">
        <v>1376</v>
      </c>
      <c r="D4236" s="9" t="str">
        <f t="shared" si="230"/>
        <v>13-01</v>
      </c>
      <c r="E4236" s="1">
        <f>_xlfn.IFNA(VLOOKUP(B4236,'Urban Plastix Holds'!$I$36:$T$433,9,0),0)</f>
        <v>0</v>
      </c>
      <c r="G4236" s="2">
        <f t="shared" si="231"/>
        <v>0</v>
      </c>
      <c r="H4236" s="2">
        <f t="shared" si="232"/>
        <v>0</v>
      </c>
    </row>
    <row r="4237" spans="2:8">
      <c r="B4237" t="s">
        <v>1113</v>
      </c>
      <c r="C4237" t="s">
        <v>1376</v>
      </c>
      <c r="D4237" s="10" t="str">
        <f t="shared" si="230"/>
        <v>07-13</v>
      </c>
      <c r="E4237" s="1">
        <f>_xlfn.IFNA(VLOOKUP(B4237,'Urban Plastix Holds'!$I$36:$T$433,10,0),0)</f>
        <v>0</v>
      </c>
      <c r="G4237" s="2">
        <f t="shared" si="231"/>
        <v>0</v>
      </c>
      <c r="H4237" s="2">
        <f t="shared" si="232"/>
        <v>0</v>
      </c>
    </row>
    <row r="4238" spans="2:8">
      <c r="B4238" t="s">
        <v>1113</v>
      </c>
      <c r="C4238" t="s">
        <v>1376</v>
      </c>
      <c r="D4238" s="11" t="str">
        <f t="shared" si="230"/>
        <v>11-26</v>
      </c>
      <c r="E4238" s="1">
        <f>_xlfn.IFNA(VLOOKUP(B4238,'Urban Plastix Holds'!$I$36:$T$433,11,0),0)</f>
        <v>0</v>
      </c>
      <c r="G4238" s="2">
        <f t="shared" si="231"/>
        <v>0</v>
      </c>
      <c r="H4238" s="2">
        <f t="shared" si="232"/>
        <v>0</v>
      </c>
    </row>
    <row r="4239" spans="2:8">
      <c r="B4239" t="s">
        <v>1113</v>
      </c>
      <c r="C4239" t="s">
        <v>1376</v>
      </c>
      <c r="D4239" s="13" t="str">
        <f t="shared" si="230"/>
        <v>18-01</v>
      </c>
      <c r="E4239" s="1">
        <f>_xlfn.IFNA(VLOOKUP(B4239,'Urban Plastix Holds'!$I$36:$T$433,12,0),0)</f>
        <v>0</v>
      </c>
      <c r="G4239" s="2">
        <f t="shared" si="231"/>
        <v>0</v>
      </c>
      <c r="H4239" s="2">
        <f t="shared" si="232"/>
        <v>0</v>
      </c>
    </row>
    <row r="4240" spans="2:8">
      <c r="B4240" t="s">
        <v>1113</v>
      </c>
      <c r="C4240" t="s">
        <v>1376</v>
      </c>
      <c r="D4240" s="12" t="str">
        <f t="shared" si="230"/>
        <v>Color Code</v>
      </c>
      <c r="E4240" s="1">
        <f>_xlfn.IFNA(VLOOKUP(B4240,'Urban Plastix Holds'!$I$36:$T$433,13,0),0)</f>
        <v>0</v>
      </c>
      <c r="G4240" s="2">
        <f t="shared" si="231"/>
        <v>0</v>
      </c>
      <c r="H4240" s="2">
        <f t="shared" si="232"/>
        <v>0</v>
      </c>
    </row>
    <row r="4241" spans="2:8">
      <c r="B4241" t="s">
        <v>1121</v>
      </c>
      <c r="C4241" t="s">
        <v>1377</v>
      </c>
      <c r="D4241" s="5" t="str">
        <f t="shared" si="230"/>
        <v>11-12</v>
      </c>
      <c r="E4241" s="1">
        <f>_xlfn.IFNA(VLOOKUP(B4241,'Urban Plastix Holds'!$I$36:$T$433,5,0),0)</f>
        <v>0</v>
      </c>
      <c r="G4241" s="2">
        <f t="shared" si="231"/>
        <v>0</v>
      </c>
      <c r="H4241" s="2">
        <f t="shared" si="232"/>
        <v>0</v>
      </c>
    </row>
    <row r="4242" spans="2:8">
      <c r="B4242" t="s">
        <v>1121</v>
      </c>
      <c r="C4242" t="s">
        <v>1377</v>
      </c>
      <c r="D4242" s="6" t="str">
        <f t="shared" ref="D4242:D4305" si="233">D4233</f>
        <v>14-01</v>
      </c>
      <c r="E4242" s="1">
        <f>_xlfn.IFNA(VLOOKUP(B4242,'Urban Plastix Holds'!$I$36:$T$433,6,0),0)</f>
        <v>0</v>
      </c>
      <c r="G4242" s="2">
        <f t="shared" si="231"/>
        <v>0</v>
      </c>
      <c r="H4242" s="2">
        <f t="shared" si="232"/>
        <v>0</v>
      </c>
    </row>
    <row r="4243" spans="2:8">
      <c r="B4243" t="s">
        <v>1121</v>
      </c>
      <c r="C4243" t="s">
        <v>1377</v>
      </c>
      <c r="D4243" s="7" t="str">
        <f t="shared" si="233"/>
        <v>15-12</v>
      </c>
      <c r="E4243" s="1">
        <f>_xlfn.IFNA(VLOOKUP(B4243,'Urban Plastix Holds'!$I$36:$T$433,7,0),0)</f>
        <v>0</v>
      </c>
      <c r="G4243" s="2">
        <f t="shared" si="231"/>
        <v>0</v>
      </c>
      <c r="H4243" s="2">
        <f t="shared" si="232"/>
        <v>0</v>
      </c>
    </row>
    <row r="4244" spans="2:8">
      <c r="B4244" t="s">
        <v>1121</v>
      </c>
      <c r="C4244" t="s">
        <v>1377</v>
      </c>
      <c r="D4244" s="8" t="str">
        <f t="shared" si="233"/>
        <v>16-16</v>
      </c>
      <c r="E4244" s="1">
        <f>_xlfn.IFNA(VLOOKUP(B4244,'Urban Plastix Holds'!$I$36:$T$433,8,0),0)</f>
        <v>0</v>
      </c>
      <c r="G4244" s="2">
        <f t="shared" si="231"/>
        <v>0</v>
      </c>
      <c r="H4244" s="2">
        <f t="shared" si="232"/>
        <v>0</v>
      </c>
    </row>
    <row r="4245" spans="2:8">
      <c r="B4245" t="s">
        <v>1121</v>
      </c>
      <c r="C4245" t="s">
        <v>1377</v>
      </c>
      <c r="D4245" s="9" t="str">
        <f t="shared" si="233"/>
        <v>13-01</v>
      </c>
      <c r="E4245" s="1">
        <f>_xlfn.IFNA(VLOOKUP(B4245,'Urban Plastix Holds'!$I$36:$T$433,9,0),0)</f>
        <v>0</v>
      </c>
      <c r="G4245" s="2">
        <f t="shared" si="231"/>
        <v>0</v>
      </c>
      <c r="H4245" s="2">
        <f t="shared" si="232"/>
        <v>0</v>
      </c>
    </row>
    <row r="4246" spans="2:8">
      <c r="B4246" t="s">
        <v>1121</v>
      </c>
      <c r="C4246" t="s">
        <v>1377</v>
      </c>
      <c r="D4246" s="10" t="str">
        <f t="shared" si="233"/>
        <v>07-13</v>
      </c>
      <c r="E4246" s="1">
        <f>_xlfn.IFNA(VLOOKUP(B4246,'Urban Plastix Holds'!$I$36:$T$433,10,0),0)</f>
        <v>0</v>
      </c>
      <c r="G4246" s="2">
        <f t="shared" si="231"/>
        <v>0</v>
      </c>
      <c r="H4246" s="2">
        <f t="shared" si="232"/>
        <v>0</v>
      </c>
    </row>
    <row r="4247" spans="2:8">
      <c r="B4247" t="s">
        <v>1121</v>
      </c>
      <c r="C4247" t="s">
        <v>1377</v>
      </c>
      <c r="D4247" s="11" t="str">
        <f t="shared" si="233"/>
        <v>11-26</v>
      </c>
      <c r="E4247" s="1">
        <f>_xlfn.IFNA(VLOOKUP(B4247,'Urban Plastix Holds'!$I$36:$T$433,11,0),0)</f>
        <v>0</v>
      </c>
      <c r="G4247" s="2">
        <f t="shared" si="231"/>
        <v>0</v>
      </c>
      <c r="H4247" s="2">
        <f t="shared" si="232"/>
        <v>0</v>
      </c>
    </row>
    <row r="4248" spans="2:8">
      <c r="B4248" t="s">
        <v>1121</v>
      </c>
      <c r="C4248" t="s">
        <v>1377</v>
      </c>
      <c r="D4248" s="13" t="str">
        <f t="shared" si="233"/>
        <v>18-01</v>
      </c>
      <c r="E4248" s="1">
        <f>_xlfn.IFNA(VLOOKUP(B4248,'Urban Plastix Holds'!$I$36:$T$433,12,0),0)</f>
        <v>0</v>
      </c>
      <c r="G4248" s="2">
        <f t="shared" si="231"/>
        <v>0</v>
      </c>
      <c r="H4248" s="2">
        <f t="shared" si="232"/>
        <v>0</v>
      </c>
    </row>
    <row r="4249" spans="2:8">
      <c r="B4249" t="s">
        <v>1121</v>
      </c>
      <c r="C4249" t="s">
        <v>1377</v>
      </c>
      <c r="D4249" s="12" t="str">
        <f t="shared" si="233"/>
        <v>Color Code</v>
      </c>
      <c r="E4249" s="1">
        <f>_xlfn.IFNA(VLOOKUP(B4249,'Urban Plastix Holds'!$I$36:$T$433,13,0),0)</f>
        <v>0</v>
      </c>
      <c r="G4249" s="2">
        <f t="shared" si="231"/>
        <v>0</v>
      </c>
      <c r="H4249" s="2">
        <f t="shared" si="232"/>
        <v>0</v>
      </c>
    </row>
    <row r="4250" spans="2:8">
      <c r="B4250" t="s">
        <v>1140</v>
      </c>
      <c r="C4250" t="s">
        <v>1378</v>
      </c>
      <c r="D4250" s="5" t="str">
        <f t="shared" si="233"/>
        <v>11-12</v>
      </c>
      <c r="E4250" s="1">
        <f>_xlfn.IFNA(VLOOKUP(B4250,'Urban Plastix Holds'!$I$36:$T$433,5,0),0)</f>
        <v>0</v>
      </c>
      <c r="G4250" s="2">
        <f t="shared" si="231"/>
        <v>0</v>
      </c>
      <c r="H4250" s="2">
        <f t="shared" si="232"/>
        <v>0</v>
      </c>
    </row>
    <row r="4251" spans="2:8">
      <c r="B4251" t="s">
        <v>1140</v>
      </c>
      <c r="C4251" t="s">
        <v>1378</v>
      </c>
      <c r="D4251" s="6" t="str">
        <f t="shared" si="233"/>
        <v>14-01</v>
      </c>
      <c r="E4251" s="1">
        <f>_xlfn.IFNA(VLOOKUP(B4251,'Urban Plastix Holds'!$I$36:$T$433,6,0),0)</f>
        <v>0</v>
      </c>
      <c r="G4251" s="2">
        <f t="shared" si="231"/>
        <v>0</v>
      </c>
      <c r="H4251" s="2">
        <f t="shared" si="232"/>
        <v>0</v>
      </c>
    </row>
    <row r="4252" spans="2:8">
      <c r="B4252" t="s">
        <v>1140</v>
      </c>
      <c r="C4252" t="s">
        <v>1378</v>
      </c>
      <c r="D4252" s="7" t="str">
        <f t="shared" si="233"/>
        <v>15-12</v>
      </c>
      <c r="E4252" s="1">
        <f>_xlfn.IFNA(VLOOKUP(B4252,'Urban Plastix Holds'!$I$36:$T$433,7,0),0)</f>
        <v>0</v>
      </c>
      <c r="G4252" s="2">
        <f t="shared" si="231"/>
        <v>0</v>
      </c>
      <c r="H4252" s="2">
        <f t="shared" si="232"/>
        <v>0</v>
      </c>
    </row>
    <row r="4253" spans="2:8">
      <c r="B4253" t="s">
        <v>1140</v>
      </c>
      <c r="C4253" t="s">
        <v>1378</v>
      </c>
      <c r="D4253" s="8" t="str">
        <f t="shared" si="233"/>
        <v>16-16</v>
      </c>
      <c r="E4253" s="1">
        <f>_xlfn.IFNA(VLOOKUP(B4253,'Urban Plastix Holds'!$I$36:$T$433,8,0),0)</f>
        <v>0</v>
      </c>
      <c r="G4253" s="2">
        <f t="shared" si="231"/>
        <v>0</v>
      </c>
      <c r="H4253" s="2">
        <f t="shared" si="232"/>
        <v>0</v>
      </c>
    </row>
    <row r="4254" spans="2:8">
      <c r="B4254" t="s">
        <v>1140</v>
      </c>
      <c r="C4254" t="s">
        <v>1378</v>
      </c>
      <c r="D4254" s="9" t="str">
        <f t="shared" si="233"/>
        <v>13-01</v>
      </c>
      <c r="E4254" s="1">
        <f>_xlfn.IFNA(VLOOKUP(B4254,'Urban Plastix Holds'!$I$36:$T$433,9,0),0)</f>
        <v>0</v>
      </c>
      <c r="G4254" s="2">
        <f t="shared" si="231"/>
        <v>0</v>
      </c>
      <c r="H4254" s="2">
        <f t="shared" si="232"/>
        <v>0</v>
      </c>
    </row>
    <row r="4255" spans="2:8">
      <c r="B4255" t="s">
        <v>1140</v>
      </c>
      <c r="C4255" t="s">
        <v>1378</v>
      </c>
      <c r="D4255" s="10" t="str">
        <f t="shared" si="233"/>
        <v>07-13</v>
      </c>
      <c r="E4255" s="1">
        <f>_xlfn.IFNA(VLOOKUP(B4255,'Urban Plastix Holds'!$I$36:$T$433,10,0),0)</f>
        <v>0</v>
      </c>
      <c r="G4255" s="2">
        <f t="shared" si="231"/>
        <v>0</v>
      </c>
      <c r="H4255" s="2">
        <f t="shared" si="232"/>
        <v>0</v>
      </c>
    </row>
    <row r="4256" spans="2:8">
      <c r="B4256" t="s">
        <v>1140</v>
      </c>
      <c r="C4256" t="s">
        <v>1378</v>
      </c>
      <c r="D4256" s="11" t="str">
        <f t="shared" si="233"/>
        <v>11-26</v>
      </c>
      <c r="E4256" s="1">
        <f>_xlfn.IFNA(VLOOKUP(B4256,'Urban Plastix Holds'!$I$36:$T$433,11,0),0)</f>
        <v>0</v>
      </c>
      <c r="G4256" s="2">
        <f t="shared" si="231"/>
        <v>0</v>
      </c>
      <c r="H4256" s="2">
        <f t="shared" si="232"/>
        <v>0</v>
      </c>
    </row>
    <row r="4257" spans="2:8">
      <c r="B4257" t="s">
        <v>1140</v>
      </c>
      <c r="C4257" t="s">
        <v>1378</v>
      </c>
      <c r="D4257" s="13" t="str">
        <f t="shared" si="233"/>
        <v>18-01</v>
      </c>
      <c r="E4257" s="1">
        <f>_xlfn.IFNA(VLOOKUP(B4257,'Urban Plastix Holds'!$I$36:$T$433,12,0),0)</f>
        <v>0</v>
      </c>
      <c r="G4257" s="2">
        <f t="shared" si="231"/>
        <v>0</v>
      </c>
      <c r="H4257" s="2">
        <f t="shared" si="232"/>
        <v>0</v>
      </c>
    </row>
    <row r="4258" spans="2:8">
      <c r="B4258" t="s">
        <v>1140</v>
      </c>
      <c r="C4258" t="s">
        <v>1378</v>
      </c>
      <c r="D4258" s="12" t="str">
        <f t="shared" si="233"/>
        <v>Color Code</v>
      </c>
      <c r="E4258" s="1">
        <f>_xlfn.IFNA(VLOOKUP(B4258,'Urban Plastix Holds'!$I$36:$T$433,13,0),0)</f>
        <v>0</v>
      </c>
      <c r="G4258" s="2">
        <f t="shared" si="231"/>
        <v>0</v>
      </c>
      <c r="H4258" s="2">
        <f t="shared" si="232"/>
        <v>0</v>
      </c>
    </row>
    <row r="4259" spans="2:8">
      <c r="B4259" t="s">
        <v>1165</v>
      </c>
      <c r="C4259" t="s">
        <v>1379</v>
      </c>
      <c r="D4259" s="5" t="str">
        <f t="shared" si="233"/>
        <v>11-12</v>
      </c>
      <c r="E4259" s="1">
        <f>_xlfn.IFNA(VLOOKUP(B4259,'Urban Plastix Holds'!$I$36:$T$433,5,0),0)</f>
        <v>0</v>
      </c>
      <c r="G4259" s="2">
        <f t="shared" si="231"/>
        <v>0</v>
      </c>
      <c r="H4259" s="2">
        <f t="shared" si="232"/>
        <v>0</v>
      </c>
    </row>
    <row r="4260" spans="2:8">
      <c r="B4260" t="s">
        <v>1165</v>
      </c>
      <c r="C4260" t="s">
        <v>1379</v>
      </c>
      <c r="D4260" s="6" t="str">
        <f t="shared" si="233"/>
        <v>14-01</v>
      </c>
      <c r="E4260" s="1">
        <f>_xlfn.IFNA(VLOOKUP(B4260,'Urban Plastix Holds'!$I$36:$T$433,6,0),0)</f>
        <v>0</v>
      </c>
      <c r="G4260" s="2">
        <f t="shared" si="231"/>
        <v>0</v>
      </c>
      <c r="H4260" s="2">
        <f t="shared" si="232"/>
        <v>0</v>
      </c>
    </row>
    <row r="4261" spans="2:8">
      <c r="B4261" t="s">
        <v>1165</v>
      </c>
      <c r="C4261" t="s">
        <v>1379</v>
      </c>
      <c r="D4261" s="7" t="str">
        <f t="shared" si="233"/>
        <v>15-12</v>
      </c>
      <c r="E4261" s="1">
        <f>_xlfn.IFNA(VLOOKUP(B4261,'Urban Plastix Holds'!$I$36:$T$433,7,0),0)</f>
        <v>0</v>
      </c>
      <c r="G4261" s="2">
        <f t="shared" si="231"/>
        <v>0</v>
      </c>
      <c r="H4261" s="2">
        <f t="shared" si="232"/>
        <v>0</v>
      </c>
    </row>
    <row r="4262" spans="2:8">
      <c r="B4262" t="s">
        <v>1165</v>
      </c>
      <c r="C4262" t="s">
        <v>1379</v>
      </c>
      <c r="D4262" s="8" t="str">
        <f t="shared" si="233"/>
        <v>16-16</v>
      </c>
      <c r="E4262" s="1">
        <f>_xlfn.IFNA(VLOOKUP(B4262,'Urban Plastix Holds'!$I$36:$T$433,8,0),0)</f>
        <v>0</v>
      </c>
      <c r="G4262" s="2">
        <f t="shared" si="231"/>
        <v>0</v>
      </c>
      <c r="H4262" s="2">
        <f t="shared" si="232"/>
        <v>0</v>
      </c>
    </row>
    <row r="4263" spans="2:8">
      <c r="B4263" t="s">
        <v>1165</v>
      </c>
      <c r="C4263" t="s">
        <v>1379</v>
      </c>
      <c r="D4263" s="9" t="str">
        <f t="shared" si="233"/>
        <v>13-01</v>
      </c>
      <c r="E4263" s="1">
        <f>_xlfn.IFNA(VLOOKUP(B4263,'Urban Plastix Holds'!$I$36:$T$433,9,0),0)</f>
        <v>0</v>
      </c>
      <c r="G4263" s="2">
        <f t="shared" si="231"/>
        <v>0</v>
      </c>
      <c r="H4263" s="2">
        <f t="shared" si="232"/>
        <v>0</v>
      </c>
    </row>
    <row r="4264" spans="2:8">
      <c r="B4264" t="s">
        <v>1165</v>
      </c>
      <c r="C4264" t="s">
        <v>1379</v>
      </c>
      <c r="D4264" s="10" t="str">
        <f t="shared" si="233"/>
        <v>07-13</v>
      </c>
      <c r="E4264" s="1">
        <f>_xlfn.IFNA(VLOOKUP(B4264,'Urban Plastix Holds'!$I$36:$T$433,10,0),0)</f>
        <v>0</v>
      </c>
      <c r="G4264" s="2">
        <f t="shared" ref="G4264:G4327" si="234">E4264*F4264</f>
        <v>0</v>
      </c>
      <c r="H4264" s="2">
        <f t="shared" ref="H4264:H4327" si="235">IF($S$11="Y",G4264*0.05,0)</f>
        <v>0</v>
      </c>
    </row>
    <row r="4265" spans="2:8">
      <c r="B4265" t="s">
        <v>1165</v>
      </c>
      <c r="C4265" t="s">
        <v>1379</v>
      </c>
      <c r="D4265" s="11" t="str">
        <f t="shared" si="233"/>
        <v>11-26</v>
      </c>
      <c r="E4265" s="1">
        <f>_xlfn.IFNA(VLOOKUP(B4265,'Urban Plastix Holds'!$I$36:$T$433,11,0),0)</f>
        <v>0</v>
      </c>
      <c r="G4265" s="2">
        <f t="shared" si="234"/>
        <v>0</v>
      </c>
      <c r="H4265" s="2">
        <f t="shared" si="235"/>
        <v>0</v>
      </c>
    </row>
    <row r="4266" spans="2:8">
      <c r="B4266" t="s">
        <v>1165</v>
      </c>
      <c r="C4266" t="s">
        <v>1379</v>
      </c>
      <c r="D4266" s="13" t="str">
        <f t="shared" si="233"/>
        <v>18-01</v>
      </c>
      <c r="E4266" s="1">
        <f>_xlfn.IFNA(VLOOKUP(B4266,'Urban Plastix Holds'!$I$36:$T$433,12,0),0)</f>
        <v>0</v>
      </c>
      <c r="G4266" s="2">
        <f t="shared" si="234"/>
        <v>0</v>
      </c>
      <c r="H4266" s="2">
        <f t="shared" si="235"/>
        <v>0</v>
      </c>
    </row>
    <row r="4267" spans="2:8">
      <c r="B4267" t="s">
        <v>1165</v>
      </c>
      <c r="C4267" t="s">
        <v>1379</v>
      </c>
      <c r="D4267" s="12" t="str">
        <f t="shared" si="233"/>
        <v>Color Code</v>
      </c>
      <c r="E4267" s="1">
        <f>_xlfn.IFNA(VLOOKUP(B4267,'Urban Plastix Holds'!$I$36:$T$433,13,0),0)</f>
        <v>0</v>
      </c>
      <c r="G4267" s="2">
        <f t="shared" si="234"/>
        <v>0</v>
      </c>
      <c r="H4267" s="2">
        <f t="shared" si="235"/>
        <v>0</v>
      </c>
    </row>
    <row r="4268" spans="2:8">
      <c r="B4268" t="s">
        <v>1130</v>
      </c>
      <c r="C4268" t="s">
        <v>1380</v>
      </c>
      <c r="D4268" s="5" t="str">
        <f t="shared" si="233"/>
        <v>11-12</v>
      </c>
      <c r="E4268" s="1">
        <f>_xlfn.IFNA(VLOOKUP(B4268,'Urban Plastix Holds'!$I$36:$T$433,5,0),0)</f>
        <v>0</v>
      </c>
      <c r="G4268" s="2">
        <f t="shared" si="234"/>
        <v>0</v>
      </c>
      <c r="H4268" s="2">
        <f t="shared" si="235"/>
        <v>0</v>
      </c>
    </row>
    <row r="4269" spans="2:8">
      <c r="B4269" t="s">
        <v>1130</v>
      </c>
      <c r="C4269" t="s">
        <v>1380</v>
      </c>
      <c r="D4269" s="6" t="str">
        <f t="shared" si="233"/>
        <v>14-01</v>
      </c>
      <c r="E4269" s="1">
        <f>_xlfn.IFNA(VLOOKUP(B4269,'Urban Plastix Holds'!$I$36:$T$433,6,0),0)</f>
        <v>0</v>
      </c>
      <c r="G4269" s="2">
        <f t="shared" si="234"/>
        <v>0</v>
      </c>
      <c r="H4269" s="2">
        <f t="shared" si="235"/>
        <v>0</v>
      </c>
    </row>
    <row r="4270" spans="2:8">
      <c r="B4270" t="s">
        <v>1130</v>
      </c>
      <c r="C4270" t="s">
        <v>1380</v>
      </c>
      <c r="D4270" s="7" t="str">
        <f t="shared" si="233"/>
        <v>15-12</v>
      </c>
      <c r="E4270" s="1">
        <f>_xlfn.IFNA(VLOOKUP(B4270,'Urban Plastix Holds'!$I$36:$T$433,7,0),0)</f>
        <v>0</v>
      </c>
      <c r="G4270" s="2">
        <f t="shared" si="234"/>
        <v>0</v>
      </c>
      <c r="H4270" s="2">
        <f t="shared" si="235"/>
        <v>0</v>
      </c>
    </row>
    <row r="4271" spans="2:8">
      <c r="B4271" t="s">
        <v>1130</v>
      </c>
      <c r="C4271" t="s">
        <v>1380</v>
      </c>
      <c r="D4271" s="8" t="str">
        <f t="shared" si="233"/>
        <v>16-16</v>
      </c>
      <c r="E4271" s="1">
        <f>_xlfn.IFNA(VLOOKUP(B4271,'Urban Plastix Holds'!$I$36:$T$433,8,0),0)</f>
        <v>0</v>
      </c>
      <c r="G4271" s="2">
        <f t="shared" si="234"/>
        <v>0</v>
      </c>
      <c r="H4271" s="2">
        <f t="shared" si="235"/>
        <v>0</v>
      </c>
    </row>
    <row r="4272" spans="2:8">
      <c r="B4272" t="s">
        <v>1130</v>
      </c>
      <c r="C4272" t="s">
        <v>1380</v>
      </c>
      <c r="D4272" s="9" t="str">
        <f t="shared" si="233"/>
        <v>13-01</v>
      </c>
      <c r="E4272" s="1">
        <f>_xlfn.IFNA(VLOOKUP(B4272,'Urban Plastix Holds'!$I$36:$T$433,9,0),0)</f>
        <v>0</v>
      </c>
      <c r="G4272" s="2">
        <f t="shared" si="234"/>
        <v>0</v>
      </c>
      <c r="H4272" s="2">
        <f t="shared" si="235"/>
        <v>0</v>
      </c>
    </row>
    <row r="4273" spans="2:8">
      <c r="B4273" t="s">
        <v>1130</v>
      </c>
      <c r="C4273" t="s">
        <v>1380</v>
      </c>
      <c r="D4273" s="10" t="str">
        <f t="shared" si="233"/>
        <v>07-13</v>
      </c>
      <c r="E4273" s="1">
        <f>_xlfn.IFNA(VLOOKUP(B4273,'Urban Plastix Holds'!$I$36:$T$433,10,0),0)</f>
        <v>0</v>
      </c>
      <c r="G4273" s="2">
        <f t="shared" si="234"/>
        <v>0</v>
      </c>
      <c r="H4273" s="2">
        <f t="shared" si="235"/>
        <v>0</v>
      </c>
    </row>
    <row r="4274" spans="2:8">
      <c r="B4274" t="s">
        <v>1130</v>
      </c>
      <c r="C4274" t="s">
        <v>1380</v>
      </c>
      <c r="D4274" s="11" t="str">
        <f t="shared" si="233"/>
        <v>11-26</v>
      </c>
      <c r="E4274" s="1">
        <f>_xlfn.IFNA(VLOOKUP(B4274,'Urban Plastix Holds'!$I$36:$T$433,11,0),0)</f>
        <v>0</v>
      </c>
      <c r="G4274" s="2">
        <f t="shared" si="234"/>
        <v>0</v>
      </c>
      <c r="H4274" s="2">
        <f t="shared" si="235"/>
        <v>0</v>
      </c>
    </row>
    <row r="4275" spans="2:8">
      <c r="B4275" t="s">
        <v>1130</v>
      </c>
      <c r="C4275" t="s">
        <v>1380</v>
      </c>
      <c r="D4275" s="13" t="str">
        <f t="shared" si="233"/>
        <v>18-01</v>
      </c>
      <c r="E4275" s="1">
        <f>_xlfn.IFNA(VLOOKUP(B4275,'Urban Plastix Holds'!$I$36:$T$433,12,0),0)</f>
        <v>0</v>
      </c>
      <c r="G4275" s="2">
        <f t="shared" si="234"/>
        <v>0</v>
      </c>
      <c r="H4275" s="2">
        <f t="shared" si="235"/>
        <v>0</v>
      </c>
    </row>
    <row r="4276" spans="2:8">
      <c r="B4276" t="s">
        <v>1130</v>
      </c>
      <c r="C4276" t="s">
        <v>1380</v>
      </c>
      <c r="D4276" s="12" t="str">
        <f t="shared" si="233"/>
        <v>Color Code</v>
      </c>
      <c r="E4276" s="1">
        <f>_xlfn.IFNA(VLOOKUP(B4276,'Urban Plastix Holds'!$I$36:$T$433,13,0),0)</f>
        <v>0</v>
      </c>
      <c r="G4276" s="2">
        <f t="shared" si="234"/>
        <v>0</v>
      </c>
      <c r="H4276" s="2">
        <f t="shared" si="235"/>
        <v>0</v>
      </c>
    </row>
    <row r="4277" spans="2:8">
      <c r="B4277" t="s">
        <v>1174</v>
      </c>
      <c r="C4277" t="s">
        <v>1381</v>
      </c>
      <c r="D4277" s="5" t="str">
        <f t="shared" si="233"/>
        <v>11-12</v>
      </c>
      <c r="E4277" s="1">
        <f>_xlfn.IFNA(VLOOKUP(B4277,'Urban Plastix Holds'!$I$36:$T$433,5,0),0)</f>
        <v>0</v>
      </c>
      <c r="G4277" s="2">
        <f t="shared" si="234"/>
        <v>0</v>
      </c>
      <c r="H4277" s="2">
        <f t="shared" si="235"/>
        <v>0</v>
      </c>
    </row>
    <row r="4278" spans="2:8">
      <c r="B4278" t="s">
        <v>1174</v>
      </c>
      <c r="C4278" t="s">
        <v>1381</v>
      </c>
      <c r="D4278" s="6" t="str">
        <f t="shared" si="233"/>
        <v>14-01</v>
      </c>
      <c r="E4278" s="1">
        <f>_xlfn.IFNA(VLOOKUP(B4278,'Urban Plastix Holds'!$I$36:$T$433,6,0),0)</f>
        <v>0</v>
      </c>
      <c r="G4278" s="2">
        <f t="shared" si="234"/>
        <v>0</v>
      </c>
      <c r="H4278" s="2">
        <f t="shared" si="235"/>
        <v>0</v>
      </c>
    </row>
    <row r="4279" spans="2:8">
      <c r="B4279" t="s">
        <v>1174</v>
      </c>
      <c r="C4279" t="s">
        <v>1381</v>
      </c>
      <c r="D4279" s="7" t="str">
        <f t="shared" si="233"/>
        <v>15-12</v>
      </c>
      <c r="E4279" s="1">
        <f>_xlfn.IFNA(VLOOKUP(B4279,'Urban Plastix Holds'!$I$36:$T$433,7,0),0)</f>
        <v>0</v>
      </c>
      <c r="G4279" s="2">
        <f t="shared" si="234"/>
        <v>0</v>
      </c>
      <c r="H4279" s="2">
        <f t="shared" si="235"/>
        <v>0</v>
      </c>
    </row>
    <row r="4280" spans="2:8">
      <c r="B4280" t="s">
        <v>1174</v>
      </c>
      <c r="C4280" t="s">
        <v>1381</v>
      </c>
      <c r="D4280" s="8" t="str">
        <f t="shared" si="233"/>
        <v>16-16</v>
      </c>
      <c r="E4280" s="1">
        <f>_xlfn.IFNA(VLOOKUP(B4280,'Urban Plastix Holds'!$I$36:$T$433,8,0),0)</f>
        <v>0</v>
      </c>
      <c r="G4280" s="2">
        <f t="shared" si="234"/>
        <v>0</v>
      </c>
      <c r="H4280" s="2">
        <f t="shared" si="235"/>
        <v>0</v>
      </c>
    </row>
    <row r="4281" spans="2:8">
      <c r="B4281" t="s">
        <v>1174</v>
      </c>
      <c r="C4281" t="s">
        <v>1381</v>
      </c>
      <c r="D4281" s="9" t="str">
        <f t="shared" si="233"/>
        <v>13-01</v>
      </c>
      <c r="E4281" s="1">
        <f>_xlfn.IFNA(VLOOKUP(B4281,'Urban Plastix Holds'!$I$36:$T$433,9,0),0)</f>
        <v>0</v>
      </c>
      <c r="G4281" s="2">
        <f t="shared" si="234"/>
        <v>0</v>
      </c>
      <c r="H4281" s="2">
        <f t="shared" si="235"/>
        <v>0</v>
      </c>
    </row>
    <row r="4282" spans="2:8">
      <c r="B4282" t="s">
        <v>1174</v>
      </c>
      <c r="C4282" t="s">
        <v>1381</v>
      </c>
      <c r="D4282" s="10" t="str">
        <f t="shared" si="233"/>
        <v>07-13</v>
      </c>
      <c r="E4282" s="1">
        <f>_xlfn.IFNA(VLOOKUP(B4282,'Urban Plastix Holds'!$I$36:$T$433,10,0),0)</f>
        <v>0</v>
      </c>
      <c r="G4282" s="2">
        <f t="shared" si="234"/>
        <v>0</v>
      </c>
      <c r="H4282" s="2">
        <f t="shared" si="235"/>
        <v>0</v>
      </c>
    </row>
    <row r="4283" spans="2:8">
      <c r="B4283" t="s">
        <v>1174</v>
      </c>
      <c r="C4283" t="s">
        <v>1381</v>
      </c>
      <c r="D4283" s="11" t="str">
        <f t="shared" si="233"/>
        <v>11-26</v>
      </c>
      <c r="E4283" s="1">
        <f>_xlfn.IFNA(VLOOKUP(B4283,'Urban Plastix Holds'!$I$36:$T$433,11,0),0)</f>
        <v>0</v>
      </c>
      <c r="G4283" s="2">
        <f t="shared" si="234"/>
        <v>0</v>
      </c>
      <c r="H4283" s="2">
        <f t="shared" si="235"/>
        <v>0</v>
      </c>
    </row>
    <row r="4284" spans="2:8">
      <c r="B4284" t="s">
        <v>1174</v>
      </c>
      <c r="C4284" t="s">
        <v>1381</v>
      </c>
      <c r="D4284" s="13" t="str">
        <f t="shared" si="233"/>
        <v>18-01</v>
      </c>
      <c r="E4284" s="1">
        <f>_xlfn.IFNA(VLOOKUP(B4284,'Urban Plastix Holds'!$I$36:$T$433,12,0),0)</f>
        <v>0</v>
      </c>
      <c r="G4284" s="2">
        <f t="shared" si="234"/>
        <v>0</v>
      </c>
      <c r="H4284" s="2">
        <f t="shared" si="235"/>
        <v>0</v>
      </c>
    </row>
    <row r="4285" spans="2:8">
      <c r="B4285" t="s">
        <v>1174</v>
      </c>
      <c r="C4285" t="s">
        <v>1381</v>
      </c>
      <c r="D4285" s="12" t="str">
        <f t="shared" si="233"/>
        <v>Color Code</v>
      </c>
      <c r="E4285" s="1">
        <f>_xlfn.IFNA(VLOOKUP(B4285,'Urban Plastix Holds'!$I$36:$T$433,13,0),0)</f>
        <v>0</v>
      </c>
      <c r="G4285" s="2">
        <f t="shared" si="234"/>
        <v>0</v>
      </c>
      <c r="H4285" s="2">
        <f t="shared" si="235"/>
        <v>0</v>
      </c>
    </row>
    <row r="4286" spans="2:8">
      <c r="B4286" t="s">
        <v>1133</v>
      </c>
      <c r="C4286" t="s">
        <v>1382</v>
      </c>
      <c r="D4286" s="5" t="str">
        <f t="shared" si="233"/>
        <v>11-12</v>
      </c>
      <c r="E4286" s="1">
        <f>_xlfn.IFNA(VLOOKUP(B4286,'Urban Plastix Holds'!$I$36:$T$433,5,0),0)</f>
        <v>0</v>
      </c>
      <c r="G4286" s="2">
        <f t="shared" si="234"/>
        <v>0</v>
      </c>
      <c r="H4286" s="2">
        <f t="shared" si="235"/>
        <v>0</v>
      </c>
    </row>
    <row r="4287" spans="2:8">
      <c r="B4287" t="s">
        <v>1133</v>
      </c>
      <c r="C4287" t="s">
        <v>1382</v>
      </c>
      <c r="D4287" s="6" t="str">
        <f t="shared" si="233"/>
        <v>14-01</v>
      </c>
      <c r="E4287" s="1">
        <f>_xlfn.IFNA(VLOOKUP(B4287,'Urban Plastix Holds'!$I$36:$T$433,6,0),0)</f>
        <v>0</v>
      </c>
      <c r="G4287" s="2">
        <f t="shared" si="234"/>
        <v>0</v>
      </c>
      <c r="H4287" s="2">
        <f t="shared" si="235"/>
        <v>0</v>
      </c>
    </row>
    <row r="4288" spans="2:8">
      <c r="B4288" t="s">
        <v>1133</v>
      </c>
      <c r="C4288" t="s">
        <v>1382</v>
      </c>
      <c r="D4288" s="7" t="str">
        <f t="shared" si="233"/>
        <v>15-12</v>
      </c>
      <c r="E4288" s="1">
        <f>_xlfn.IFNA(VLOOKUP(B4288,'Urban Plastix Holds'!$I$36:$T$433,7,0),0)</f>
        <v>0</v>
      </c>
      <c r="G4288" s="2">
        <f t="shared" si="234"/>
        <v>0</v>
      </c>
      <c r="H4288" s="2">
        <f t="shared" si="235"/>
        <v>0</v>
      </c>
    </row>
    <row r="4289" spans="2:8">
      <c r="B4289" t="s">
        <v>1133</v>
      </c>
      <c r="C4289" t="s">
        <v>1382</v>
      </c>
      <c r="D4289" s="8" t="str">
        <f t="shared" si="233"/>
        <v>16-16</v>
      </c>
      <c r="E4289" s="1">
        <f>_xlfn.IFNA(VLOOKUP(B4289,'Urban Plastix Holds'!$I$36:$T$433,8,0),0)</f>
        <v>0</v>
      </c>
      <c r="G4289" s="2">
        <f t="shared" si="234"/>
        <v>0</v>
      </c>
      <c r="H4289" s="2">
        <f t="shared" si="235"/>
        <v>0</v>
      </c>
    </row>
    <row r="4290" spans="2:8">
      <c r="B4290" t="s">
        <v>1133</v>
      </c>
      <c r="C4290" t="s">
        <v>1382</v>
      </c>
      <c r="D4290" s="9" t="str">
        <f t="shared" si="233"/>
        <v>13-01</v>
      </c>
      <c r="E4290" s="1">
        <f>_xlfn.IFNA(VLOOKUP(B4290,'Urban Plastix Holds'!$I$36:$T$433,9,0),0)</f>
        <v>0</v>
      </c>
      <c r="G4290" s="2">
        <f t="shared" si="234"/>
        <v>0</v>
      </c>
      <c r="H4290" s="2">
        <f t="shared" si="235"/>
        <v>0</v>
      </c>
    </row>
    <row r="4291" spans="2:8">
      <c r="B4291" t="s">
        <v>1133</v>
      </c>
      <c r="C4291" t="s">
        <v>1382</v>
      </c>
      <c r="D4291" s="10" t="str">
        <f t="shared" si="233"/>
        <v>07-13</v>
      </c>
      <c r="E4291" s="1">
        <f>_xlfn.IFNA(VLOOKUP(B4291,'Urban Plastix Holds'!$I$36:$T$433,10,0),0)</f>
        <v>0</v>
      </c>
      <c r="G4291" s="2">
        <f t="shared" si="234"/>
        <v>0</v>
      </c>
      <c r="H4291" s="2">
        <f t="shared" si="235"/>
        <v>0</v>
      </c>
    </row>
    <row r="4292" spans="2:8">
      <c r="B4292" t="s">
        <v>1133</v>
      </c>
      <c r="C4292" t="s">
        <v>1382</v>
      </c>
      <c r="D4292" s="11" t="str">
        <f t="shared" si="233"/>
        <v>11-26</v>
      </c>
      <c r="E4292" s="1">
        <f>_xlfn.IFNA(VLOOKUP(B4292,'Urban Plastix Holds'!$I$36:$T$433,11,0),0)</f>
        <v>0</v>
      </c>
      <c r="G4292" s="2">
        <f t="shared" si="234"/>
        <v>0</v>
      </c>
      <c r="H4292" s="2">
        <f t="shared" si="235"/>
        <v>0</v>
      </c>
    </row>
    <row r="4293" spans="2:8">
      <c r="B4293" t="s">
        <v>1133</v>
      </c>
      <c r="C4293" t="s">
        <v>1382</v>
      </c>
      <c r="D4293" s="13" t="str">
        <f t="shared" si="233"/>
        <v>18-01</v>
      </c>
      <c r="E4293" s="1">
        <f>_xlfn.IFNA(VLOOKUP(B4293,'Urban Plastix Holds'!$I$36:$T$433,12,0),0)</f>
        <v>0</v>
      </c>
      <c r="G4293" s="2">
        <f t="shared" si="234"/>
        <v>0</v>
      </c>
      <c r="H4293" s="2">
        <f t="shared" si="235"/>
        <v>0</v>
      </c>
    </row>
    <row r="4294" spans="2:8">
      <c r="B4294" t="s">
        <v>1133</v>
      </c>
      <c r="C4294" t="s">
        <v>1382</v>
      </c>
      <c r="D4294" s="12" t="str">
        <f t="shared" si="233"/>
        <v>Color Code</v>
      </c>
      <c r="E4294" s="1">
        <f>_xlfn.IFNA(VLOOKUP(B4294,'Urban Plastix Holds'!$I$36:$T$433,13,0),0)</f>
        <v>0</v>
      </c>
      <c r="G4294" s="2">
        <f t="shared" si="234"/>
        <v>0</v>
      </c>
      <c r="H4294" s="2">
        <f t="shared" si="235"/>
        <v>0</v>
      </c>
    </row>
    <row r="4295" spans="2:8">
      <c r="B4295" t="s">
        <v>1139</v>
      </c>
      <c r="C4295" t="s">
        <v>1383</v>
      </c>
      <c r="D4295" s="5" t="str">
        <f t="shared" si="233"/>
        <v>11-12</v>
      </c>
      <c r="E4295" s="1">
        <f>_xlfn.IFNA(VLOOKUP(B4295,'Urban Plastix Holds'!$I$36:$T$433,5,0),0)</f>
        <v>0</v>
      </c>
      <c r="G4295" s="2">
        <f t="shared" si="234"/>
        <v>0</v>
      </c>
      <c r="H4295" s="2">
        <f t="shared" si="235"/>
        <v>0</v>
      </c>
    </row>
    <row r="4296" spans="2:8">
      <c r="B4296" t="s">
        <v>1139</v>
      </c>
      <c r="C4296" t="s">
        <v>1383</v>
      </c>
      <c r="D4296" s="6" t="str">
        <f t="shared" si="233"/>
        <v>14-01</v>
      </c>
      <c r="E4296" s="1">
        <f>_xlfn.IFNA(VLOOKUP(B4296,'Urban Plastix Holds'!$I$36:$T$433,6,0),0)</f>
        <v>0</v>
      </c>
      <c r="G4296" s="2">
        <f t="shared" si="234"/>
        <v>0</v>
      </c>
      <c r="H4296" s="2">
        <f t="shared" si="235"/>
        <v>0</v>
      </c>
    </row>
    <row r="4297" spans="2:8">
      <c r="B4297" t="s">
        <v>1139</v>
      </c>
      <c r="C4297" t="s">
        <v>1383</v>
      </c>
      <c r="D4297" s="7" t="str">
        <f t="shared" si="233"/>
        <v>15-12</v>
      </c>
      <c r="E4297" s="1">
        <f>_xlfn.IFNA(VLOOKUP(B4297,'Urban Plastix Holds'!$I$36:$T$433,7,0),0)</f>
        <v>0</v>
      </c>
      <c r="G4297" s="2">
        <f t="shared" si="234"/>
        <v>0</v>
      </c>
      <c r="H4297" s="2">
        <f t="shared" si="235"/>
        <v>0</v>
      </c>
    </row>
    <row r="4298" spans="2:8">
      <c r="B4298" t="s">
        <v>1139</v>
      </c>
      <c r="C4298" t="s">
        <v>1383</v>
      </c>
      <c r="D4298" s="8" t="str">
        <f t="shared" si="233"/>
        <v>16-16</v>
      </c>
      <c r="E4298" s="1">
        <f>_xlfn.IFNA(VLOOKUP(B4298,'Urban Plastix Holds'!$I$36:$T$433,8,0),0)</f>
        <v>0</v>
      </c>
      <c r="G4298" s="2">
        <f t="shared" si="234"/>
        <v>0</v>
      </c>
      <c r="H4298" s="2">
        <f t="shared" si="235"/>
        <v>0</v>
      </c>
    </row>
    <row r="4299" spans="2:8">
      <c r="B4299" t="s">
        <v>1139</v>
      </c>
      <c r="C4299" t="s">
        <v>1383</v>
      </c>
      <c r="D4299" s="9" t="str">
        <f t="shared" si="233"/>
        <v>13-01</v>
      </c>
      <c r="E4299" s="1">
        <f>_xlfn.IFNA(VLOOKUP(B4299,'Urban Plastix Holds'!$I$36:$T$433,9,0),0)</f>
        <v>0</v>
      </c>
      <c r="G4299" s="2">
        <f t="shared" si="234"/>
        <v>0</v>
      </c>
      <c r="H4299" s="2">
        <f t="shared" si="235"/>
        <v>0</v>
      </c>
    </row>
    <row r="4300" spans="2:8">
      <c r="B4300" t="s">
        <v>1139</v>
      </c>
      <c r="C4300" t="s">
        <v>1383</v>
      </c>
      <c r="D4300" s="10" t="str">
        <f t="shared" si="233"/>
        <v>07-13</v>
      </c>
      <c r="E4300" s="1">
        <f>_xlfn.IFNA(VLOOKUP(B4300,'Urban Plastix Holds'!$I$36:$T$433,10,0),0)</f>
        <v>0</v>
      </c>
      <c r="G4300" s="2">
        <f t="shared" si="234"/>
        <v>0</v>
      </c>
      <c r="H4300" s="2">
        <f t="shared" si="235"/>
        <v>0</v>
      </c>
    </row>
    <row r="4301" spans="2:8">
      <c r="B4301" t="s">
        <v>1139</v>
      </c>
      <c r="C4301" t="s">
        <v>1383</v>
      </c>
      <c r="D4301" s="11" t="str">
        <f t="shared" si="233"/>
        <v>11-26</v>
      </c>
      <c r="E4301" s="1">
        <f>_xlfn.IFNA(VLOOKUP(B4301,'Urban Plastix Holds'!$I$36:$T$433,11,0),0)</f>
        <v>0</v>
      </c>
      <c r="G4301" s="2">
        <f t="shared" si="234"/>
        <v>0</v>
      </c>
      <c r="H4301" s="2">
        <f t="shared" si="235"/>
        <v>0</v>
      </c>
    </row>
    <row r="4302" spans="2:8">
      <c r="B4302" t="s">
        <v>1139</v>
      </c>
      <c r="C4302" t="s">
        <v>1383</v>
      </c>
      <c r="D4302" s="13" t="str">
        <f t="shared" si="233"/>
        <v>18-01</v>
      </c>
      <c r="E4302" s="1">
        <f>_xlfn.IFNA(VLOOKUP(B4302,'Urban Plastix Holds'!$I$36:$T$433,12,0),0)</f>
        <v>0</v>
      </c>
      <c r="G4302" s="2">
        <f t="shared" si="234"/>
        <v>0</v>
      </c>
      <c r="H4302" s="2">
        <f t="shared" si="235"/>
        <v>0</v>
      </c>
    </row>
    <row r="4303" spans="2:8">
      <c r="B4303" t="s">
        <v>1139</v>
      </c>
      <c r="C4303" t="s">
        <v>1383</v>
      </c>
      <c r="D4303" s="12" t="str">
        <f t="shared" si="233"/>
        <v>Color Code</v>
      </c>
      <c r="E4303" s="1">
        <f>_xlfn.IFNA(VLOOKUP(B4303,'Urban Plastix Holds'!$I$36:$T$433,13,0),0)</f>
        <v>0</v>
      </c>
      <c r="G4303" s="2">
        <f t="shared" si="234"/>
        <v>0</v>
      </c>
      <c r="H4303" s="2">
        <f t="shared" si="235"/>
        <v>0</v>
      </c>
    </row>
    <row r="4304" spans="2:8">
      <c r="B4304" t="s">
        <v>1162</v>
      </c>
      <c r="C4304" t="s">
        <v>1384</v>
      </c>
      <c r="D4304" s="5" t="str">
        <f t="shared" si="233"/>
        <v>11-12</v>
      </c>
      <c r="E4304" s="1">
        <f>_xlfn.IFNA(VLOOKUP(B4304,'Urban Plastix Holds'!$I$36:$T$433,5,0),0)</f>
        <v>0</v>
      </c>
      <c r="G4304" s="2">
        <f t="shared" si="234"/>
        <v>0</v>
      </c>
      <c r="H4304" s="2">
        <f t="shared" si="235"/>
        <v>0</v>
      </c>
    </row>
    <row r="4305" spans="2:8">
      <c r="B4305" t="s">
        <v>1162</v>
      </c>
      <c r="C4305" t="s">
        <v>1384</v>
      </c>
      <c r="D4305" s="6" t="str">
        <f t="shared" si="233"/>
        <v>14-01</v>
      </c>
      <c r="E4305" s="1">
        <f>_xlfn.IFNA(VLOOKUP(B4305,'Urban Plastix Holds'!$I$36:$T$433,6,0),0)</f>
        <v>0</v>
      </c>
      <c r="G4305" s="2">
        <f t="shared" si="234"/>
        <v>0</v>
      </c>
      <c r="H4305" s="2">
        <f t="shared" si="235"/>
        <v>0</v>
      </c>
    </row>
    <row r="4306" spans="2:8">
      <c r="B4306" t="s">
        <v>1162</v>
      </c>
      <c r="C4306" t="s">
        <v>1384</v>
      </c>
      <c r="D4306" s="7" t="str">
        <f t="shared" ref="D4306:D4369" si="236">D4297</f>
        <v>15-12</v>
      </c>
      <c r="E4306" s="1">
        <f>_xlfn.IFNA(VLOOKUP(B4306,'Urban Plastix Holds'!$I$36:$T$433,7,0),0)</f>
        <v>0</v>
      </c>
      <c r="G4306" s="2">
        <f t="shared" si="234"/>
        <v>0</v>
      </c>
      <c r="H4306" s="2">
        <f t="shared" si="235"/>
        <v>0</v>
      </c>
    </row>
    <row r="4307" spans="2:8">
      <c r="B4307" t="s">
        <v>1162</v>
      </c>
      <c r="C4307" t="s">
        <v>1384</v>
      </c>
      <c r="D4307" s="8" t="str">
        <f t="shared" si="236"/>
        <v>16-16</v>
      </c>
      <c r="E4307" s="1">
        <f>_xlfn.IFNA(VLOOKUP(B4307,'Urban Plastix Holds'!$I$36:$T$433,8,0),0)</f>
        <v>0</v>
      </c>
      <c r="G4307" s="2">
        <f t="shared" si="234"/>
        <v>0</v>
      </c>
      <c r="H4307" s="2">
        <f t="shared" si="235"/>
        <v>0</v>
      </c>
    </row>
    <row r="4308" spans="2:8">
      <c r="B4308" t="s">
        <v>1162</v>
      </c>
      <c r="C4308" t="s">
        <v>1384</v>
      </c>
      <c r="D4308" s="9" t="str">
        <f t="shared" si="236"/>
        <v>13-01</v>
      </c>
      <c r="E4308" s="1">
        <f>_xlfn.IFNA(VLOOKUP(B4308,'Urban Plastix Holds'!$I$36:$T$433,9,0),0)</f>
        <v>0</v>
      </c>
      <c r="G4308" s="2">
        <f t="shared" si="234"/>
        <v>0</v>
      </c>
      <c r="H4308" s="2">
        <f t="shared" si="235"/>
        <v>0</v>
      </c>
    </row>
    <row r="4309" spans="2:8">
      <c r="B4309" t="s">
        <v>1162</v>
      </c>
      <c r="C4309" t="s">
        <v>1384</v>
      </c>
      <c r="D4309" s="10" t="str">
        <f t="shared" si="236"/>
        <v>07-13</v>
      </c>
      <c r="E4309" s="1">
        <f>_xlfn.IFNA(VLOOKUP(B4309,'Urban Plastix Holds'!$I$36:$T$433,10,0),0)</f>
        <v>0</v>
      </c>
      <c r="G4309" s="2">
        <f t="shared" si="234"/>
        <v>0</v>
      </c>
      <c r="H4309" s="2">
        <f t="shared" si="235"/>
        <v>0</v>
      </c>
    </row>
    <row r="4310" spans="2:8">
      <c r="B4310" t="s">
        <v>1162</v>
      </c>
      <c r="C4310" t="s">
        <v>1384</v>
      </c>
      <c r="D4310" s="11" t="str">
        <f t="shared" si="236"/>
        <v>11-26</v>
      </c>
      <c r="E4310" s="1">
        <f>_xlfn.IFNA(VLOOKUP(B4310,'Urban Plastix Holds'!$I$36:$T$433,11,0),0)</f>
        <v>0</v>
      </c>
      <c r="G4310" s="2">
        <f t="shared" si="234"/>
        <v>0</v>
      </c>
      <c r="H4310" s="2">
        <f t="shared" si="235"/>
        <v>0</v>
      </c>
    </row>
    <row r="4311" spans="2:8">
      <c r="B4311" t="s">
        <v>1162</v>
      </c>
      <c r="C4311" t="s">
        <v>1384</v>
      </c>
      <c r="D4311" s="13" t="str">
        <f t="shared" si="236"/>
        <v>18-01</v>
      </c>
      <c r="E4311" s="1">
        <f>_xlfn.IFNA(VLOOKUP(B4311,'Urban Plastix Holds'!$I$36:$T$433,12,0),0)</f>
        <v>0</v>
      </c>
      <c r="G4311" s="2">
        <f t="shared" si="234"/>
        <v>0</v>
      </c>
      <c r="H4311" s="2">
        <f t="shared" si="235"/>
        <v>0</v>
      </c>
    </row>
    <row r="4312" spans="2:8">
      <c r="B4312" t="s">
        <v>1162</v>
      </c>
      <c r="C4312" t="s">
        <v>1384</v>
      </c>
      <c r="D4312" s="12" t="str">
        <f t="shared" si="236"/>
        <v>Color Code</v>
      </c>
      <c r="E4312" s="1">
        <f>_xlfn.IFNA(VLOOKUP(B4312,'Urban Plastix Holds'!$I$36:$T$433,13,0),0)</f>
        <v>0</v>
      </c>
      <c r="G4312" s="2">
        <f t="shared" si="234"/>
        <v>0</v>
      </c>
      <c r="H4312" s="2">
        <f t="shared" si="235"/>
        <v>0</v>
      </c>
    </row>
    <row r="4313" spans="2:8">
      <c r="B4313" t="s">
        <v>1134</v>
      </c>
      <c r="C4313" t="s">
        <v>1385</v>
      </c>
      <c r="D4313" s="5" t="str">
        <f t="shared" si="236"/>
        <v>11-12</v>
      </c>
      <c r="E4313" s="1">
        <f>_xlfn.IFNA(VLOOKUP(B4313,'Urban Plastix Holds'!$I$36:$T$433,5,0),0)</f>
        <v>0</v>
      </c>
      <c r="G4313" s="2">
        <f t="shared" si="234"/>
        <v>0</v>
      </c>
      <c r="H4313" s="2">
        <f t="shared" si="235"/>
        <v>0</v>
      </c>
    </row>
    <row r="4314" spans="2:8">
      <c r="B4314" t="s">
        <v>1134</v>
      </c>
      <c r="C4314" t="s">
        <v>1385</v>
      </c>
      <c r="D4314" s="6" t="str">
        <f t="shared" si="236"/>
        <v>14-01</v>
      </c>
      <c r="E4314" s="1">
        <f>_xlfn.IFNA(VLOOKUP(B4314,'Urban Plastix Holds'!$I$36:$T$433,6,0),0)</f>
        <v>0</v>
      </c>
      <c r="G4314" s="2">
        <f t="shared" si="234"/>
        <v>0</v>
      </c>
      <c r="H4314" s="2">
        <f t="shared" si="235"/>
        <v>0</v>
      </c>
    </row>
    <row r="4315" spans="2:8">
      <c r="B4315" t="s">
        <v>1134</v>
      </c>
      <c r="C4315" t="s">
        <v>1385</v>
      </c>
      <c r="D4315" s="7" t="str">
        <f t="shared" si="236"/>
        <v>15-12</v>
      </c>
      <c r="E4315" s="1">
        <f>_xlfn.IFNA(VLOOKUP(B4315,'Urban Plastix Holds'!$I$36:$T$433,7,0),0)</f>
        <v>0</v>
      </c>
      <c r="G4315" s="2">
        <f t="shared" si="234"/>
        <v>0</v>
      </c>
      <c r="H4315" s="2">
        <f t="shared" si="235"/>
        <v>0</v>
      </c>
    </row>
    <row r="4316" spans="2:8">
      <c r="B4316" t="s">
        <v>1134</v>
      </c>
      <c r="C4316" t="s">
        <v>1385</v>
      </c>
      <c r="D4316" s="8" t="str">
        <f t="shared" si="236"/>
        <v>16-16</v>
      </c>
      <c r="E4316" s="1">
        <f>_xlfn.IFNA(VLOOKUP(B4316,'Urban Plastix Holds'!$I$36:$T$433,8,0),0)</f>
        <v>0</v>
      </c>
      <c r="G4316" s="2">
        <f t="shared" si="234"/>
        <v>0</v>
      </c>
      <c r="H4316" s="2">
        <f t="shared" si="235"/>
        <v>0</v>
      </c>
    </row>
    <row r="4317" spans="2:8">
      <c r="B4317" t="s">
        <v>1134</v>
      </c>
      <c r="C4317" t="s">
        <v>1385</v>
      </c>
      <c r="D4317" s="9" t="str">
        <f t="shared" si="236"/>
        <v>13-01</v>
      </c>
      <c r="E4317" s="1">
        <f>_xlfn.IFNA(VLOOKUP(B4317,'Urban Plastix Holds'!$I$36:$T$433,9,0),0)</f>
        <v>0</v>
      </c>
      <c r="G4317" s="2">
        <f t="shared" si="234"/>
        <v>0</v>
      </c>
      <c r="H4317" s="2">
        <f t="shared" si="235"/>
        <v>0</v>
      </c>
    </row>
    <row r="4318" spans="2:8">
      <c r="B4318" t="s">
        <v>1134</v>
      </c>
      <c r="C4318" t="s">
        <v>1385</v>
      </c>
      <c r="D4318" s="10" t="str">
        <f t="shared" si="236"/>
        <v>07-13</v>
      </c>
      <c r="E4318" s="1">
        <f>_xlfn.IFNA(VLOOKUP(B4318,'Urban Plastix Holds'!$I$36:$T$433,10,0),0)</f>
        <v>0</v>
      </c>
      <c r="G4318" s="2">
        <f t="shared" si="234"/>
        <v>0</v>
      </c>
      <c r="H4318" s="2">
        <f t="shared" si="235"/>
        <v>0</v>
      </c>
    </row>
    <row r="4319" spans="2:8">
      <c r="B4319" t="s">
        <v>1134</v>
      </c>
      <c r="C4319" t="s">
        <v>1385</v>
      </c>
      <c r="D4319" s="11" t="str">
        <f t="shared" si="236"/>
        <v>11-26</v>
      </c>
      <c r="E4319" s="1">
        <f>_xlfn.IFNA(VLOOKUP(B4319,'Urban Plastix Holds'!$I$36:$T$433,11,0),0)</f>
        <v>0</v>
      </c>
      <c r="G4319" s="2">
        <f t="shared" si="234"/>
        <v>0</v>
      </c>
      <c r="H4319" s="2">
        <f t="shared" si="235"/>
        <v>0</v>
      </c>
    </row>
    <row r="4320" spans="2:8">
      <c r="B4320" t="s">
        <v>1134</v>
      </c>
      <c r="C4320" t="s">
        <v>1385</v>
      </c>
      <c r="D4320" s="13" t="str">
        <f t="shared" si="236"/>
        <v>18-01</v>
      </c>
      <c r="E4320" s="1">
        <f>_xlfn.IFNA(VLOOKUP(B4320,'Urban Plastix Holds'!$I$36:$T$433,12,0),0)</f>
        <v>0</v>
      </c>
      <c r="G4320" s="2">
        <f t="shared" si="234"/>
        <v>0</v>
      </c>
      <c r="H4320" s="2">
        <f t="shared" si="235"/>
        <v>0</v>
      </c>
    </row>
    <row r="4321" spans="2:8">
      <c r="B4321" t="s">
        <v>1134</v>
      </c>
      <c r="C4321" t="s">
        <v>1385</v>
      </c>
      <c r="D4321" s="12" t="str">
        <f t="shared" si="236"/>
        <v>Color Code</v>
      </c>
      <c r="E4321" s="1">
        <f>_xlfn.IFNA(VLOOKUP(B4321,'Urban Plastix Holds'!$I$36:$T$433,13,0),0)</f>
        <v>0</v>
      </c>
      <c r="G4321" s="2">
        <f t="shared" si="234"/>
        <v>0</v>
      </c>
      <c r="H4321" s="2">
        <f t="shared" si="235"/>
        <v>0</v>
      </c>
    </row>
    <row r="4322" spans="2:8">
      <c r="B4322" t="s">
        <v>1095</v>
      </c>
      <c r="C4322" t="s">
        <v>1386</v>
      </c>
      <c r="D4322" s="5" t="str">
        <f t="shared" si="236"/>
        <v>11-12</v>
      </c>
      <c r="E4322" s="1">
        <f>_xlfn.IFNA(VLOOKUP(B4322,'Urban Plastix Holds'!$I$36:$T$433,5,0),0)</f>
        <v>0</v>
      </c>
      <c r="G4322" s="2">
        <f t="shared" si="234"/>
        <v>0</v>
      </c>
      <c r="H4322" s="2">
        <f t="shared" si="235"/>
        <v>0</v>
      </c>
    </row>
    <row r="4323" spans="2:8">
      <c r="B4323" t="s">
        <v>1095</v>
      </c>
      <c r="C4323" t="s">
        <v>1386</v>
      </c>
      <c r="D4323" s="6" t="str">
        <f t="shared" si="236"/>
        <v>14-01</v>
      </c>
      <c r="E4323" s="1">
        <f>_xlfn.IFNA(VLOOKUP(B4323,'Urban Plastix Holds'!$I$36:$T$433,6,0),0)</f>
        <v>0</v>
      </c>
      <c r="G4323" s="2">
        <f t="shared" si="234"/>
        <v>0</v>
      </c>
      <c r="H4323" s="2">
        <f t="shared" si="235"/>
        <v>0</v>
      </c>
    </row>
    <row r="4324" spans="2:8">
      <c r="B4324" t="s">
        <v>1095</v>
      </c>
      <c r="C4324" t="s">
        <v>1386</v>
      </c>
      <c r="D4324" s="7" t="str">
        <f t="shared" si="236"/>
        <v>15-12</v>
      </c>
      <c r="E4324" s="1">
        <f>_xlfn.IFNA(VLOOKUP(B4324,'Urban Plastix Holds'!$I$36:$T$433,7,0),0)</f>
        <v>0</v>
      </c>
      <c r="G4324" s="2">
        <f t="shared" si="234"/>
        <v>0</v>
      </c>
      <c r="H4324" s="2">
        <f t="shared" si="235"/>
        <v>0</v>
      </c>
    </row>
    <row r="4325" spans="2:8">
      <c r="B4325" t="s">
        <v>1095</v>
      </c>
      <c r="C4325" t="s">
        <v>1386</v>
      </c>
      <c r="D4325" s="8" t="str">
        <f t="shared" si="236"/>
        <v>16-16</v>
      </c>
      <c r="E4325" s="1">
        <f>_xlfn.IFNA(VLOOKUP(B4325,'Urban Plastix Holds'!$I$36:$T$433,8,0),0)</f>
        <v>0</v>
      </c>
      <c r="G4325" s="2">
        <f t="shared" si="234"/>
        <v>0</v>
      </c>
      <c r="H4325" s="2">
        <f t="shared" si="235"/>
        <v>0</v>
      </c>
    </row>
    <row r="4326" spans="2:8">
      <c r="B4326" t="s">
        <v>1095</v>
      </c>
      <c r="C4326" t="s">
        <v>1386</v>
      </c>
      <c r="D4326" s="9" t="str">
        <f t="shared" si="236"/>
        <v>13-01</v>
      </c>
      <c r="E4326" s="1">
        <f>_xlfn.IFNA(VLOOKUP(B4326,'Urban Plastix Holds'!$I$36:$T$433,9,0),0)</f>
        <v>0</v>
      </c>
      <c r="G4326" s="2">
        <f t="shared" si="234"/>
        <v>0</v>
      </c>
      <c r="H4326" s="2">
        <f t="shared" si="235"/>
        <v>0</v>
      </c>
    </row>
    <row r="4327" spans="2:8">
      <c r="B4327" t="s">
        <v>1095</v>
      </c>
      <c r="C4327" t="s">
        <v>1386</v>
      </c>
      <c r="D4327" s="10" t="str">
        <f t="shared" si="236"/>
        <v>07-13</v>
      </c>
      <c r="E4327" s="1">
        <f>_xlfn.IFNA(VLOOKUP(B4327,'Urban Plastix Holds'!$I$36:$T$433,10,0),0)</f>
        <v>0</v>
      </c>
      <c r="G4327" s="2">
        <f t="shared" si="234"/>
        <v>0</v>
      </c>
      <c r="H4327" s="2">
        <f t="shared" si="235"/>
        <v>0</v>
      </c>
    </row>
    <row r="4328" spans="2:8">
      <c r="B4328" t="s">
        <v>1095</v>
      </c>
      <c r="C4328" t="s">
        <v>1386</v>
      </c>
      <c r="D4328" s="11" t="str">
        <f t="shared" si="236"/>
        <v>11-26</v>
      </c>
      <c r="E4328" s="1">
        <f>_xlfn.IFNA(VLOOKUP(B4328,'Urban Plastix Holds'!$I$36:$T$433,11,0),0)</f>
        <v>0</v>
      </c>
      <c r="G4328" s="2">
        <f t="shared" ref="G4328:G4391" si="237">E4328*F4328</f>
        <v>0</v>
      </c>
      <c r="H4328" s="2">
        <f t="shared" ref="H4328:H4391" si="238">IF($S$11="Y",G4328*0.05,0)</f>
        <v>0</v>
      </c>
    </row>
    <row r="4329" spans="2:8">
      <c r="B4329" t="s">
        <v>1095</v>
      </c>
      <c r="C4329" t="s">
        <v>1386</v>
      </c>
      <c r="D4329" s="13" t="str">
        <f t="shared" si="236"/>
        <v>18-01</v>
      </c>
      <c r="E4329" s="1">
        <f>_xlfn.IFNA(VLOOKUP(B4329,'Urban Plastix Holds'!$I$36:$T$433,12,0),0)</f>
        <v>0</v>
      </c>
      <c r="G4329" s="2">
        <f t="shared" si="237"/>
        <v>0</v>
      </c>
      <c r="H4329" s="2">
        <f t="shared" si="238"/>
        <v>0</v>
      </c>
    </row>
    <row r="4330" spans="2:8">
      <c r="B4330" t="s">
        <v>1095</v>
      </c>
      <c r="C4330" t="s">
        <v>1386</v>
      </c>
      <c r="D4330" s="12" t="str">
        <f t="shared" si="236"/>
        <v>Color Code</v>
      </c>
      <c r="E4330" s="1">
        <f>_xlfn.IFNA(VLOOKUP(B4330,'Urban Plastix Holds'!$I$36:$T$433,13,0),0)</f>
        <v>0</v>
      </c>
      <c r="G4330" s="2">
        <f t="shared" si="237"/>
        <v>0</v>
      </c>
      <c r="H4330" s="2">
        <f t="shared" si="238"/>
        <v>0</v>
      </c>
    </row>
    <row r="4331" spans="2:8">
      <c r="B4331" t="s">
        <v>1099</v>
      </c>
      <c r="C4331" t="s">
        <v>1387</v>
      </c>
      <c r="D4331" s="5" t="str">
        <f t="shared" si="236"/>
        <v>11-12</v>
      </c>
      <c r="E4331" s="1">
        <f>_xlfn.IFNA(VLOOKUP(B4331,'Urban Plastix Holds'!$I$36:$T$433,5,0),0)</f>
        <v>0</v>
      </c>
      <c r="G4331" s="2">
        <f t="shared" si="237"/>
        <v>0</v>
      </c>
      <c r="H4331" s="2">
        <f t="shared" si="238"/>
        <v>0</v>
      </c>
    </row>
    <row r="4332" spans="2:8">
      <c r="B4332" t="s">
        <v>1099</v>
      </c>
      <c r="C4332" t="s">
        <v>1387</v>
      </c>
      <c r="D4332" s="6" t="str">
        <f t="shared" si="236"/>
        <v>14-01</v>
      </c>
      <c r="E4332" s="1">
        <f>_xlfn.IFNA(VLOOKUP(B4332,'Urban Plastix Holds'!$I$36:$T$433,6,0),0)</f>
        <v>0</v>
      </c>
      <c r="G4332" s="2">
        <f t="shared" si="237"/>
        <v>0</v>
      </c>
      <c r="H4332" s="2">
        <f t="shared" si="238"/>
        <v>0</v>
      </c>
    </row>
    <row r="4333" spans="2:8">
      <c r="B4333" t="s">
        <v>1099</v>
      </c>
      <c r="C4333" t="s">
        <v>1387</v>
      </c>
      <c r="D4333" s="7" t="str">
        <f t="shared" si="236"/>
        <v>15-12</v>
      </c>
      <c r="E4333" s="1">
        <f>_xlfn.IFNA(VLOOKUP(B4333,'Urban Plastix Holds'!$I$36:$T$433,7,0),0)</f>
        <v>0</v>
      </c>
      <c r="G4333" s="2">
        <f t="shared" si="237"/>
        <v>0</v>
      </c>
      <c r="H4333" s="2">
        <f t="shared" si="238"/>
        <v>0</v>
      </c>
    </row>
    <row r="4334" spans="2:8">
      <c r="B4334" t="s">
        <v>1099</v>
      </c>
      <c r="C4334" t="s">
        <v>1387</v>
      </c>
      <c r="D4334" s="8" t="str">
        <f t="shared" si="236"/>
        <v>16-16</v>
      </c>
      <c r="E4334" s="1">
        <f>_xlfn.IFNA(VLOOKUP(B4334,'Urban Plastix Holds'!$I$36:$T$433,8,0),0)</f>
        <v>0</v>
      </c>
      <c r="G4334" s="2">
        <f t="shared" si="237"/>
        <v>0</v>
      </c>
      <c r="H4334" s="2">
        <f t="shared" si="238"/>
        <v>0</v>
      </c>
    </row>
    <row r="4335" spans="2:8">
      <c r="B4335" t="s">
        <v>1099</v>
      </c>
      <c r="C4335" t="s">
        <v>1387</v>
      </c>
      <c r="D4335" s="9" t="str">
        <f t="shared" si="236"/>
        <v>13-01</v>
      </c>
      <c r="E4335" s="1">
        <f>_xlfn.IFNA(VLOOKUP(B4335,'Urban Plastix Holds'!$I$36:$T$433,9,0),0)</f>
        <v>0</v>
      </c>
      <c r="G4335" s="2">
        <f t="shared" si="237"/>
        <v>0</v>
      </c>
      <c r="H4335" s="2">
        <f t="shared" si="238"/>
        <v>0</v>
      </c>
    </row>
    <row r="4336" spans="2:8">
      <c r="B4336" t="s">
        <v>1099</v>
      </c>
      <c r="C4336" t="s">
        <v>1387</v>
      </c>
      <c r="D4336" s="10" t="str">
        <f t="shared" si="236"/>
        <v>07-13</v>
      </c>
      <c r="E4336" s="1">
        <f>_xlfn.IFNA(VLOOKUP(B4336,'Urban Plastix Holds'!$I$36:$T$433,10,0),0)</f>
        <v>0</v>
      </c>
      <c r="G4336" s="2">
        <f t="shared" si="237"/>
        <v>0</v>
      </c>
      <c r="H4336" s="2">
        <f t="shared" si="238"/>
        <v>0</v>
      </c>
    </row>
    <row r="4337" spans="2:8">
      <c r="B4337" t="s">
        <v>1099</v>
      </c>
      <c r="C4337" t="s">
        <v>1387</v>
      </c>
      <c r="D4337" s="11" t="str">
        <f t="shared" si="236"/>
        <v>11-26</v>
      </c>
      <c r="E4337" s="1">
        <f>_xlfn.IFNA(VLOOKUP(B4337,'Urban Plastix Holds'!$I$36:$T$433,11,0),0)</f>
        <v>0</v>
      </c>
      <c r="G4337" s="2">
        <f t="shared" si="237"/>
        <v>0</v>
      </c>
      <c r="H4337" s="2">
        <f t="shared" si="238"/>
        <v>0</v>
      </c>
    </row>
    <row r="4338" spans="2:8">
      <c r="B4338" t="s">
        <v>1099</v>
      </c>
      <c r="C4338" t="s">
        <v>1387</v>
      </c>
      <c r="D4338" s="13" t="str">
        <f t="shared" si="236"/>
        <v>18-01</v>
      </c>
      <c r="E4338" s="1">
        <f>_xlfn.IFNA(VLOOKUP(B4338,'Urban Plastix Holds'!$I$36:$T$433,12,0),0)</f>
        <v>0</v>
      </c>
      <c r="G4338" s="2">
        <f t="shared" si="237"/>
        <v>0</v>
      </c>
      <c r="H4338" s="2">
        <f t="shared" si="238"/>
        <v>0</v>
      </c>
    </row>
    <row r="4339" spans="2:8">
      <c r="B4339" t="s">
        <v>1099</v>
      </c>
      <c r="C4339" t="s">
        <v>1387</v>
      </c>
      <c r="D4339" s="12" t="str">
        <f t="shared" si="236"/>
        <v>Color Code</v>
      </c>
      <c r="E4339" s="1">
        <f>_xlfn.IFNA(VLOOKUP(B4339,'Urban Plastix Holds'!$I$36:$T$433,13,0),0)</f>
        <v>0</v>
      </c>
      <c r="G4339" s="2">
        <f t="shared" si="237"/>
        <v>0</v>
      </c>
      <c r="H4339" s="2">
        <f t="shared" si="238"/>
        <v>0</v>
      </c>
    </row>
    <row r="4340" spans="2:8">
      <c r="B4340" t="s">
        <v>1103</v>
      </c>
      <c r="C4340" t="s">
        <v>1388</v>
      </c>
      <c r="D4340" s="5" t="str">
        <f t="shared" si="236"/>
        <v>11-12</v>
      </c>
      <c r="E4340" s="1">
        <f>_xlfn.IFNA(VLOOKUP(B4340,'Urban Plastix Holds'!$I$36:$T$433,5,0),0)</f>
        <v>0</v>
      </c>
      <c r="G4340" s="2">
        <f t="shared" si="237"/>
        <v>0</v>
      </c>
      <c r="H4340" s="2">
        <f t="shared" si="238"/>
        <v>0</v>
      </c>
    </row>
    <row r="4341" spans="2:8">
      <c r="B4341" t="s">
        <v>1103</v>
      </c>
      <c r="C4341" t="s">
        <v>1388</v>
      </c>
      <c r="D4341" s="6" t="str">
        <f t="shared" si="236"/>
        <v>14-01</v>
      </c>
      <c r="E4341" s="1">
        <f>_xlfn.IFNA(VLOOKUP(B4341,'Urban Plastix Holds'!$I$36:$T$433,6,0),0)</f>
        <v>0</v>
      </c>
      <c r="G4341" s="2">
        <f t="shared" si="237"/>
        <v>0</v>
      </c>
      <c r="H4341" s="2">
        <f t="shared" si="238"/>
        <v>0</v>
      </c>
    </row>
    <row r="4342" spans="2:8">
      <c r="B4342" t="s">
        <v>1103</v>
      </c>
      <c r="C4342" t="s">
        <v>1388</v>
      </c>
      <c r="D4342" s="7" t="str">
        <f t="shared" si="236"/>
        <v>15-12</v>
      </c>
      <c r="E4342" s="1">
        <f>_xlfn.IFNA(VLOOKUP(B4342,'Urban Plastix Holds'!$I$36:$T$433,7,0),0)</f>
        <v>0</v>
      </c>
      <c r="G4342" s="2">
        <f t="shared" si="237"/>
        <v>0</v>
      </c>
      <c r="H4342" s="2">
        <f t="shared" si="238"/>
        <v>0</v>
      </c>
    </row>
    <row r="4343" spans="2:8">
      <c r="B4343" t="s">
        <v>1103</v>
      </c>
      <c r="C4343" t="s">
        <v>1388</v>
      </c>
      <c r="D4343" s="8" t="str">
        <f t="shared" si="236"/>
        <v>16-16</v>
      </c>
      <c r="E4343" s="1">
        <f>_xlfn.IFNA(VLOOKUP(B4343,'Urban Plastix Holds'!$I$36:$T$433,8,0),0)</f>
        <v>0</v>
      </c>
      <c r="G4343" s="2">
        <f t="shared" si="237"/>
        <v>0</v>
      </c>
      <c r="H4343" s="2">
        <f t="shared" si="238"/>
        <v>0</v>
      </c>
    </row>
    <row r="4344" spans="2:8">
      <c r="B4344" t="s">
        <v>1103</v>
      </c>
      <c r="C4344" t="s">
        <v>1388</v>
      </c>
      <c r="D4344" s="9" t="str">
        <f t="shared" si="236"/>
        <v>13-01</v>
      </c>
      <c r="E4344" s="1">
        <f>_xlfn.IFNA(VLOOKUP(B4344,'Urban Plastix Holds'!$I$36:$T$433,9,0),0)</f>
        <v>0</v>
      </c>
      <c r="G4344" s="2">
        <f t="shared" si="237"/>
        <v>0</v>
      </c>
      <c r="H4344" s="2">
        <f t="shared" si="238"/>
        <v>0</v>
      </c>
    </row>
    <row r="4345" spans="2:8">
      <c r="B4345" t="s">
        <v>1103</v>
      </c>
      <c r="C4345" t="s">
        <v>1388</v>
      </c>
      <c r="D4345" s="10" t="str">
        <f t="shared" si="236"/>
        <v>07-13</v>
      </c>
      <c r="E4345" s="1">
        <f>_xlfn.IFNA(VLOOKUP(B4345,'Urban Plastix Holds'!$I$36:$T$433,10,0),0)</f>
        <v>0</v>
      </c>
      <c r="G4345" s="2">
        <f t="shared" si="237"/>
        <v>0</v>
      </c>
      <c r="H4345" s="2">
        <f t="shared" si="238"/>
        <v>0</v>
      </c>
    </row>
    <row r="4346" spans="2:8">
      <c r="B4346" t="s">
        <v>1103</v>
      </c>
      <c r="C4346" t="s">
        <v>1388</v>
      </c>
      <c r="D4346" s="11" t="str">
        <f t="shared" si="236"/>
        <v>11-26</v>
      </c>
      <c r="E4346" s="1">
        <f>_xlfn.IFNA(VLOOKUP(B4346,'Urban Plastix Holds'!$I$36:$T$433,11,0),0)</f>
        <v>0</v>
      </c>
      <c r="G4346" s="2">
        <f t="shared" si="237"/>
        <v>0</v>
      </c>
      <c r="H4346" s="2">
        <f t="shared" si="238"/>
        <v>0</v>
      </c>
    </row>
    <row r="4347" spans="2:8">
      <c r="B4347" t="s">
        <v>1103</v>
      </c>
      <c r="C4347" t="s">
        <v>1388</v>
      </c>
      <c r="D4347" s="13" t="str">
        <f t="shared" si="236"/>
        <v>18-01</v>
      </c>
      <c r="E4347" s="1">
        <f>_xlfn.IFNA(VLOOKUP(B4347,'Urban Plastix Holds'!$I$36:$T$433,12,0),0)</f>
        <v>0</v>
      </c>
      <c r="G4347" s="2">
        <f t="shared" si="237"/>
        <v>0</v>
      </c>
      <c r="H4347" s="2">
        <f t="shared" si="238"/>
        <v>0</v>
      </c>
    </row>
    <row r="4348" spans="2:8">
      <c r="B4348" t="s">
        <v>1103</v>
      </c>
      <c r="C4348" t="s">
        <v>1388</v>
      </c>
      <c r="D4348" s="12" t="str">
        <f t="shared" si="236"/>
        <v>Color Code</v>
      </c>
      <c r="E4348" s="1">
        <f>_xlfn.IFNA(VLOOKUP(B4348,'Urban Plastix Holds'!$I$36:$T$433,13,0),0)</f>
        <v>0</v>
      </c>
      <c r="G4348" s="2">
        <f t="shared" si="237"/>
        <v>0</v>
      </c>
      <c r="H4348" s="2">
        <f t="shared" si="238"/>
        <v>0</v>
      </c>
    </row>
    <row r="4349" spans="2:8">
      <c r="B4349" t="s">
        <v>1102</v>
      </c>
      <c r="C4349" t="s">
        <v>1389</v>
      </c>
      <c r="D4349" s="5" t="str">
        <f t="shared" si="236"/>
        <v>11-12</v>
      </c>
      <c r="E4349" s="1">
        <f>_xlfn.IFNA(VLOOKUP(B4349,'Urban Plastix Holds'!$I$36:$T$433,5,0),0)</f>
        <v>0</v>
      </c>
      <c r="G4349" s="2">
        <f t="shared" si="237"/>
        <v>0</v>
      </c>
      <c r="H4349" s="2">
        <f t="shared" si="238"/>
        <v>0</v>
      </c>
    </row>
    <row r="4350" spans="2:8">
      <c r="B4350" t="s">
        <v>1102</v>
      </c>
      <c r="C4350" t="s">
        <v>1389</v>
      </c>
      <c r="D4350" s="6" t="str">
        <f t="shared" si="236"/>
        <v>14-01</v>
      </c>
      <c r="E4350" s="1">
        <f>_xlfn.IFNA(VLOOKUP(B4350,'Urban Plastix Holds'!$I$36:$T$433,6,0),0)</f>
        <v>0</v>
      </c>
      <c r="G4350" s="2">
        <f t="shared" si="237"/>
        <v>0</v>
      </c>
      <c r="H4350" s="2">
        <f t="shared" si="238"/>
        <v>0</v>
      </c>
    </row>
    <row r="4351" spans="2:8">
      <c r="B4351" t="s">
        <v>1102</v>
      </c>
      <c r="C4351" t="s">
        <v>1389</v>
      </c>
      <c r="D4351" s="7" t="str">
        <f t="shared" si="236"/>
        <v>15-12</v>
      </c>
      <c r="E4351" s="1">
        <f>_xlfn.IFNA(VLOOKUP(B4351,'Urban Plastix Holds'!$I$36:$T$433,7,0),0)</f>
        <v>0</v>
      </c>
      <c r="G4351" s="2">
        <f t="shared" si="237"/>
        <v>0</v>
      </c>
      <c r="H4351" s="2">
        <f t="shared" si="238"/>
        <v>0</v>
      </c>
    </row>
    <row r="4352" spans="2:8">
      <c r="B4352" t="s">
        <v>1102</v>
      </c>
      <c r="C4352" t="s">
        <v>1389</v>
      </c>
      <c r="D4352" s="8" t="str">
        <f t="shared" si="236"/>
        <v>16-16</v>
      </c>
      <c r="E4352" s="1">
        <f>_xlfn.IFNA(VLOOKUP(B4352,'Urban Plastix Holds'!$I$36:$T$433,8,0),0)</f>
        <v>0</v>
      </c>
      <c r="G4352" s="2">
        <f t="shared" si="237"/>
        <v>0</v>
      </c>
      <c r="H4352" s="2">
        <f t="shared" si="238"/>
        <v>0</v>
      </c>
    </row>
    <row r="4353" spans="2:8">
      <c r="B4353" t="s">
        <v>1102</v>
      </c>
      <c r="C4353" t="s">
        <v>1389</v>
      </c>
      <c r="D4353" s="9" t="str">
        <f t="shared" si="236"/>
        <v>13-01</v>
      </c>
      <c r="E4353" s="1">
        <f>_xlfn.IFNA(VLOOKUP(B4353,'Urban Plastix Holds'!$I$36:$T$433,9,0),0)</f>
        <v>0</v>
      </c>
      <c r="G4353" s="2">
        <f t="shared" si="237"/>
        <v>0</v>
      </c>
      <c r="H4353" s="2">
        <f t="shared" si="238"/>
        <v>0</v>
      </c>
    </row>
    <row r="4354" spans="2:8">
      <c r="B4354" t="s">
        <v>1102</v>
      </c>
      <c r="C4354" t="s">
        <v>1389</v>
      </c>
      <c r="D4354" s="10" t="str">
        <f t="shared" si="236"/>
        <v>07-13</v>
      </c>
      <c r="E4354" s="1">
        <f>_xlfn.IFNA(VLOOKUP(B4354,'Urban Plastix Holds'!$I$36:$T$433,10,0),0)</f>
        <v>0</v>
      </c>
      <c r="G4354" s="2">
        <f t="shared" si="237"/>
        <v>0</v>
      </c>
      <c r="H4354" s="2">
        <f t="shared" si="238"/>
        <v>0</v>
      </c>
    </row>
    <row r="4355" spans="2:8">
      <c r="B4355" t="s">
        <v>1102</v>
      </c>
      <c r="C4355" t="s">
        <v>1389</v>
      </c>
      <c r="D4355" s="11" t="str">
        <f t="shared" si="236"/>
        <v>11-26</v>
      </c>
      <c r="E4355" s="1">
        <f>_xlfn.IFNA(VLOOKUP(B4355,'Urban Plastix Holds'!$I$36:$T$433,11,0),0)</f>
        <v>0</v>
      </c>
      <c r="G4355" s="2">
        <f t="shared" si="237"/>
        <v>0</v>
      </c>
      <c r="H4355" s="2">
        <f t="shared" si="238"/>
        <v>0</v>
      </c>
    </row>
    <row r="4356" spans="2:8">
      <c r="B4356" t="s">
        <v>1102</v>
      </c>
      <c r="C4356" t="s">
        <v>1389</v>
      </c>
      <c r="D4356" s="13" t="str">
        <f t="shared" si="236"/>
        <v>18-01</v>
      </c>
      <c r="E4356" s="1">
        <f>_xlfn.IFNA(VLOOKUP(B4356,'Urban Plastix Holds'!$I$36:$T$433,12,0),0)</f>
        <v>0</v>
      </c>
      <c r="G4356" s="2">
        <f t="shared" si="237"/>
        <v>0</v>
      </c>
      <c r="H4356" s="2">
        <f t="shared" si="238"/>
        <v>0</v>
      </c>
    </row>
    <row r="4357" spans="2:8">
      <c r="B4357" t="s">
        <v>1102</v>
      </c>
      <c r="C4357" t="s">
        <v>1389</v>
      </c>
      <c r="D4357" s="12" t="str">
        <f t="shared" si="236"/>
        <v>Color Code</v>
      </c>
      <c r="E4357" s="1">
        <f>_xlfn.IFNA(VLOOKUP(B4357,'Urban Plastix Holds'!$I$36:$T$433,13,0),0)</f>
        <v>0</v>
      </c>
      <c r="G4357" s="2">
        <f t="shared" si="237"/>
        <v>0</v>
      </c>
      <c r="H4357" s="2">
        <f t="shared" si="238"/>
        <v>0</v>
      </c>
    </row>
    <row r="4358" spans="2:8">
      <c r="B4358" t="s">
        <v>1177</v>
      </c>
      <c r="C4358" t="s">
        <v>1390</v>
      </c>
      <c r="D4358" s="5" t="str">
        <f t="shared" si="236"/>
        <v>11-12</v>
      </c>
      <c r="E4358" s="1">
        <f>_xlfn.IFNA(VLOOKUP(B4358,'Urban Plastix Holds'!$I$36:$T$433,5,0),0)</f>
        <v>0</v>
      </c>
      <c r="G4358" s="2">
        <f t="shared" si="237"/>
        <v>0</v>
      </c>
      <c r="H4358" s="2">
        <f t="shared" si="238"/>
        <v>0</v>
      </c>
    </row>
    <row r="4359" spans="2:8">
      <c r="B4359" t="s">
        <v>1177</v>
      </c>
      <c r="C4359" t="s">
        <v>1390</v>
      </c>
      <c r="D4359" s="6" t="str">
        <f t="shared" si="236"/>
        <v>14-01</v>
      </c>
      <c r="E4359" s="1">
        <f>_xlfn.IFNA(VLOOKUP(B4359,'Urban Plastix Holds'!$I$36:$T$433,6,0),0)</f>
        <v>0</v>
      </c>
      <c r="G4359" s="2">
        <f t="shared" si="237"/>
        <v>0</v>
      </c>
      <c r="H4359" s="2">
        <f t="shared" si="238"/>
        <v>0</v>
      </c>
    </row>
    <row r="4360" spans="2:8">
      <c r="B4360" t="s">
        <v>1177</v>
      </c>
      <c r="C4360" t="s">
        <v>1390</v>
      </c>
      <c r="D4360" s="7" t="str">
        <f t="shared" si="236"/>
        <v>15-12</v>
      </c>
      <c r="E4360" s="1">
        <f>_xlfn.IFNA(VLOOKUP(B4360,'Urban Plastix Holds'!$I$36:$T$433,7,0),0)</f>
        <v>0</v>
      </c>
      <c r="G4360" s="2">
        <f t="shared" si="237"/>
        <v>0</v>
      </c>
      <c r="H4360" s="2">
        <f t="shared" si="238"/>
        <v>0</v>
      </c>
    </row>
    <row r="4361" spans="2:8">
      <c r="B4361" t="s">
        <v>1177</v>
      </c>
      <c r="C4361" t="s">
        <v>1390</v>
      </c>
      <c r="D4361" s="8" t="str">
        <f t="shared" si="236"/>
        <v>16-16</v>
      </c>
      <c r="E4361" s="1">
        <f>_xlfn.IFNA(VLOOKUP(B4361,'Urban Plastix Holds'!$I$36:$T$433,8,0),0)</f>
        <v>0</v>
      </c>
      <c r="G4361" s="2">
        <f t="shared" si="237"/>
        <v>0</v>
      </c>
      <c r="H4361" s="2">
        <f t="shared" si="238"/>
        <v>0</v>
      </c>
    </row>
    <row r="4362" spans="2:8">
      <c r="B4362" t="s">
        <v>1177</v>
      </c>
      <c r="C4362" t="s">
        <v>1390</v>
      </c>
      <c r="D4362" s="9" t="str">
        <f t="shared" si="236"/>
        <v>13-01</v>
      </c>
      <c r="E4362" s="1">
        <f>_xlfn.IFNA(VLOOKUP(B4362,'Urban Plastix Holds'!$I$36:$T$433,9,0),0)</f>
        <v>0</v>
      </c>
      <c r="G4362" s="2">
        <f t="shared" si="237"/>
        <v>0</v>
      </c>
      <c r="H4362" s="2">
        <f t="shared" si="238"/>
        <v>0</v>
      </c>
    </row>
    <row r="4363" spans="2:8">
      <c r="B4363" t="s">
        <v>1177</v>
      </c>
      <c r="C4363" t="s">
        <v>1390</v>
      </c>
      <c r="D4363" s="10" t="str">
        <f t="shared" si="236"/>
        <v>07-13</v>
      </c>
      <c r="E4363" s="1">
        <f>_xlfn.IFNA(VLOOKUP(B4363,'Urban Plastix Holds'!$I$36:$T$433,10,0),0)</f>
        <v>0</v>
      </c>
      <c r="G4363" s="2">
        <f t="shared" si="237"/>
        <v>0</v>
      </c>
      <c r="H4363" s="2">
        <f t="shared" si="238"/>
        <v>0</v>
      </c>
    </row>
    <row r="4364" spans="2:8">
      <c r="B4364" t="s">
        <v>1177</v>
      </c>
      <c r="C4364" t="s">
        <v>1390</v>
      </c>
      <c r="D4364" s="11" t="str">
        <f t="shared" si="236"/>
        <v>11-26</v>
      </c>
      <c r="E4364" s="1">
        <f>_xlfn.IFNA(VLOOKUP(B4364,'Urban Plastix Holds'!$I$36:$T$433,11,0),0)</f>
        <v>0</v>
      </c>
      <c r="G4364" s="2">
        <f t="shared" si="237"/>
        <v>0</v>
      </c>
      <c r="H4364" s="2">
        <f t="shared" si="238"/>
        <v>0</v>
      </c>
    </row>
    <row r="4365" spans="2:8">
      <c r="B4365" t="s">
        <v>1177</v>
      </c>
      <c r="C4365" t="s">
        <v>1390</v>
      </c>
      <c r="D4365" s="13" t="str">
        <f t="shared" si="236"/>
        <v>18-01</v>
      </c>
      <c r="E4365" s="1">
        <f>_xlfn.IFNA(VLOOKUP(B4365,'Urban Plastix Holds'!$I$36:$T$433,12,0),0)</f>
        <v>0</v>
      </c>
      <c r="G4365" s="2">
        <f t="shared" si="237"/>
        <v>0</v>
      </c>
      <c r="H4365" s="2">
        <f t="shared" si="238"/>
        <v>0</v>
      </c>
    </row>
    <row r="4366" spans="2:8">
      <c r="B4366" t="s">
        <v>1177</v>
      </c>
      <c r="C4366" t="s">
        <v>1390</v>
      </c>
      <c r="D4366" s="12" t="str">
        <f t="shared" si="236"/>
        <v>Color Code</v>
      </c>
      <c r="E4366" s="1">
        <f>_xlfn.IFNA(VLOOKUP(B4366,'Urban Plastix Holds'!$I$36:$T$433,13,0),0)</f>
        <v>0</v>
      </c>
      <c r="G4366" s="2">
        <f t="shared" si="237"/>
        <v>0</v>
      </c>
      <c r="H4366" s="2">
        <f t="shared" si="238"/>
        <v>0</v>
      </c>
    </row>
    <row r="4367" spans="2:8">
      <c r="B4367" t="s">
        <v>1301</v>
      </c>
      <c r="C4367" t="s">
        <v>1391</v>
      </c>
      <c r="D4367" s="5" t="str">
        <f t="shared" si="236"/>
        <v>11-12</v>
      </c>
      <c r="E4367" s="1">
        <f>_xlfn.IFNA(VLOOKUP(B4367,'Urban Plastix Holds'!$I$36:$T$433,5,0),0)</f>
        <v>0</v>
      </c>
      <c r="G4367" s="2">
        <f t="shared" si="237"/>
        <v>0</v>
      </c>
      <c r="H4367" s="2">
        <f t="shared" si="238"/>
        <v>0</v>
      </c>
    </row>
    <row r="4368" spans="2:8">
      <c r="B4368" t="s">
        <v>1301</v>
      </c>
      <c r="C4368" t="s">
        <v>1391</v>
      </c>
      <c r="D4368" s="6" t="str">
        <f t="shared" si="236"/>
        <v>14-01</v>
      </c>
      <c r="E4368" s="1">
        <f>_xlfn.IFNA(VLOOKUP(B4368,'Urban Plastix Holds'!$I$36:$T$433,6,0),0)</f>
        <v>0</v>
      </c>
      <c r="G4368" s="2">
        <f t="shared" si="237"/>
        <v>0</v>
      </c>
      <c r="H4368" s="2">
        <f t="shared" si="238"/>
        <v>0</v>
      </c>
    </row>
    <row r="4369" spans="2:8">
      <c r="B4369" t="s">
        <v>1301</v>
      </c>
      <c r="C4369" t="s">
        <v>1391</v>
      </c>
      <c r="D4369" s="7" t="str">
        <f t="shared" si="236"/>
        <v>15-12</v>
      </c>
      <c r="E4369" s="1">
        <f>_xlfn.IFNA(VLOOKUP(B4369,'Urban Plastix Holds'!$I$36:$T$433,7,0),0)</f>
        <v>0</v>
      </c>
      <c r="G4369" s="2">
        <f t="shared" si="237"/>
        <v>0</v>
      </c>
      <c r="H4369" s="2">
        <f t="shared" si="238"/>
        <v>0</v>
      </c>
    </row>
    <row r="4370" spans="2:8">
      <c r="B4370" t="s">
        <v>1301</v>
      </c>
      <c r="C4370" t="s">
        <v>1391</v>
      </c>
      <c r="D4370" s="8" t="str">
        <f t="shared" ref="D4370:D4420" si="239">D4361</f>
        <v>16-16</v>
      </c>
      <c r="E4370" s="1">
        <f>_xlfn.IFNA(VLOOKUP(B4370,'Urban Plastix Holds'!$I$36:$T$433,8,0),0)</f>
        <v>0</v>
      </c>
      <c r="G4370" s="2">
        <f t="shared" si="237"/>
        <v>0</v>
      </c>
      <c r="H4370" s="2">
        <f t="shared" si="238"/>
        <v>0</v>
      </c>
    </row>
    <row r="4371" spans="2:8">
      <c r="B4371" t="s">
        <v>1301</v>
      </c>
      <c r="C4371" t="s">
        <v>1391</v>
      </c>
      <c r="D4371" s="9" t="str">
        <f t="shared" si="239"/>
        <v>13-01</v>
      </c>
      <c r="E4371" s="1">
        <f>_xlfn.IFNA(VLOOKUP(B4371,'Urban Plastix Holds'!$I$36:$T$433,9,0),0)</f>
        <v>0</v>
      </c>
      <c r="G4371" s="2">
        <f t="shared" si="237"/>
        <v>0</v>
      </c>
      <c r="H4371" s="2">
        <f t="shared" si="238"/>
        <v>0</v>
      </c>
    </row>
    <row r="4372" spans="2:8">
      <c r="B4372" t="s">
        <v>1301</v>
      </c>
      <c r="C4372" t="s">
        <v>1391</v>
      </c>
      <c r="D4372" s="10" t="str">
        <f t="shared" si="239"/>
        <v>07-13</v>
      </c>
      <c r="E4372" s="1">
        <f>_xlfn.IFNA(VLOOKUP(B4372,'Urban Plastix Holds'!$I$36:$T$433,10,0),0)</f>
        <v>0</v>
      </c>
      <c r="G4372" s="2">
        <f t="shared" si="237"/>
        <v>0</v>
      </c>
      <c r="H4372" s="2">
        <f t="shared" si="238"/>
        <v>0</v>
      </c>
    </row>
    <row r="4373" spans="2:8">
      <c r="B4373" t="s">
        <v>1301</v>
      </c>
      <c r="C4373" t="s">
        <v>1391</v>
      </c>
      <c r="D4373" s="11" t="str">
        <f t="shared" si="239"/>
        <v>11-26</v>
      </c>
      <c r="E4373" s="1">
        <f>_xlfn.IFNA(VLOOKUP(B4373,'Urban Plastix Holds'!$I$36:$T$433,11,0),0)</f>
        <v>0</v>
      </c>
      <c r="G4373" s="2">
        <f t="shared" si="237"/>
        <v>0</v>
      </c>
      <c r="H4373" s="2">
        <f t="shared" si="238"/>
        <v>0</v>
      </c>
    </row>
    <row r="4374" spans="2:8">
      <c r="B4374" t="s">
        <v>1301</v>
      </c>
      <c r="C4374" t="s">
        <v>1391</v>
      </c>
      <c r="D4374" s="13" t="str">
        <f t="shared" si="239"/>
        <v>18-01</v>
      </c>
      <c r="E4374" s="1">
        <f>_xlfn.IFNA(VLOOKUP(B4374,'Urban Plastix Holds'!$I$36:$T$433,12,0),0)</f>
        <v>0</v>
      </c>
      <c r="G4374" s="2">
        <f t="shared" si="237"/>
        <v>0</v>
      </c>
      <c r="H4374" s="2">
        <f t="shared" si="238"/>
        <v>0</v>
      </c>
    </row>
    <row r="4375" spans="2:8">
      <c r="B4375" t="s">
        <v>1301</v>
      </c>
      <c r="C4375" t="s">
        <v>1391</v>
      </c>
      <c r="D4375" s="12" t="str">
        <f t="shared" si="239"/>
        <v>Color Code</v>
      </c>
      <c r="E4375" s="1">
        <f>_xlfn.IFNA(VLOOKUP(B4375,'Urban Plastix Holds'!$I$36:$T$433,13,0),0)</f>
        <v>0</v>
      </c>
      <c r="G4375" s="2">
        <f t="shared" si="237"/>
        <v>0</v>
      </c>
      <c r="H4375" s="2">
        <f t="shared" si="238"/>
        <v>0</v>
      </c>
    </row>
    <row r="4376" spans="2:8">
      <c r="B4376" t="s">
        <v>1302</v>
      </c>
      <c r="C4376" t="s">
        <v>1392</v>
      </c>
      <c r="D4376" s="5" t="str">
        <f t="shared" si="239"/>
        <v>11-12</v>
      </c>
      <c r="E4376" s="1">
        <f>_xlfn.IFNA(VLOOKUP(B4376,'Urban Plastix Holds'!$I$36:$T$433,5,0),0)</f>
        <v>0</v>
      </c>
      <c r="G4376" s="2">
        <f t="shared" si="237"/>
        <v>0</v>
      </c>
      <c r="H4376" s="2">
        <f t="shared" si="238"/>
        <v>0</v>
      </c>
    </row>
    <row r="4377" spans="2:8">
      <c r="B4377" t="s">
        <v>1302</v>
      </c>
      <c r="C4377" t="s">
        <v>1392</v>
      </c>
      <c r="D4377" s="6" t="str">
        <f t="shared" si="239"/>
        <v>14-01</v>
      </c>
      <c r="E4377" s="1">
        <f>_xlfn.IFNA(VLOOKUP(B4377,'Urban Plastix Holds'!$I$36:$T$433,6,0),0)</f>
        <v>0</v>
      </c>
      <c r="G4377" s="2">
        <f t="shared" si="237"/>
        <v>0</v>
      </c>
      <c r="H4377" s="2">
        <f t="shared" si="238"/>
        <v>0</v>
      </c>
    </row>
    <row r="4378" spans="2:8">
      <c r="B4378" t="s">
        <v>1302</v>
      </c>
      <c r="C4378" t="s">
        <v>1392</v>
      </c>
      <c r="D4378" s="7" t="str">
        <f t="shared" si="239"/>
        <v>15-12</v>
      </c>
      <c r="E4378" s="1">
        <f>_xlfn.IFNA(VLOOKUP(B4378,'Urban Plastix Holds'!$I$36:$T$433,7,0),0)</f>
        <v>0</v>
      </c>
      <c r="G4378" s="2">
        <f t="shared" si="237"/>
        <v>0</v>
      </c>
      <c r="H4378" s="2">
        <f t="shared" si="238"/>
        <v>0</v>
      </c>
    </row>
    <row r="4379" spans="2:8">
      <c r="B4379" t="s">
        <v>1302</v>
      </c>
      <c r="C4379" t="s">
        <v>1392</v>
      </c>
      <c r="D4379" s="8" t="str">
        <f t="shared" si="239"/>
        <v>16-16</v>
      </c>
      <c r="E4379" s="1">
        <f>_xlfn.IFNA(VLOOKUP(B4379,'Urban Plastix Holds'!$I$36:$T$433,8,0),0)</f>
        <v>0</v>
      </c>
      <c r="G4379" s="2">
        <f t="shared" si="237"/>
        <v>0</v>
      </c>
      <c r="H4379" s="2">
        <f t="shared" si="238"/>
        <v>0</v>
      </c>
    </row>
    <row r="4380" spans="2:8">
      <c r="B4380" t="s">
        <v>1302</v>
      </c>
      <c r="C4380" t="s">
        <v>1392</v>
      </c>
      <c r="D4380" s="9" t="str">
        <f t="shared" si="239"/>
        <v>13-01</v>
      </c>
      <c r="E4380" s="1">
        <f>_xlfn.IFNA(VLOOKUP(B4380,'Urban Plastix Holds'!$I$36:$T$433,9,0),0)</f>
        <v>0</v>
      </c>
      <c r="G4380" s="2">
        <f t="shared" si="237"/>
        <v>0</v>
      </c>
      <c r="H4380" s="2">
        <f t="shared" si="238"/>
        <v>0</v>
      </c>
    </row>
    <row r="4381" spans="2:8">
      <c r="B4381" t="s">
        <v>1302</v>
      </c>
      <c r="C4381" t="s">
        <v>1392</v>
      </c>
      <c r="D4381" s="10" t="str">
        <f t="shared" si="239"/>
        <v>07-13</v>
      </c>
      <c r="E4381" s="1">
        <f>_xlfn.IFNA(VLOOKUP(B4381,'Urban Plastix Holds'!$I$36:$T$433,10,0),0)</f>
        <v>0</v>
      </c>
      <c r="G4381" s="2">
        <f t="shared" si="237"/>
        <v>0</v>
      </c>
      <c r="H4381" s="2">
        <f t="shared" si="238"/>
        <v>0</v>
      </c>
    </row>
    <row r="4382" spans="2:8">
      <c r="B4382" t="s">
        <v>1302</v>
      </c>
      <c r="C4382" t="s">
        <v>1392</v>
      </c>
      <c r="D4382" s="11" t="str">
        <f t="shared" si="239"/>
        <v>11-26</v>
      </c>
      <c r="E4382" s="1">
        <f>_xlfn.IFNA(VLOOKUP(B4382,'Urban Plastix Holds'!$I$36:$T$433,11,0),0)</f>
        <v>0</v>
      </c>
      <c r="G4382" s="2">
        <f t="shared" si="237"/>
        <v>0</v>
      </c>
      <c r="H4382" s="2">
        <f t="shared" si="238"/>
        <v>0</v>
      </c>
    </row>
    <row r="4383" spans="2:8">
      <c r="B4383" t="s">
        <v>1302</v>
      </c>
      <c r="C4383" t="s">
        <v>1392</v>
      </c>
      <c r="D4383" s="13" t="str">
        <f t="shared" si="239"/>
        <v>18-01</v>
      </c>
      <c r="E4383" s="1">
        <f>_xlfn.IFNA(VLOOKUP(B4383,'Urban Plastix Holds'!$I$36:$T$433,12,0),0)</f>
        <v>0</v>
      </c>
      <c r="G4383" s="2">
        <f t="shared" si="237"/>
        <v>0</v>
      </c>
      <c r="H4383" s="2">
        <f t="shared" si="238"/>
        <v>0</v>
      </c>
    </row>
    <row r="4384" spans="2:8">
      <c r="B4384" t="s">
        <v>1302</v>
      </c>
      <c r="C4384" t="s">
        <v>1392</v>
      </c>
      <c r="D4384" s="12" t="str">
        <f t="shared" si="239"/>
        <v>Color Code</v>
      </c>
      <c r="E4384" s="1">
        <f>_xlfn.IFNA(VLOOKUP(B4384,'Urban Plastix Holds'!$I$36:$T$433,13,0),0)</f>
        <v>0</v>
      </c>
      <c r="G4384" s="2">
        <f t="shared" si="237"/>
        <v>0</v>
      </c>
      <c r="H4384" s="2">
        <f t="shared" si="238"/>
        <v>0</v>
      </c>
    </row>
    <row r="4385" spans="2:8">
      <c r="B4385" t="s">
        <v>1303</v>
      </c>
      <c r="C4385" t="s">
        <v>1393</v>
      </c>
      <c r="D4385" s="5" t="str">
        <f t="shared" si="239"/>
        <v>11-12</v>
      </c>
      <c r="E4385" s="1">
        <f>_xlfn.IFNA(VLOOKUP(B4385,'Urban Plastix Holds'!$I$36:$T$433,5,0),0)</f>
        <v>0</v>
      </c>
      <c r="G4385" s="2">
        <f t="shared" si="237"/>
        <v>0</v>
      </c>
      <c r="H4385" s="2">
        <f t="shared" si="238"/>
        <v>0</v>
      </c>
    </row>
    <row r="4386" spans="2:8">
      <c r="B4386" t="s">
        <v>1303</v>
      </c>
      <c r="C4386" t="s">
        <v>1393</v>
      </c>
      <c r="D4386" s="6" t="str">
        <f t="shared" si="239"/>
        <v>14-01</v>
      </c>
      <c r="E4386" s="1">
        <f>_xlfn.IFNA(VLOOKUP(B4386,'Urban Plastix Holds'!$I$36:$T$433,6,0),0)</f>
        <v>0</v>
      </c>
      <c r="G4386" s="2">
        <f t="shared" si="237"/>
        <v>0</v>
      </c>
      <c r="H4386" s="2">
        <f t="shared" si="238"/>
        <v>0</v>
      </c>
    </row>
    <row r="4387" spans="2:8">
      <c r="B4387" t="s">
        <v>1303</v>
      </c>
      <c r="C4387" t="s">
        <v>1393</v>
      </c>
      <c r="D4387" s="7" t="str">
        <f t="shared" si="239"/>
        <v>15-12</v>
      </c>
      <c r="E4387" s="1">
        <f>_xlfn.IFNA(VLOOKUP(B4387,'Urban Plastix Holds'!$I$36:$T$433,7,0),0)</f>
        <v>0</v>
      </c>
      <c r="G4387" s="2">
        <f t="shared" si="237"/>
        <v>0</v>
      </c>
      <c r="H4387" s="2">
        <f t="shared" si="238"/>
        <v>0</v>
      </c>
    </row>
    <row r="4388" spans="2:8">
      <c r="B4388" t="s">
        <v>1303</v>
      </c>
      <c r="C4388" t="s">
        <v>1393</v>
      </c>
      <c r="D4388" s="8" t="str">
        <f t="shared" si="239"/>
        <v>16-16</v>
      </c>
      <c r="E4388" s="1">
        <f>_xlfn.IFNA(VLOOKUP(B4388,'Urban Plastix Holds'!$I$36:$T$433,8,0),0)</f>
        <v>0</v>
      </c>
      <c r="G4388" s="2">
        <f t="shared" si="237"/>
        <v>0</v>
      </c>
      <c r="H4388" s="2">
        <f t="shared" si="238"/>
        <v>0</v>
      </c>
    </row>
    <row r="4389" spans="2:8">
      <c r="B4389" t="s">
        <v>1303</v>
      </c>
      <c r="C4389" t="s">
        <v>1393</v>
      </c>
      <c r="D4389" s="9" t="str">
        <f t="shared" si="239"/>
        <v>13-01</v>
      </c>
      <c r="E4389" s="1">
        <f>_xlfn.IFNA(VLOOKUP(B4389,'Urban Plastix Holds'!$I$36:$T$433,9,0),0)</f>
        <v>0</v>
      </c>
      <c r="G4389" s="2">
        <f t="shared" si="237"/>
        <v>0</v>
      </c>
      <c r="H4389" s="2">
        <f t="shared" si="238"/>
        <v>0</v>
      </c>
    </row>
    <row r="4390" spans="2:8">
      <c r="B4390" t="s">
        <v>1303</v>
      </c>
      <c r="C4390" t="s">
        <v>1393</v>
      </c>
      <c r="D4390" s="10" t="str">
        <f t="shared" si="239"/>
        <v>07-13</v>
      </c>
      <c r="E4390" s="1">
        <f>_xlfn.IFNA(VLOOKUP(B4390,'Urban Plastix Holds'!$I$36:$T$433,10,0),0)</f>
        <v>0</v>
      </c>
      <c r="G4390" s="2">
        <f t="shared" si="237"/>
        <v>0</v>
      </c>
      <c r="H4390" s="2">
        <f t="shared" si="238"/>
        <v>0</v>
      </c>
    </row>
    <row r="4391" spans="2:8">
      <c r="B4391" t="s">
        <v>1303</v>
      </c>
      <c r="C4391" t="s">
        <v>1393</v>
      </c>
      <c r="D4391" s="11" t="str">
        <f t="shared" si="239"/>
        <v>11-26</v>
      </c>
      <c r="E4391" s="1">
        <f>_xlfn.IFNA(VLOOKUP(B4391,'Urban Plastix Holds'!$I$36:$T$433,11,0),0)</f>
        <v>0</v>
      </c>
      <c r="G4391" s="2">
        <f t="shared" si="237"/>
        <v>0</v>
      </c>
      <c r="H4391" s="2">
        <f t="shared" si="238"/>
        <v>0</v>
      </c>
    </row>
    <row r="4392" spans="2:8">
      <c r="B4392" t="s">
        <v>1303</v>
      </c>
      <c r="C4392" t="s">
        <v>1393</v>
      </c>
      <c r="D4392" s="13" t="str">
        <f t="shared" si="239"/>
        <v>18-01</v>
      </c>
      <c r="E4392" s="1">
        <f>_xlfn.IFNA(VLOOKUP(B4392,'Urban Plastix Holds'!$I$36:$T$433,12,0),0)</f>
        <v>0</v>
      </c>
      <c r="G4392" s="2">
        <f t="shared" ref="G4392:G4402" si="240">E4392*F4392</f>
        <v>0</v>
      </c>
      <c r="H4392" s="2">
        <f t="shared" ref="H4392:H4402" si="241">IF($S$11="Y",G4392*0.05,0)</f>
        <v>0</v>
      </c>
    </row>
    <row r="4393" spans="2:8">
      <c r="B4393" t="s">
        <v>1303</v>
      </c>
      <c r="C4393" t="s">
        <v>1393</v>
      </c>
      <c r="D4393" s="12" t="str">
        <f t="shared" si="239"/>
        <v>Color Code</v>
      </c>
      <c r="E4393" s="1">
        <f>_xlfn.IFNA(VLOOKUP(B4393,'Urban Plastix Holds'!$I$36:$T$433,13,0),0)</f>
        <v>0</v>
      </c>
      <c r="G4393" s="2">
        <f t="shared" si="240"/>
        <v>0</v>
      </c>
      <c r="H4393" s="2">
        <f t="shared" si="241"/>
        <v>0</v>
      </c>
    </row>
    <row r="4394" spans="2:8">
      <c r="B4394" t="s">
        <v>1304</v>
      </c>
      <c r="C4394" t="s">
        <v>1394</v>
      </c>
      <c r="D4394" s="5" t="str">
        <f t="shared" si="239"/>
        <v>11-12</v>
      </c>
      <c r="E4394" s="1">
        <f>_xlfn.IFNA(VLOOKUP(B4394,'Urban Plastix Holds'!$I$36:$T$433,5,0),0)</f>
        <v>0</v>
      </c>
      <c r="G4394" s="2">
        <f t="shared" si="240"/>
        <v>0</v>
      </c>
      <c r="H4394" s="2">
        <f t="shared" si="241"/>
        <v>0</v>
      </c>
    </row>
    <row r="4395" spans="2:8">
      <c r="B4395" t="s">
        <v>1304</v>
      </c>
      <c r="C4395" t="s">
        <v>1394</v>
      </c>
      <c r="D4395" s="6" t="str">
        <f t="shared" si="239"/>
        <v>14-01</v>
      </c>
      <c r="E4395" s="1">
        <f>_xlfn.IFNA(VLOOKUP(B4395,'Urban Plastix Holds'!$I$36:$T$433,6,0),0)</f>
        <v>0</v>
      </c>
      <c r="G4395" s="2">
        <f t="shared" si="240"/>
        <v>0</v>
      </c>
      <c r="H4395" s="2">
        <f t="shared" si="241"/>
        <v>0</v>
      </c>
    </row>
    <row r="4396" spans="2:8">
      <c r="B4396" t="s">
        <v>1304</v>
      </c>
      <c r="C4396" t="s">
        <v>1394</v>
      </c>
      <c r="D4396" s="7" t="str">
        <f t="shared" si="239"/>
        <v>15-12</v>
      </c>
      <c r="E4396" s="1">
        <f>_xlfn.IFNA(VLOOKUP(B4396,'Urban Plastix Holds'!$I$36:$T$433,7,0),0)</f>
        <v>0</v>
      </c>
      <c r="G4396" s="2">
        <f t="shared" si="240"/>
        <v>0</v>
      </c>
      <c r="H4396" s="2">
        <f t="shared" si="241"/>
        <v>0</v>
      </c>
    </row>
    <row r="4397" spans="2:8">
      <c r="B4397" t="s">
        <v>1304</v>
      </c>
      <c r="C4397" t="s">
        <v>1394</v>
      </c>
      <c r="D4397" s="8" t="str">
        <f t="shared" si="239"/>
        <v>16-16</v>
      </c>
      <c r="E4397" s="1">
        <f>_xlfn.IFNA(VLOOKUP(B4397,'Urban Plastix Holds'!$I$36:$T$433,8,0),0)</f>
        <v>0</v>
      </c>
      <c r="G4397" s="2">
        <f t="shared" si="240"/>
        <v>0</v>
      </c>
      <c r="H4397" s="2">
        <f t="shared" si="241"/>
        <v>0</v>
      </c>
    </row>
    <row r="4398" spans="2:8">
      <c r="B4398" t="s">
        <v>1304</v>
      </c>
      <c r="C4398" t="s">
        <v>1394</v>
      </c>
      <c r="D4398" s="9" t="str">
        <f t="shared" si="239"/>
        <v>13-01</v>
      </c>
      <c r="E4398" s="1">
        <f>_xlfn.IFNA(VLOOKUP(B4398,'Urban Plastix Holds'!$I$36:$T$433,9,0),0)</f>
        <v>0</v>
      </c>
      <c r="G4398" s="2">
        <f t="shared" si="240"/>
        <v>0</v>
      </c>
      <c r="H4398" s="2">
        <f t="shared" si="241"/>
        <v>0</v>
      </c>
    </row>
    <row r="4399" spans="2:8">
      <c r="B4399" t="s">
        <v>1304</v>
      </c>
      <c r="C4399" t="s">
        <v>1394</v>
      </c>
      <c r="D4399" s="10" t="str">
        <f t="shared" si="239"/>
        <v>07-13</v>
      </c>
      <c r="E4399" s="1">
        <f>_xlfn.IFNA(VLOOKUP(B4399,'Urban Plastix Holds'!$I$36:$T$433,10,0),0)</f>
        <v>0</v>
      </c>
      <c r="G4399" s="2">
        <f t="shared" si="240"/>
        <v>0</v>
      </c>
      <c r="H4399" s="2">
        <f t="shared" si="241"/>
        <v>0</v>
      </c>
    </row>
    <row r="4400" spans="2:8">
      <c r="B4400" t="s">
        <v>1304</v>
      </c>
      <c r="C4400" t="s">
        <v>1394</v>
      </c>
      <c r="D4400" s="11" t="str">
        <f t="shared" si="239"/>
        <v>11-26</v>
      </c>
      <c r="E4400" s="1">
        <f>_xlfn.IFNA(VLOOKUP(B4400,'Urban Plastix Holds'!$I$36:$T$433,11,0),0)</f>
        <v>0</v>
      </c>
      <c r="G4400" s="2">
        <f t="shared" si="240"/>
        <v>0</v>
      </c>
      <c r="H4400" s="2">
        <f t="shared" si="241"/>
        <v>0</v>
      </c>
    </row>
    <row r="4401" spans="2:8">
      <c r="B4401" t="s">
        <v>1304</v>
      </c>
      <c r="C4401" t="s">
        <v>1394</v>
      </c>
      <c r="D4401" s="13" t="str">
        <f t="shared" si="239"/>
        <v>18-01</v>
      </c>
      <c r="E4401" s="1">
        <f>_xlfn.IFNA(VLOOKUP(B4401,'Urban Plastix Holds'!$I$36:$T$433,12,0),0)</f>
        <v>0</v>
      </c>
      <c r="G4401" s="2">
        <f t="shared" si="240"/>
        <v>0</v>
      </c>
      <c r="H4401" s="2">
        <f t="shared" si="241"/>
        <v>0</v>
      </c>
    </row>
    <row r="4402" spans="2:8">
      <c r="B4402" t="s">
        <v>1304</v>
      </c>
      <c r="C4402" t="s">
        <v>1394</v>
      </c>
      <c r="D4402" s="12" t="str">
        <f t="shared" si="239"/>
        <v>Color Code</v>
      </c>
      <c r="E4402" s="1">
        <f>_xlfn.IFNA(VLOOKUP(B4402,'Urban Plastix Holds'!$I$36:$T$433,13,0),0)</f>
        <v>0</v>
      </c>
      <c r="G4402" s="2">
        <f t="shared" si="240"/>
        <v>0</v>
      </c>
      <c r="H4402" s="2">
        <f t="shared" si="241"/>
        <v>0</v>
      </c>
    </row>
    <row r="4403" spans="2:8">
      <c r="B4403" t="s">
        <v>1431</v>
      </c>
      <c r="C4403" t="s">
        <v>1432</v>
      </c>
      <c r="D4403" s="5" t="str">
        <f t="shared" si="239"/>
        <v>11-12</v>
      </c>
      <c r="E4403" s="1">
        <f>_xlfn.IFNA(VLOOKUP(B4403,'Urban Plastix Holds'!$I$36:$T$433,5,0),0)</f>
        <v>0</v>
      </c>
      <c r="G4403" s="2">
        <f t="shared" ref="G4403:G4420" si="242">E4403*F4403</f>
        <v>0</v>
      </c>
      <c r="H4403" s="2">
        <f t="shared" ref="H4403:H4420" si="243">IF($S$11="Y",G4403*0.05,0)</f>
        <v>0</v>
      </c>
    </row>
    <row r="4404" spans="2:8">
      <c r="B4404" t="s">
        <v>1431</v>
      </c>
      <c r="C4404" t="s">
        <v>1432</v>
      </c>
      <c r="D4404" s="6" t="str">
        <f t="shared" si="239"/>
        <v>14-01</v>
      </c>
      <c r="E4404" s="1">
        <f>_xlfn.IFNA(VLOOKUP(B4404,'Urban Plastix Holds'!$I$36:$T$433,6,0),0)</f>
        <v>0</v>
      </c>
      <c r="G4404" s="2">
        <f t="shared" si="242"/>
        <v>0</v>
      </c>
      <c r="H4404" s="2">
        <f t="shared" si="243"/>
        <v>0</v>
      </c>
    </row>
    <row r="4405" spans="2:8">
      <c r="B4405" t="s">
        <v>1431</v>
      </c>
      <c r="C4405" t="s">
        <v>1432</v>
      </c>
      <c r="D4405" s="7" t="str">
        <f t="shared" si="239"/>
        <v>15-12</v>
      </c>
      <c r="E4405" s="1">
        <f>_xlfn.IFNA(VLOOKUP(B4405,'Urban Plastix Holds'!$I$36:$T$433,7,0),0)</f>
        <v>0</v>
      </c>
      <c r="G4405" s="2">
        <f t="shared" si="242"/>
        <v>0</v>
      </c>
      <c r="H4405" s="2">
        <f t="shared" si="243"/>
        <v>0</v>
      </c>
    </row>
    <row r="4406" spans="2:8">
      <c r="B4406" t="s">
        <v>1431</v>
      </c>
      <c r="C4406" t="s">
        <v>1432</v>
      </c>
      <c r="D4406" s="8" t="str">
        <f t="shared" si="239"/>
        <v>16-16</v>
      </c>
      <c r="E4406" s="1">
        <f>_xlfn.IFNA(VLOOKUP(B4406,'Urban Plastix Holds'!$I$36:$T$433,8,0),0)</f>
        <v>0</v>
      </c>
      <c r="G4406" s="2">
        <f t="shared" si="242"/>
        <v>0</v>
      </c>
      <c r="H4406" s="2">
        <f t="shared" si="243"/>
        <v>0</v>
      </c>
    </row>
    <row r="4407" spans="2:8">
      <c r="B4407" t="s">
        <v>1431</v>
      </c>
      <c r="C4407" t="s">
        <v>1432</v>
      </c>
      <c r="D4407" s="9" t="str">
        <f t="shared" si="239"/>
        <v>13-01</v>
      </c>
      <c r="E4407" s="1">
        <f>_xlfn.IFNA(VLOOKUP(B4407,'Urban Plastix Holds'!$I$36:$T$433,9,0),0)</f>
        <v>0</v>
      </c>
      <c r="G4407" s="2">
        <f t="shared" si="242"/>
        <v>0</v>
      </c>
      <c r="H4407" s="2">
        <f t="shared" si="243"/>
        <v>0</v>
      </c>
    </row>
    <row r="4408" spans="2:8">
      <c r="B4408" t="s">
        <v>1431</v>
      </c>
      <c r="C4408" t="s">
        <v>1432</v>
      </c>
      <c r="D4408" s="10" t="str">
        <f t="shared" si="239"/>
        <v>07-13</v>
      </c>
      <c r="E4408" s="1">
        <f>_xlfn.IFNA(VLOOKUP(B4408,'Urban Plastix Holds'!$I$36:$T$433,10,0),0)</f>
        <v>0</v>
      </c>
      <c r="G4408" s="2">
        <f t="shared" si="242"/>
        <v>0</v>
      </c>
      <c r="H4408" s="2">
        <f t="shared" si="243"/>
        <v>0</v>
      </c>
    </row>
    <row r="4409" spans="2:8">
      <c r="B4409" t="s">
        <v>1431</v>
      </c>
      <c r="C4409" t="s">
        <v>1432</v>
      </c>
      <c r="D4409" s="11" t="str">
        <f t="shared" si="239"/>
        <v>11-26</v>
      </c>
      <c r="E4409" s="1">
        <f>_xlfn.IFNA(VLOOKUP(B4409,'Urban Plastix Holds'!$I$36:$T$433,11,0),0)</f>
        <v>0</v>
      </c>
      <c r="G4409" s="2">
        <f t="shared" si="242"/>
        <v>0</v>
      </c>
      <c r="H4409" s="2">
        <f t="shared" si="243"/>
        <v>0</v>
      </c>
    </row>
    <row r="4410" spans="2:8">
      <c r="B4410" t="s">
        <v>1431</v>
      </c>
      <c r="C4410" t="s">
        <v>1432</v>
      </c>
      <c r="D4410" s="13" t="str">
        <f t="shared" si="239"/>
        <v>18-01</v>
      </c>
      <c r="E4410" s="1">
        <f>_xlfn.IFNA(VLOOKUP(B4410,'Urban Plastix Holds'!$I$36:$T$433,12,0),0)</f>
        <v>0</v>
      </c>
      <c r="G4410" s="2">
        <f t="shared" si="242"/>
        <v>0</v>
      </c>
      <c r="H4410" s="2">
        <f t="shared" si="243"/>
        <v>0</v>
      </c>
    </row>
    <row r="4411" spans="2:8">
      <c r="B4411" t="s">
        <v>1431</v>
      </c>
      <c r="C4411" t="s">
        <v>1432</v>
      </c>
      <c r="D4411" s="12" t="str">
        <f t="shared" si="239"/>
        <v>Color Code</v>
      </c>
      <c r="E4411" s="1">
        <f>_xlfn.IFNA(VLOOKUP(B4411,'Urban Plastix Holds'!$I$36:$T$433,13,0),0)</f>
        <v>0</v>
      </c>
      <c r="G4411" s="2">
        <f t="shared" si="242"/>
        <v>0</v>
      </c>
      <c r="H4411" s="2">
        <f t="shared" si="243"/>
        <v>0</v>
      </c>
    </row>
    <row r="4412" spans="2:8">
      <c r="B4412" t="s">
        <v>1435</v>
      </c>
      <c r="C4412" t="s">
        <v>1436</v>
      </c>
      <c r="D4412" s="5" t="str">
        <f t="shared" si="239"/>
        <v>11-12</v>
      </c>
      <c r="E4412" s="1">
        <f>_xlfn.IFNA(VLOOKUP(B4412,'Urban Plastix Holds'!$I$36:$T$433,5,0),0)</f>
        <v>0</v>
      </c>
      <c r="G4412" s="2">
        <f t="shared" si="242"/>
        <v>0</v>
      </c>
      <c r="H4412" s="2">
        <f t="shared" si="243"/>
        <v>0</v>
      </c>
    </row>
    <row r="4413" spans="2:8">
      <c r="B4413" t="s">
        <v>1435</v>
      </c>
      <c r="C4413" t="s">
        <v>1436</v>
      </c>
      <c r="D4413" s="6" t="str">
        <f t="shared" si="239"/>
        <v>14-01</v>
      </c>
      <c r="E4413" s="1">
        <f>_xlfn.IFNA(VLOOKUP(B4413,'Urban Plastix Holds'!$I$36:$T$433,6,0),0)</f>
        <v>0</v>
      </c>
      <c r="G4413" s="2">
        <f t="shared" si="242"/>
        <v>0</v>
      </c>
      <c r="H4413" s="2">
        <f t="shared" si="243"/>
        <v>0</v>
      </c>
    </row>
    <row r="4414" spans="2:8">
      <c r="B4414" t="s">
        <v>1435</v>
      </c>
      <c r="C4414" t="s">
        <v>1436</v>
      </c>
      <c r="D4414" s="7" t="str">
        <f t="shared" si="239"/>
        <v>15-12</v>
      </c>
      <c r="E4414" s="1">
        <f>_xlfn.IFNA(VLOOKUP(B4414,'Urban Plastix Holds'!$I$36:$T$433,7,0),0)</f>
        <v>0</v>
      </c>
      <c r="G4414" s="2">
        <f t="shared" si="242"/>
        <v>0</v>
      </c>
      <c r="H4414" s="2">
        <f t="shared" si="243"/>
        <v>0</v>
      </c>
    </row>
    <row r="4415" spans="2:8">
      <c r="B4415" t="s">
        <v>1435</v>
      </c>
      <c r="C4415" t="s">
        <v>1436</v>
      </c>
      <c r="D4415" s="8" t="str">
        <f t="shared" si="239"/>
        <v>16-16</v>
      </c>
      <c r="E4415" s="1">
        <f>_xlfn.IFNA(VLOOKUP(B4415,'Urban Plastix Holds'!$I$36:$T$433,8,0),0)</f>
        <v>0</v>
      </c>
      <c r="G4415" s="2">
        <f t="shared" si="242"/>
        <v>0</v>
      </c>
      <c r="H4415" s="2">
        <f t="shared" si="243"/>
        <v>0</v>
      </c>
    </row>
    <row r="4416" spans="2:8">
      <c r="B4416" t="s">
        <v>1435</v>
      </c>
      <c r="C4416" t="s">
        <v>1436</v>
      </c>
      <c r="D4416" s="9" t="str">
        <f t="shared" si="239"/>
        <v>13-01</v>
      </c>
      <c r="E4416" s="1">
        <f>_xlfn.IFNA(VLOOKUP(B4416,'Urban Plastix Holds'!$I$36:$T$433,9,0),0)</f>
        <v>0</v>
      </c>
      <c r="G4416" s="2">
        <f t="shared" si="242"/>
        <v>0</v>
      </c>
      <c r="H4416" s="2">
        <f t="shared" si="243"/>
        <v>0</v>
      </c>
    </row>
    <row r="4417" spans="2:8">
      <c r="B4417" t="s">
        <v>1435</v>
      </c>
      <c r="C4417" t="s">
        <v>1436</v>
      </c>
      <c r="D4417" s="10" t="str">
        <f t="shared" si="239"/>
        <v>07-13</v>
      </c>
      <c r="E4417" s="1">
        <f>_xlfn.IFNA(VLOOKUP(B4417,'Urban Plastix Holds'!$I$36:$T$433,10,0),0)</f>
        <v>0</v>
      </c>
      <c r="G4417" s="2">
        <f t="shared" si="242"/>
        <v>0</v>
      </c>
      <c r="H4417" s="2">
        <f t="shared" si="243"/>
        <v>0</v>
      </c>
    </row>
    <row r="4418" spans="2:8">
      <c r="B4418" t="s">
        <v>1435</v>
      </c>
      <c r="C4418" t="s">
        <v>1436</v>
      </c>
      <c r="D4418" s="11" t="str">
        <f t="shared" si="239"/>
        <v>11-26</v>
      </c>
      <c r="E4418" s="1">
        <f>_xlfn.IFNA(VLOOKUP(B4418,'Urban Plastix Holds'!$I$36:$T$433,11,0),0)</f>
        <v>0</v>
      </c>
      <c r="G4418" s="2">
        <f t="shared" si="242"/>
        <v>0</v>
      </c>
      <c r="H4418" s="2">
        <f t="shared" si="243"/>
        <v>0</v>
      </c>
    </row>
    <row r="4419" spans="2:8">
      <c r="B4419" t="s">
        <v>1435</v>
      </c>
      <c r="C4419" t="s">
        <v>1436</v>
      </c>
      <c r="D4419" s="13" t="str">
        <f t="shared" si="239"/>
        <v>18-01</v>
      </c>
      <c r="E4419" s="1">
        <f>_xlfn.IFNA(VLOOKUP(B4419,'Urban Plastix Holds'!$I$36:$T$433,12,0),0)</f>
        <v>0</v>
      </c>
      <c r="G4419" s="2">
        <f t="shared" si="242"/>
        <v>0</v>
      </c>
      <c r="H4419" s="2">
        <f t="shared" si="243"/>
        <v>0</v>
      </c>
    </row>
    <row r="4420" spans="2:8">
      <c r="B4420" t="s">
        <v>1435</v>
      </c>
      <c r="C4420" t="s">
        <v>1436</v>
      </c>
      <c r="D4420" s="12" t="str">
        <f t="shared" si="239"/>
        <v>Color Code</v>
      </c>
      <c r="E4420" s="1">
        <f>_xlfn.IFNA(VLOOKUP(B4420,'Urban Plastix Holds'!$I$36:$T$433,13,0),0)</f>
        <v>0</v>
      </c>
      <c r="G4420" s="2">
        <f t="shared" si="242"/>
        <v>0</v>
      </c>
      <c r="H4420" s="2">
        <f t="shared" si="243"/>
        <v>0</v>
      </c>
    </row>
    <row r="4421" spans="2:8">
      <c r="B4421" t="s">
        <v>1433</v>
      </c>
      <c r="C4421" t="s">
        <v>1434</v>
      </c>
      <c r="D4421" s="5" t="str">
        <f t="shared" ref="D4421:D4429" si="244">D4394</f>
        <v>11-12</v>
      </c>
      <c r="E4421" s="1">
        <f>_xlfn.IFNA(VLOOKUP(B4421,'Urban Plastix Holds'!$I$36:$T$433,5,0),0)</f>
        <v>0</v>
      </c>
      <c r="G4421" s="2">
        <f t="shared" ref="G4421:G4429" si="245">E4421*F4421</f>
        <v>0</v>
      </c>
      <c r="H4421" s="2">
        <f t="shared" ref="H4421:H4429" si="246">IF($S$11="Y",G4421*0.05,0)</f>
        <v>0</v>
      </c>
    </row>
    <row r="4422" spans="2:8">
      <c r="B4422" t="s">
        <v>1433</v>
      </c>
      <c r="C4422" t="s">
        <v>1434</v>
      </c>
      <c r="D4422" s="6" t="str">
        <f t="shared" si="244"/>
        <v>14-01</v>
      </c>
      <c r="E4422" s="1">
        <f>_xlfn.IFNA(VLOOKUP(B4422,'Urban Plastix Holds'!$I$36:$T$433,6,0),0)</f>
        <v>0</v>
      </c>
      <c r="G4422" s="2">
        <f t="shared" si="245"/>
        <v>0</v>
      </c>
      <c r="H4422" s="2">
        <f t="shared" si="246"/>
        <v>0</v>
      </c>
    </row>
    <row r="4423" spans="2:8">
      <c r="B4423" t="s">
        <v>1433</v>
      </c>
      <c r="C4423" t="s">
        <v>1434</v>
      </c>
      <c r="D4423" s="7" t="str">
        <f t="shared" si="244"/>
        <v>15-12</v>
      </c>
      <c r="E4423" s="1">
        <f>_xlfn.IFNA(VLOOKUP(B4423,'Urban Plastix Holds'!$I$36:$T$433,7,0),0)</f>
        <v>0</v>
      </c>
      <c r="G4423" s="2">
        <f t="shared" si="245"/>
        <v>0</v>
      </c>
      <c r="H4423" s="2">
        <f t="shared" si="246"/>
        <v>0</v>
      </c>
    </row>
    <row r="4424" spans="2:8">
      <c r="B4424" t="s">
        <v>1433</v>
      </c>
      <c r="C4424" t="s">
        <v>1434</v>
      </c>
      <c r="D4424" s="8" t="str">
        <f t="shared" si="244"/>
        <v>16-16</v>
      </c>
      <c r="E4424" s="1">
        <f>_xlfn.IFNA(VLOOKUP(B4424,'Urban Plastix Holds'!$I$36:$T$433,8,0),0)</f>
        <v>0</v>
      </c>
      <c r="G4424" s="2">
        <f t="shared" si="245"/>
        <v>0</v>
      </c>
      <c r="H4424" s="2">
        <f t="shared" si="246"/>
        <v>0</v>
      </c>
    </row>
    <row r="4425" spans="2:8">
      <c r="B4425" t="s">
        <v>1433</v>
      </c>
      <c r="C4425" t="s">
        <v>1434</v>
      </c>
      <c r="D4425" s="9" t="str">
        <f t="shared" si="244"/>
        <v>13-01</v>
      </c>
      <c r="E4425" s="1">
        <f>_xlfn.IFNA(VLOOKUP(B4425,'Urban Plastix Holds'!$I$36:$T$433,9,0),0)</f>
        <v>0</v>
      </c>
      <c r="G4425" s="2">
        <f t="shared" si="245"/>
        <v>0</v>
      </c>
      <c r="H4425" s="2">
        <f t="shared" si="246"/>
        <v>0</v>
      </c>
    </row>
    <row r="4426" spans="2:8">
      <c r="B4426" t="s">
        <v>1433</v>
      </c>
      <c r="C4426" t="s">
        <v>1434</v>
      </c>
      <c r="D4426" s="10" t="str">
        <f t="shared" si="244"/>
        <v>07-13</v>
      </c>
      <c r="E4426" s="1">
        <f>_xlfn.IFNA(VLOOKUP(B4426,'Urban Plastix Holds'!$I$36:$T$433,10,0),0)</f>
        <v>0</v>
      </c>
      <c r="G4426" s="2">
        <f t="shared" si="245"/>
        <v>0</v>
      </c>
      <c r="H4426" s="2">
        <f t="shared" si="246"/>
        <v>0</v>
      </c>
    </row>
    <row r="4427" spans="2:8">
      <c r="B4427" t="s">
        <v>1433</v>
      </c>
      <c r="C4427" t="s">
        <v>1434</v>
      </c>
      <c r="D4427" s="11" t="str">
        <f t="shared" si="244"/>
        <v>11-26</v>
      </c>
      <c r="E4427" s="1">
        <f>_xlfn.IFNA(VLOOKUP(B4427,'Urban Plastix Holds'!$I$36:$T$433,11,0),0)</f>
        <v>0</v>
      </c>
      <c r="G4427" s="2">
        <f t="shared" si="245"/>
        <v>0</v>
      </c>
      <c r="H4427" s="2">
        <f t="shared" si="246"/>
        <v>0</v>
      </c>
    </row>
    <row r="4428" spans="2:8">
      <c r="B4428" t="s">
        <v>1433</v>
      </c>
      <c r="C4428" t="s">
        <v>1434</v>
      </c>
      <c r="D4428" s="13" t="str">
        <f t="shared" si="244"/>
        <v>18-01</v>
      </c>
      <c r="E4428" s="1">
        <f>_xlfn.IFNA(VLOOKUP(B4428,'Urban Plastix Holds'!$I$36:$T$433,12,0),0)</f>
        <v>0</v>
      </c>
      <c r="G4428" s="2">
        <f t="shared" si="245"/>
        <v>0</v>
      </c>
      <c r="H4428" s="2">
        <f t="shared" si="246"/>
        <v>0</v>
      </c>
    </row>
    <row r="4429" spans="2:8">
      <c r="B4429" t="s">
        <v>1433</v>
      </c>
      <c r="C4429" t="s">
        <v>1434</v>
      </c>
      <c r="D4429" s="12" t="str">
        <f t="shared" si="244"/>
        <v>Color Code</v>
      </c>
      <c r="E4429" s="1">
        <f>_xlfn.IFNA(VLOOKUP(B4429,'Urban Plastix Holds'!$I$36:$T$433,13,0),0)</f>
        <v>0</v>
      </c>
      <c r="G4429" s="2">
        <f t="shared" si="245"/>
        <v>0</v>
      </c>
      <c r="H4429" s="2">
        <f t="shared" si="246"/>
        <v>0</v>
      </c>
    </row>
    <row r="4430" spans="2:8">
      <c r="B4430" t="s">
        <v>1437</v>
      </c>
      <c r="C4430" t="s">
        <v>1438</v>
      </c>
      <c r="D4430" s="5" t="str">
        <f t="shared" ref="D4430:D4493" si="247">D4403</f>
        <v>11-12</v>
      </c>
      <c r="E4430" s="1">
        <f>_xlfn.IFNA(VLOOKUP(B4430,'Urban Plastix Holds'!$I$36:$T$433,5,0),0)</f>
        <v>0</v>
      </c>
      <c r="G4430" s="2">
        <f t="shared" ref="G4430:G4438" si="248">E4430*F4430</f>
        <v>0</v>
      </c>
      <c r="H4430" s="2">
        <f t="shared" ref="H4430:H4438" si="249">IF($S$11="Y",G4430*0.05,0)</f>
        <v>0</v>
      </c>
    </row>
    <row r="4431" spans="2:8">
      <c r="B4431" t="s">
        <v>1437</v>
      </c>
      <c r="C4431" t="s">
        <v>1438</v>
      </c>
      <c r="D4431" s="6" t="str">
        <f t="shared" si="247"/>
        <v>14-01</v>
      </c>
      <c r="E4431" s="1">
        <f>_xlfn.IFNA(VLOOKUP(B4431,'Urban Plastix Holds'!$I$36:$T$433,6,0),0)</f>
        <v>0</v>
      </c>
      <c r="G4431" s="2">
        <f t="shared" si="248"/>
        <v>0</v>
      </c>
      <c r="H4431" s="2">
        <f t="shared" si="249"/>
        <v>0</v>
      </c>
    </row>
    <row r="4432" spans="2:8">
      <c r="B4432" t="s">
        <v>1437</v>
      </c>
      <c r="C4432" t="s">
        <v>1438</v>
      </c>
      <c r="D4432" s="7" t="str">
        <f t="shared" si="247"/>
        <v>15-12</v>
      </c>
      <c r="E4432" s="1">
        <f>_xlfn.IFNA(VLOOKUP(B4432,'Urban Plastix Holds'!$I$36:$T$433,7,0),0)</f>
        <v>0</v>
      </c>
      <c r="G4432" s="2">
        <f t="shared" si="248"/>
        <v>0</v>
      </c>
      <c r="H4432" s="2">
        <f t="shared" si="249"/>
        <v>0</v>
      </c>
    </row>
    <row r="4433" spans="2:8">
      <c r="B4433" t="s">
        <v>1437</v>
      </c>
      <c r="C4433" t="s">
        <v>1438</v>
      </c>
      <c r="D4433" s="8" t="str">
        <f t="shared" si="247"/>
        <v>16-16</v>
      </c>
      <c r="E4433" s="1">
        <f>_xlfn.IFNA(VLOOKUP(B4433,'Urban Plastix Holds'!$I$36:$T$433,8,0),0)</f>
        <v>0</v>
      </c>
      <c r="G4433" s="2">
        <f t="shared" si="248"/>
        <v>0</v>
      </c>
      <c r="H4433" s="2">
        <f t="shared" si="249"/>
        <v>0</v>
      </c>
    </row>
    <row r="4434" spans="2:8">
      <c r="B4434" t="s">
        <v>1437</v>
      </c>
      <c r="C4434" t="s">
        <v>1438</v>
      </c>
      <c r="D4434" s="9" t="str">
        <f t="shared" si="247"/>
        <v>13-01</v>
      </c>
      <c r="E4434" s="1">
        <f>_xlfn.IFNA(VLOOKUP(B4434,'Urban Plastix Holds'!$I$36:$T$433,9,0),0)</f>
        <v>0</v>
      </c>
      <c r="G4434" s="2">
        <f t="shared" si="248"/>
        <v>0</v>
      </c>
      <c r="H4434" s="2">
        <f t="shared" si="249"/>
        <v>0</v>
      </c>
    </row>
    <row r="4435" spans="2:8">
      <c r="B4435" t="s">
        <v>1437</v>
      </c>
      <c r="C4435" t="s">
        <v>1438</v>
      </c>
      <c r="D4435" s="10" t="str">
        <f t="shared" si="247"/>
        <v>07-13</v>
      </c>
      <c r="E4435" s="1">
        <f>_xlfn.IFNA(VLOOKUP(B4435,'Urban Plastix Holds'!$I$36:$T$433,10,0),0)</f>
        <v>0</v>
      </c>
      <c r="G4435" s="2">
        <f t="shared" si="248"/>
        <v>0</v>
      </c>
      <c r="H4435" s="2">
        <f t="shared" si="249"/>
        <v>0</v>
      </c>
    </row>
    <row r="4436" spans="2:8">
      <c r="B4436" t="s">
        <v>1437</v>
      </c>
      <c r="C4436" t="s">
        <v>1438</v>
      </c>
      <c r="D4436" s="11" t="str">
        <f t="shared" si="247"/>
        <v>11-26</v>
      </c>
      <c r="E4436" s="1">
        <f>_xlfn.IFNA(VLOOKUP(B4436,'Urban Plastix Holds'!$I$36:$T$433,11,0),0)</f>
        <v>0</v>
      </c>
      <c r="G4436" s="2">
        <f t="shared" si="248"/>
        <v>0</v>
      </c>
      <c r="H4436" s="2">
        <f t="shared" si="249"/>
        <v>0</v>
      </c>
    </row>
    <row r="4437" spans="2:8">
      <c r="B4437" t="s">
        <v>1437</v>
      </c>
      <c r="C4437" t="s">
        <v>1438</v>
      </c>
      <c r="D4437" s="13" t="str">
        <f t="shared" si="247"/>
        <v>18-01</v>
      </c>
      <c r="E4437" s="1">
        <f>_xlfn.IFNA(VLOOKUP(B4437,'Urban Plastix Holds'!$I$36:$T$433,12,0),0)</f>
        <v>0</v>
      </c>
      <c r="G4437" s="2">
        <f t="shared" si="248"/>
        <v>0</v>
      </c>
      <c r="H4437" s="2">
        <f t="shared" si="249"/>
        <v>0</v>
      </c>
    </row>
    <row r="4438" spans="2:8">
      <c r="B4438" t="s">
        <v>1437</v>
      </c>
      <c r="C4438" t="s">
        <v>1438</v>
      </c>
      <c r="D4438" s="12" t="str">
        <f t="shared" si="247"/>
        <v>Color Code</v>
      </c>
      <c r="E4438" s="1">
        <f>_xlfn.IFNA(VLOOKUP(B4438,'Urban Plastix Holds'!$I$36:$T$433,13,0),0)</f>
        <v>0</v>
      </c>
      <c r="G4438" s="2">
        <f t="shared" si="248"/>
        <v>0</v>
      </c>
      <c r="H4438" s="2">
        <f t="shared" si="249"/>
        <v>0</v>
      </c>
    </row>
    <row r="4439" spans="2:8">
      <c r="B4439" t="s">
        <v>1439</v>
      </c>
      <c r="C4439" t="s">
        <v>1440</v>
      </c>
      <c r="D4439" s="5" t="str">
        <f t="shared" si="247"/>
        <v>11-12</v>
      </c>
      <c r="E4439" s="1">
        <f>_xlfn.IFNA(VLOOKUP(B4439,'Urban Plastix Holds'!$I$36:$T$433,5,0),0)</f>
        <v>0</v>
      </c>
      <c r="G4439" s="2">
        <f t="shared" ref="G4439:G4447" si="250">E4439*F4439</f>
        <v>0</v>
      </c>
      <c r="H4439" s="2">
        <f t="shared" ref="H4439:H4447" si="251">IF($S$11="Y",G4439*0.05,0)</f>
        <v>0</v>
      </c>
    </row>
    <row r="4440" spans="2:8">
      <c r="B4440" t="s">
        <v>1439</v>
      </c>
      <c r="C4440" t="s">
        <v>1440</v>
      </c>
      <c r="D4440" s="6" t="str">
        <f t="shared" si="247"/>
        <v>14-01</v>
      </c>
      <c r="E4440" s="1">
        <f>_xlfn.IFNA(VLOOKUP(B4440,'Urban Plastix Holds'!$I$36:$T$433,6,0),0)</f>
        <v>0</v>
      </c>
      <c r="G4440" s="2">
        <f t="shared" si="250"/>
        <v>0</v>
      </c>
      <c r="H4440" s="2">
        <f t="shared" si="251"/>
        <v>0</v>
      </c>
    </row>
    <row r="4441" spans="2:8">
      <c r="B4441" t="s">
        <v>1439</v>
      </c>
      <c r="C4441" t="s">
        <v>1440</v>
      </c>
      <c r="D4441" s="7" t="str">
        <f t="shared" si="247"/>
        <v>15-12</v>
      </c>
      <c r="E4441" s="1">
        <f>_xlfn.IFNA(VLOOKUP(B4441,'Urban Plastix Holds'!$I$36:$T$433,7,0),0)</f>
        <v>0</v>
      </c>
      <c r="G4441" s="2">
        <f t="shared" si="250"/>
        <v>0</v>
      </c>
      <c r="H4441" s="2">
        <f t="shared" si="251"/>
        <v>0</v>
      </c>
    </row>
    <row r="4442" spans="2:8">
      <c r="B4442" t="s">
        <v>1439</v>
      </c>
      <c r="C4442" t="s">
        <v>1440</v>
      </c>
      <c r="D4442" s="8" t="str">
        <f t="shared" si="247"/>
        <v>16-16</v>
      </c>
      <c r="E4442" s="1">
        <f>_xlfn.IFNA(VLOOKUP(B4442,'Urban Plastix Holds'!$I$36:$T$433,8,0),0)</f>
        <v>0</v>
      </c>
      <c r="G4442" s="2">
        <f t="shared" si="250"/>
        <v>0</v>
      </c>
      <c r="H4442" s="2">
        <f t="shared" si="251"/>
        <v>0</v>
      </c>
    </row>
    <row r="4443" spans="2:8">
      <c r="B4443" t="s">
        <v>1439</v>
      </c>
      <c r="C4443" t="s">
        <v>1440</v>
      </c>
      <c r="D4443" s="9" t="str">
        <f t="shared" si="247"/>
        <v>13-01</v>
      </c>
      <c r="E4443" s="1">
        <f>_xlfn.IFNA(VLOOKUP(B4443,'Urban Plastix Holds'!$I$36:$T$433,9,0),0)</f>
        <v>0</v>
      </c>
      <c r="G4443" s="2">
        <f t="shared" si="250"/>
        <v>0</v>
      </c>
      <c r="H4443" s="2">
        <f t="shared" si="251"/>
        <v>0</v>
      </c>
    </row>
    <row r="4444" spans="2:8">
      <c r="B4444" t="s">
        <v>1439</v>
      </c>
      <c r="C4444" t="s">
        <v>1440</v>
      </c>
      <c r="D4444" s="10" t="str">
        <f t="shared" si="247"/>
        <v>07-13</v>
      </c>
      <c r="E4444" s="1">
        <f>_xlfn.IFNA(VLOOKUP(B4444,'Urban Plastix Holds'!$I$36:$T$433,10,0),0)</f>
        <v>0</v>
      </c>
      <c r="G4444" s="2">
        <f t="shared" si="250"/>
        <v>0</v>
      </c>
      <c r="H4444" s="2">
        <f t="shared" si="251"/>
        <v>0</v>
      </c>
    </row>
    <row r="4445" spans="2:8">
      <c r="B4445" t="s">
        <v>1439</v>
      </c>
      <c r="C4445" t="s">
        <v>1440</v>
      </c>
      <c r="D4445" s="11" t="str">
        <f t="shared" si="247"/>
        <v>11-26</v>
      </c>
      <c r="E4445" s="1">
        <f>_xlfn.IFNA(VLOOKUP(B4445,'Urban Plastix Holds'!$I$36:$T$433,11,0),0)</f>
        <v>0</v>
      </c>
      <c r="G4445" s="2">
        <f t="shared" si="250"/>
        <v>0</v>
      </c>
      <c r="H4445" s="2">
        <f t="shared" si="251"/>
        <v>0</v>
      </c>
    </row>
    <row r="4446" spans="2:8">
      <c r="B4446" t="s">
        <v>1439</v>
      </c>
      <c r="C4446" t="s">
        <v>1440</v>
      </c>
      <c r="D4446" s="13" t="str">
        <f t="shared" si="247"/>
        <v>18-01</v>
      </c>
      <c r="E4446" s="1">
        <f>_xlfn.IFNA(VLOOKUP(B4446,'Urban Plastix Holds'!$I$36:$T$433,12,0),0)</f>
        <v>0</v>
      </c>
      <c r="G4446" s="2">
        <f t="shared" si="250"/>
        <v>0</v>
      </c>
      <c r="H4446" s="2">
        <f t="shared" si="251"/>
        <v>0</v>
      </c>
    </row>
    <row r="4447" spans="2:8">
      <c r="B4447" t="s">
        <v>1439</v>
      </c>
      <c r="C4447" t="s">
        <v>1440</v>
      </c>
      <c r="D4447" s="12" t="str">
        <f t="shared" si="247"/>
        <v>Color Code</v>
      </c>
      <c r="E4447" s="1">
        <f>_xlfn.IFNA(VLOOKUP(B4447,'Urban Plastix Holds'!$I$36:$T$433,13,0),0)</f>
        <v>0</v>
      </c>
      <c r="G4447" s="2">
        <f t="shared" si="250"/>
        <v>0</v>
      </c>
      <c r="H4447" s="2">
        <f t="shared" si="251"/>
        <v>0</v>
      </c>
    </row>
    <row r="4448" spans="2:8">
      <c r="B4448" s="245" t="s">
        <v>1615</v>
      </c>
      <c r="C4448" s="245" t="s">
        <v>1616</v>
      </c>
      <c r="D4448" s="5" t="str">
        <f t="shared" si="247"/>
        <v>11-12</v>
      </c>
      <c r="E4448" s="1">
        <f>_xlfn.IFNA(VLOOKUP(B4448,'Urban Plastix Holds'!$I$36:$T$433,5,0),0)</f>
        <v>0</v>
      </c>
      <c r="G4448" s="2">
        <f t="shared" ref="G4448:G4492" si="252">E4448*F4448</f>
        <v>0</v>
      </c>
      <c r="H4448" s="2">
        <f t="shared" ref="H4448:H4492" si="253">IF($S$11="Y",G4448*0.05,0)</f>
        <v>0</v>
      </c>
    </row>
    <row r="4449" spans="2:8">
      <c r="B4449" s="245" t="s">
        <v>1615</v>
      </c>
      <c r="C4449" s="245" t="s">
        <v>1616</v>
      </c>
      <c r="D4449" s="6" t="str">
        <f t="shared" si="247"/>
        <v>14-01</v>
      </c>
      <c r="E4449" s="1">
        <f>_xlfn.IFNA(VLOOKUP(B4449,'Urban Plastix Holds'!$I$36:$T$433,6,0),0)</f>
        <v>0</v>
      </c>
      <c r="G4449" s="2">
        <f t="shared" si="252"/>
        <v>0</v>
      </c>
      <c r="H4449" s="2">
        <f t="shared" si="253"/>
        <v>0</v>
      </c>
    </row>
    <row r="4450" spans="2:8">
      <c r="B4450" s="245" t="s">
        <v>1615</v>
      </c>
      <c r="C4450" s="245" t="s">
        <v>1616</v>
      </c>
      <c r="D4450" s="7" t="str">
        <f t="shared" si="247"/>
        <v>15-12</v>
      </c>
      <c r="E4450" s="1">
        <f>_xlfn.IFNA(VLOOKUP(B4450,'Urban Plastix Holds'!$I$36:$T$433,7,0),0)</f>
        <v>0</v>
      </c>
      <c r="G4450" s="2">
        <f t="shared" si="252"/>
        <v>0</v>
      </c>
      <c r="H4450" s="2">
        <f t="shared" si="253"/>
        <v>0</v>
      </c>
    </row>
    <row r="4451" spans="2:8">
      <c r="B4451" s="245" t="s">
        <v>1615</v>
      </c>
      <c r="C4451" s="245" t="s">
        <v>1616</v>
      </c>
      <c r="D4451" s="8" t="str">
        <f t="shared" si="247"/>
        <v>16-16</v>
      </c>
      <c r="E4451" s="1">
        <f>_xlfn.IFNA(VLOOKUP(B4451,'Urban Plastix Holds'!$I$36:$T$433,8,0),0)</f>
        <v>0</v>
      </c>
      <c r="G4451" s="2">
        <f t="shared" si="252"/>
        <v>0</v>
      </c>
      <c r="H4451" s="2">
        <f t="shared" si="253"/>
        <v>0</v>
      </c>
    </row>
    <row r="4452" spans="2:8">
      <c r="B4452" s="245" t="s">
        <v>1615</v>
      </c>
      <c r="C4452" s="245" t="s">
        <v>1616</v>
      </c>
      <c r="D4452" s="9" t="str">
        <f t="shared" si="247"/>
        <v>13-01</v>
      </c>
      <c r="E4452" s="1">
        <f>_xlfn.IFNA(VLOOKUP(B4452,'Urban Plastix Holds'!$I$36:$T$433,9,0),0)</f>
        <v>0</v>
      </c>
      <c r="G4452" s="2">
        <f t="shared" si="252"/>
        <v>0</v>
      </c>
      <c r="H4452" s="2">
        <f t="shared" si="253"/>
        <v>0</v>
      </c>
    </row>
    <row r="4453" spans="2:8">
      <c r="B4453" s="245" t="s">
        <v>1615</v>
      </c>
      <c r="C4453" s="245" t="s">
        <v>1616</v>
      </c>
      <c r="D4453" s="10" t="str">
        <f t="shared" si="247"/>
        <v>07-13</v>
      </c>
      <c r="E4453" s="1">
        <f>_xlfn.IFNA(VLOOKUP(B4453,'Urban Plastix Holds'!$I$36:$T$433,10,0),0)</f>
        <v>0</v>
      </c>
      <c r="G4453" s="2">
        <f t="shared" si="252"/>
        <v>0</v>
      </c>
      <c r="H4453" s="2">
        <f t="shared" si="253"/>
        <v>0</v>
      </c>
    </row>
    <row r="4454" spans="2:8">
      <c r="B4454" s="245" t="s">
        <v>1615</v>
      </c>
      <c r="C4454" s="245" t="s">
        <v>1616</v>
      </c>
      <c r="D4454" s="11" t="str">
        <f t="shared" si="247"/>
        <v>11-26</v>
      </c>
      <c r="E4454" s="1">
        <f>_xlfn.IFNA(VLOOKUP(B4454,'Urban Plastix Holds'!$I$36:$T$433,11,0),0)</f>
        <v>0</v>
      </c>
      <c r="G4454" s="2">
        <f t="shared" si="252"/>
        <v>0</v>
      </c>
      <c r="H4454" s="2">
        <f t="shared" si="253"/>
        <v>0</v>
      </c>
    </row>
    <row r="4455" spans="2:8">
      <c r="B4455" s="245" t="s">
        <v>1615</v>
      </c>
      <c r="C4455" s="245" t="s">
        <v>1616</v>
      </c>
      <c r="D4455" s="13" t="str">
        <f t="shared" si="247"/>
        <v>18-01</v>
      </c>
      <c r="E4455" s="1">
        <f>_xlfn.IFNA(VLOOKUP(B4455,'Urban Plastix Holds'!$I$36:$T$433,12,0),0)</f>
        <v>0</v>
      </c>
      <c r="G4455" s="2">
        <f t="shared" si="252"/>
        <v>0</v>
      </c>
      <c r="H4455" s="2">
        <f t="shared" si="253"/>
        <v>0</v>
      </c>
    </row>
    <row r="4456" spans="2:8">
      <c r="B4456" s="245" t="s">
        <v>1615</v>
      </c>
      <c r="C4456" s="245" t="s">
        <v>1616</v>
      </c>
      <c r="D4456" s="12" t="str">
        <f t="shared" si="247"/>
        <v>Color Code</v>
      </c>
      <c r="E4456" s="1">
        <f>_xlfn.IFNA(VLOOKUP(B4456,'Urban Plastix Holds'!$I$36:$T$433,13,0),0)</f>
        <v>0</v>
      </c>
      <c r="G4456" s="2">
        <f t="shared" si="252"/>
        <v>0</v>
      </c>
      <c r="H4456" s="2">
        <f t="shared" si="253"/>
        <v>0</v>
      </c>
    </row>
    <row r="4457" spans="2:8">
      <c r="B4457" s="245" t="s">
        <v>1617</v>
      </c>
      <c r="C4457" s="245" t="s">
        <v>1618</v>
      </c>
      <c r="D4457" s="5" t="str">
        <f t="shared" si="247"/>
        <v>11-12</v>
      </c>
      <c r="E4457" s="1">
        <f>_xlfn.IFNA(VLOOKUP(B4457,'Urban Plastix Holds'!$I$36:$T$433,5,0),0)</f>
        <v>0</v>
      </c>
      <c r="G4457" s="2">
        <f t="shared" si="252"/>
        <v>0</v>
      </c>
      <c r="H4457" s="2">
        <f t="shared" si="253"/>
        <v>0</v>
      </c>
    </row>
    <row r="4458" spans="2:8">
      <c r="B4458" s="245" t="s">
        <v>1617</v>
      </c>
      <c r="C4458" s="245" t="s">
        <v>1618</v>
      </c>
      <c r="D4458" s="6" t="str">
        <f t="shared" si="247"/>
        <v>14-01</v>
      </c>
      <c r="E4458" s="1">
        <f>_xlfn.IFNA(VLOOKUP(B4458,'Urban Plastix Holds'!$I$36:$T$433,6,0),0)</f>
        <v>0</v>
      </c>
      <c r="G4458" s="2">
        <f t="shared" si="252"/>
        <v>0</v>
      </c>
      <c r="H4458" s="2">
        <f t="shared" si="253"/>
        <v>0</v>
      </c>
    </row>
    <row r="4459" spans="2:8">
      <c r="B4459" s="245" t="s">
        <v>1617</v>
      </c>
      <c r="C4459" s="245" t="s">
        <v>1618</v>
      </c>
      <c r="D4459" s="7" t="str">
        <f t="shared" si="247"/>
        <v>15-12</v>
      </c>
      <c r="E4459" s="1">
        <f>_xlfn.IFNA(VLOOKUP(B4459,'Urban Plastix Holds'!$I$36:$T$433,7,0),0)</f>
        <v>0</v>
      </c>
      <c r="G4459" s="2">
        <f t="shared" si="252"/>
        <v>0</v>
      </c>
      <c r="H4459" s="2">
        <f t="shared" si="253"/>
        <v>0</v>
      </c>
    </row>
    <row r="4460" spans="2:8">
      <c r="B4460" s="245" t="s">
        <v>1617</v>
      </c>
      <c r="C4460" s="245" t="s">
        <v>1618</v>
      </c>
      <c r="D4460" s="8" t="str">
        <f t="shared" si="247"/>
        <v>16-16</v>
      </c>
      <c r="E4460" s="1">
        <f>_xlfn.IFNA(VLOOKUP(B4460,'Urban Plastix Holds'!$I$36:$T$433,8,0),0)</f>
        <v>0</v>
      </c>
      <c r="G4460" s="2">
        <f t="shared" si="252"/>
        <v>0</v>
      </c>
      <c r="H4460" s="2">
        <f t="shared" si="253"/>
        <v>0</v>
      </c>
    </row>
    <row r="4461" spans="2:8">
      <c r="B4461" s="245" t="s">
        <v>1617</v>
      </c>
      <c r="C4461" s="245" t="s">
        <v>1618</v>
      </c>
      <c r="D4461" s="9" t="str">
        <f t="shared" si="247"/>
        <v>13-01</v>
      </c>
      <c r="E4461" s="1">
        <f>_xlfn.IFNA(VLOOKUP(B4461,'Urban Plastix Holds'!$I$36:$T$433,9,0),0)</f>
        <v>0</v>
      </c>
      <c r="G4461" s="2">
        <f t="shared" si="252"/>
        <v>0</v>
      </c>
      <c r="H4461" s="2">
        <f t="shared" si="253"/>
        <v>0</v>
      </c>
    </row>
    <row r="4462" spans="2:8">
      <c r="B4462" s="245" t="s">
        <v>1617</v>
      </c>
      <c r="C4462" s="245" t="s">
        <v>1618</v>
      </c>
      <c r="D4462" s="10" t="str">
        <f t="shared" si="247"/>
        <v>07-13</v>
      </c>
      <c r="E4462" s="1">
        <f>_xlfn.IFNA(VLOOKUP(B4462,'Urban Plastix Holds'!$I$36:$T$433,10,0),0)</f>
        <v>0</v>
      </c>
      <c r="G4462" s="2">
        <f t="shared" si="252"/>
        <v>0</v>
      </c>
      <c r="H4462" s="2">
        <f t="shared" si="253"/>
        <v>0</v>
      </c>
    </row>
    <row r="4463" spans="2:8">
      <c r="B4463" s="245" t="s">
        <v>1617</v>
      </c>
      <c r="C4463" s="245" t="s">
        <v>1618</v>
      </c>
      <c r="D4463" s="11" t="str">
        <f t="shared" si="247"/>
        <v>11-26</v>
      </c>
      <c r="E4463" s="1">
        <f>_xlfn.IFNA(VLOOKUP(B4463,'Urban Plastix Holds'!$I$36:$T$433,11,0),0)</f>
        <v>0</v>
      </c>
      <c r="G4463" s="2">
        <f t="shared" si="252"/>
        <v>0</v>
      </c>
      <c r="H4463" s="2">
        <f t="shared" si="253"/>
        <v>0</v>
      </c>
    </row>
    <row r="4464" spans="2:8">
      <c r="B4464" s="245" t="s">
        <v>1617</v>
      </c>
      <c r="C4464" s="245" t="s">
        <v>1618</v>
      </c>
      <c r="D4464" s="13" t="str">
        <f t="shared" si="247"/>
        <v>18-01</v>
      </c>
      <c r="E4464" s="1">
        <f>_xlfn.IFNA(VLOOKUP(B4464,'Urban Plastix Holds'!$I$36:$T$433,12,0),0)</f>
        <v>0</v>
      </c>
      <c r="G4464" s="2">
        <f t="shared" si="252"/>
        <v>0</v>
      </c>
      <c r="H4464" s="2">
        <f t="shared" si="253"/>
        <v>0</v>
      </c>
    </row>
    <row r="4465" spans="2:8">
      <c r="B4465" s="245" t="s">
        <v>1617</v>
      </c>
      <c r="C4465" s="245" t="s">
        <v>1618</v>
      </c>
      <c r="D4465" s="12" t="str">
        <f t="shared" si="247"/>
        <v>Color Code</v>
      </c>
      <c r="E4465" s="1">
        <f>_xlfn.IFNA(VLOOKUP(B4465,'Urban Plastix Holds'!$I$36:$T$433,13,0),0)</f>
        <v>0</v>
      </c>
      <c r="G4465" s="2">
        <f t="shared" si="252"/>
        <v>0</v>
      </c>
      <c r="H4465" s="2">
        <f t="shared" si="253"/>
        <v>0</v>
      </c>
    </row>
    <row r="4466" spans="2:8">
      <c r="B4466" s="245" t="s">
        <v>1619</v>
      </c>
      <c r="C4466" s="245" t="s">
        <v>1620</v>
      </c>
      <c r="D4466" s="5" t="str">
        <f t="shared" si="247"/>
        <v>11-12</v>
      </c>
      <c r="E4466" s="1">
        <f>_xlfn.IFNA(VLOOKUP(B4466,'Urban Plastix Holds'!$I$36:$T$433,5,0),0)</f>
        <v>0</v>
      </c>
      <c r="G4466" s="2">
        <f t="shared" si="252"/>
        <v>0</v>
      </c>
      <c r="H4466" s="2">
        <f t="shared" si="253"/>
        <v>0</v>
      </c>
    </row>
    <row r="4467" spans="2:8">
      <c r="B4467" s="245" t="s">
        <v>1619</v>
      </c>
      <c r="C4467" s="245" t="s">
        <v>1620</v>
      </c>
      <c r="D4467" s="6" t="str">
        <f t="shared" si="247"/>
        <v>14-01</v>
      </c>
      <c r="E4467" s="1">
        <f>_xlfn.IFNA(VLOOKUP(B4467,'Urban Plastix Holds'!$I$36:$T$433,6,0),0)</f>
        <v>0</v>
      </c>
      <c r="G4467" s="2">
        <f t="shared" si="252"/>
        <v>0</v>
      </c>
      <c r="H4467" s="2">
        <f t="shared" si="253"/>
        <v>0</v>
      </c>
    </row>
    <row r="4468" spans="2:8">
      <c r="B4468" s="245" t="s">
        <v>1619</v>
      </c>
      <c r="C4468" s="245" t="s">
        <v>1620</v>
      </c>
      <c r="D4468" s="7" t="str">
        <f t="shared" si="247"/>
        <v>15-12</v>
      </c>
      <c r="E4468" s="1">
        <f>_xlfn.IFNA(VLOOKUP(B4468,'Urban Plastix Holds'!$I$36:$T$433,7,0),0)</f>
        <v>0</v>
      </c>
      <c r="G4468" s="2">
        <f t="shared" si="252"/>
        <v>0</v>
      </c>
      <c r="H4468" s="2">
        <f t="shared" si="253"/>
        <v>0</v>
      </c>
    </row>
    <row r="4469" spans="2:8">
      <c r="B4469" s="245" t="s">
        <v>1619</v>
      </c>
      <c r="C4469" s="245" t="s">
        <v>1620</v>
      </c>
      <c r="D4469" s="8" t="str">
        <f t="shared" si="247"/>
        <v>16-16</v>
      </c>
      <c r="E4469" s="1">
        <f>_xlfn.IFNA(VLOOKUP(B4469,'Urban Plastix Holds'!$I$36:$T$433,8,0),0)</f>
        <v>0</v>
      </c>
      <c r="G4469" s="2">
        <f t="shared" si="252"/>
        <v>0</v>
      </c>
      <c r="H4469" s="2">
        <f t="shared" si="253"/>
        <v>0</v>
      </c>
    </row>
    <row r="4470" spans="2:8">
      <c r="B4470" s="245" t="s">
        <v>1619</v>
      </c>
      <c r="C4470" s="245" t="s">
        <v>1620</v>
      </c>
      <c r="D4470" s="9" t="str">
        <f t="shared" si="247"/>
        <v>13-01</v>
      </c>
      <c r="E4470" s="1">
        <f>_xlfn.IFNA(VLOOKUP(B4470,'Urban Plastix Holds'!$I$36:$T$433,9,0),0)</f>
        <v>0</v>
      </c>
      <c r="G4470" s="2">
        <f t="shared" si="252"/>
        <v>0</v>
      </c>
      <c r="H4470" s="2">
        <f t="shared" si="253"/>
        <v>0</v>
      </c>
    </row>
    <row r="4471" spans="2:8">
      <c r="B4471" s="245" t="s">
        <v>1619</v>
      </c>
      <c r="C4471" s="245" t="s">
        <v>1620</v>
      </c>
      <c r="D4471" s="10" t="str">
        <f t="shared" si="247"/>
        <v>07-13</v>
      </c>
      <c r="E4471" s="1">
        <f>_xlfn.IFNA(VLOOKUP(B4471,'Urban Plastix Holds'!$I$36:$T$433,10,0),0)</f>
        <v>0</v>
      </c>
      <c r="G4471" s="2">
        <f t="shared" si="252"/>
        <v>0</v>
      </c>
      <c r="H4471" s="2">
        <f t="shared" si="253"/>
        <v>0</v>
      </c>
    </row>
    <row r="4472" spans="2:8">
      <c r="B4472" s="245" t="s">
        <v>1619</v>
      </c>
      <c r="C4472" s="245" t="s">
        <v>1620</v>
      </c>
      <c r="D4472" s="11" t="str">
        <f t="shared" si="247"/>
        <v>11-26</v>
      </c>
      <c r="E4472" s="1">
        <f>_xlfn.IFNA(VLOOKUP(B4472,'Urban Plastix Holds'!$I$36:$T$433,11,0),0)</f>
        <v>0</v>
      </c>
      <c r="G4472" s="2">
        <f t="shared" si="252"/>
        <v>0</v>
      </c>
      <c r="H4472" s="2">
        <f t="shared" si="253"/>
        <v>0</v>
      </c>
    </row>
    <row r="4473" spans="2:8">
      <c r="B4473" s="245" t="s">
        <v>1619</v>
      </c>
      <c r="C4473" s="245" t="s">
        <v>1620</v>
      </c>
      <c r="D4473" s="13" t="str">
        <f t="shared" si="247"/>
        <v>18-01</v>
      </c>
      <c r="E4473" s="1">
        <f>_xlfn.IFNA(VLOOKUP(B4473,'Urban Plastix Holds'!$I$36:$T$433,12,0),0)</f>
        <v>0</v>
      </c>
      <c r="G4473" s="2">
        <f t="shared" si="252"/>
        <v>0</v>
      </c>
      <c r="H4473" s="2">
        <f t="shared" si="253"/>
        <v>0</v>
      </c>
    </row>
    <row r="4474" spans="2:8">
      <c r="B4474" s="245" t="s">
        <v>1619</v>
      </c>
      <c r="C4474" s="245" t="s">
        <v>1620</v>
      </c>
      <c r="D4474" s="12" t="str">
        <f t="shared" si="247"/>
        <v>Color Code</v>
      </c>
      <c r="E4474" s="1">
        <f>_xlfn.IFNA(VLOOKUP(B4474,'Urban Plastix Holds'!$I$36:$T$433,13,0),0)</f>
        <v>0</v>
      </c>
      <c r="G4474" s="2">
        <f t="shared" si="252"/>
        <v>0</v>
      </c>
      <c r="H4474" s="2">
        <f t="shared" si="253"/>
        <v>0</v>
      </c>
    </row>
    <row r="4475" spans="2:8">
      <c r="B4475" s="245" t="s">
        <v>1621</v>
      </c>
      <c r="C4475" s="245" t="s">
        <v>1622</v>
      </c>
      <c r="D4475" s="5" t="str">
        <f t="shared" si="247"/>
        <v>11-12</v>
      </c>
      <c r="E4475" s="1">
        <f>_xlfn.IFNA(VLOOKUP(B4475,'Urban Plastix Holds'!$I$36:$T$433,5,0),0)</f>
        <v>0</v>
      </c>
      <c r="G4475" s="2">
        <f t="shared" si="252"/>
        <v>0</v>
      </c>
      <c r="H4475" s="2">
        <f t="shared" si="253"/>
        <v>0</v>
      </c>
    </row>
    <row r="4476" spans="2:8">
      <c r="B4476" s="245" t="s">
        <v>1621</v>
      </c>
      <c r="C4476" s="245" t="s">
        <v>1622</v>
      </c>
      <c r="D4476" s="6" t="str">
        <f t="shared" si="247"/>
        <v>14-01</v>
      </c>
      <c r="E4476" s="1">
        <f>_xlfn.IFNA(VLOOKUP(B4476,'Urban Plastix Holds'!$I$36:$T$433,6,0),0)</f>
        <v>0</v>
      </c>
      <c r="G4476" s="2">
        <f t="shared" si="252"/>
        <v>0</v>
      </c>
      <c r="H4476" s="2">
        <f t="shared" si="253"/>
        <v>0</v>
      </c>
    </row>
    <row r="4477" spans="2:8">
      <c r="B4477" s="245" t="s">
        <v>1621</v>
      </c>
      <c r="C4477" s="245" t="s">
        <v>1622</v>
      </c>
      <c r="D4477" s="7" t="str">
        <f t="shared" si="247"/>
        <v>15-12</v>
      </c>
      <c r="E4477" s="1">
        <f>_xlfn.IFNA(VLOOKUP(B4477,'Urban Plastix Holds'!$I$36:$T$433,7,0),0)</f>
        <v>0</v>
      </c>
      <c r="G4477" s="2">
        <f t="shared" si="252"/>
        <v>0</v>
      </c>
      <c r="H4477" s="2">
        <f t="shared" si="253"/>
        <v>0</v>
      </c>
    </row>
    <row r="4478" spans="2:8">
      <c r="B4478" s="245" t="s">
        <v>1621</v>
      </c>
      <c r="C4478" s="245" t="s">
        <v>1622</v>
      </c>
      <c r="D4478" s="8" t="str">
        <f t="shared" si="247"/>
        <v>16-16</v>
      </c>
      <c r="E4478" s="1">
        <f>_xlfn.IFNA(VLOOKUP(B4478,'Urban Plastix Holds'!$I$36:$T$433,8,0),0)</f>
        <v>0</v>
      </c>
      <c r="G4478" s="2">
        <f t="shared" si="252"/>
        <v>0</v>
      </c>
      <c r="H4478" s="2">
        <f t="shared" si="253"/>
        <v>0</v>
      </c>
    </row>
    <row r="4479" spans="2:8">
      <c r="B4479" s="245" t="s">
        <v>1621</v>
      </c>
      <c r="C4479" s="245" t="s">
        <v>1622</v>
      </c>
      <c r="D4479" s="9" t="str">
        <f t="shared" si="247"/>
        <v>13-01</v>
      </c>
      <c r="E4479" s="1">
        <f>_xlfn.IFNA(VLOOKUP(B4479,'Urban Plastix Holds'!$I$36:$T$433,9,0),0)</f>
        <v>0</v>
      </c>
      <c r="G4479" s="2">
        <f t="shared" si="252"/>
        <v>0</v>
      </c>
      <c r="H4479" s="2">
        <f t="shared" si="253"/>
        <v>0</v>
      </c>
    </row>
    <row r="4480" spans="2:8">
      <c r="B4480" s="245" t="s">
        <v>1621</v>
      </c>
      <c r="C4480" s="245" t="s">
        <v>1622</v>
      </c>
      <c r="D4480" s="10" t="str">
        <f t="shared" si="247"/>
        <v>07-13</v>
      </c>
      <c r="E4480" s="1">
        <f>_xlfn.IFNA(VLOOKUP(B4480,'Urban Plastix Holds'!$I$36:$T$433,10,0),0)</f>
        <v>0</v>
      </c>
      <c r="G4480" s="2">
        <f t="shared" si="252"/>
        <v>0</v>
      </c>
      <c r="H4480" s="2">
        <f t="shared" si="253"/>
        <v>0</v>
      </c>
    </row>
    <row r="4481" spans="2:8">
      <c r="B4481" s="245" t="s">
        <v>1621</v>
      </c>
      <c r="C4481" s="245" t="s">
        <v>1622</v>
      </c>
      <c r="D4481" s="11" t="str">
        <f t="shared" si="247"/>
        <v>11-26</v>
      </c>
      <c r="E4481" s="1">
        <f>_xlfn.IFNA(VLOOKUP(B4481,'Urban Plastix Holds'!$I$36:$T$433,11,0),0)</f>
        <v>0</v>
      </c>
      <c r="G4481" s="2">
        <f t="shared" si="252"/>
        <v>0</v>
      </c>
      <c r="H4481" s="2">
        <f t="shared" si="253"/>
        <v>0</v>
      </c>
    </row>
    <row r="4482" spans="2:8">
      <c r="B4482" s="245" t="s">
        <v>1621</v>
      </c>
      <c r="C4482" s="245" t="s">
        <v>1622</v>
      </c>
      <c r="D4482" s="13" t="str">
        <f t="shared" si="247"/>
        <v>18-01</v>
      </c>
      <c r="E4482" s="1">
        <f>_xlfn.IFNA(VLOOKUP(B4482,'Urban Plastix Holds'!$I$36:$T$433,12,0),0)</f>
        <v>0</v>
      </c>
      <c r="G4482" s="2">
        <f t="shared" si="252"/>
        <v>0</v>
      </c>
      <c r="H4482" s="2">
        <f t="shared" si="253"/>
        <v>0</v>
      </c>
    </row>
    <row r="4483" spans="2:8">
      <c r="B4483" s="245" t="s">
        <v>1621</v>
      </c>
      <c r="C4483" s="3" t="s">
        <v>1622</v>
      </c>
      <c r="D4483" s="12" t="str">
        <f t="shared" si="247"/>
        <v>Color Code</v>
      </c>
      <c r="E4483" s="1">
        <f>_xlfn.IFNA(VLOOKUP(B4483,'Urban Plastix Holds'!$I$36:$T$433,13,0),0)</f>
        <v>0</v>
      </c>
      <c r="G4483" s="2">
        <f t="shared" si="252"/>
        <v>0</v>
      </c>
      <c r="H4483" s="2">
        <f t="shared" si="253"/>
        <v>0</v>
      </c>
    </row>
    <row r="4484" spans="2:8">
      <c r="B4484" s="245" t="s">
        <v>1623</v>
      </c>
      <c r="C4484" s="3" t="s">
        <v>1624</v>
      </c>
      <c r="D4484" s="5" t="str">
        <f t="shared" si="247"/>
        <v>11-12</v>
      </c>
      <c r="E4484" s="1">
        <f>_xlfn.IFNA(VLOOKUP(B4484,'Urban Plastix Holds'!$I$36:$T$433,5,0),0)</f>
        <v>0</v>
      </c>
      <c r="G4484" s="2">
        <f t="shared" si="252"/>
        <v>0</v>
      </c>
      <c r="H4484" s="2">
        <f t="shared" si="253"/>
        <v>0</v>
      </c>
    </row>
    <row r="4485" spans="2:8">
      <c r="B4485" s="245" t="s">
        <v>1623</v>
      </c>
      <c r="C4485" s="3" t="s">
        <v>1624</v>
      </c>
      <c r="D4485" s="6" t="str">
        <f t="shared" si="247"/>
        <v>14-01</v>
      </c>
      <c r="E4485" s="1">
        <f>_xlfn.IFNA(VLOOKUP(B4485,'Urban Plastix Holds'!$I$36:$T$433,6,0),0)</f>
        <v>0</v>
      </c>
      <c r="G4485" s="2">
        <f t="shared" si="252"/>
        <v>0</v>
      </c>
      <c r="H4485" s="2">
        <f t="shared" si="253"/>
        <v>0</v>
      </c>
    </row>
    <row r="4486" spans="2:8">
      <c r="B4486" s="245" t="s">
        <v>1623</v>
      </c>
      <c r="C4486" s="3" t="s">
        <v>1624</v>
      </c>
      <c r="D4486" s="7" t="str">
        <f t="shared" si="247"/>
        <v>15-12</v>
      </c>
      <c r="E4486" s="1">
        <f>_xlfn.IFNA(VLOOKUP(B4486,'Urban Plastix Holds'!$I$36:$T$433,7,0),0)</f>
        <v>0</v>
      </c>
      <c r="G4486" s="2">
        <f t="shared" si="252"/>
        <v>0</v>
      </c>
      <c r="H4486" s="2">
        <f t="shared" si="253"/>
        <v>0</v>
      </c>
    </row>
    <row r="4487" spans="2:8">
      <c r="B4487" s="245" t="s">
        <v>1623</v>
      </c>
      <c r="C4487" s="3" t="s">
        <v>1624</v>
      </c>
      <c r="D4487" s="8" t="str">
        <f t="shared" si="247"/>
        <v>16-16</v>
      </c>
      <c r="E4487" s="1">
        <f>_xlfn.IFNA(VLOOKUP(B4487,'Urban Plastix Holds'!$I$36:$T$433,8,0),0)</f>
        <v>0</v>
      </c>
      <c r="G4487" s="2">
        <f t="shared" si="252"/>
        <v>0</v>
      </c>
      <c r="H4487" s="2">
        <f t="shared" si="253"/>
        <v>0</v>
      </c>
    </row>
    <row r="4488" spans="2:8">
      <c r="B4488" s="245" t="s">
        <v>1623</v>
      </c>
      <c r="C4488" s="3" t="s">
        <v>1624</v>
      </c>
      <c r="D4488" s="9" t="str">
        <f t="shared" si="247"/>
        <v>13-01</v>
      </c>
      <c r="E4488" s="1">
        <f>_xlfn.IFNA(VLOOKUP(B4488,'Urban Plastix Holds'!$I$36:$T$433,9,0),0)</f>
        <v>0</v>
      </c>
      <c r="G4488" s="2">
        <f t="shared" si="252"/>
        <v>0</v>
      </c>
      <c r="H4488" s="2">
        <f t="shared" si="253"/>
        <v>0</v>
      </c>
    </row>
    <row r="4489" spans="2:8">
      <c r="B4489" s="245" t="s">
        <v>1623</v>
      </c>
      <c r="C4489" s="3" t="s">
        <v>1624</v>
      </c>
      <c r="D4489" s="10" t="str">
        <f t="shared" si="247"/>
        <v>07-13</v>
      </c>
      <c r="E4489" s="1">
        <f>_xlfn.IFNA(VLOOKUP(B4489,'Urban Plastix Holds'!$I$36:$T$433,10,0),0)</f>
        <v>0</v>
      </c>
      <c r="G4489" s="2">
        <f t="shared" si="252"/>
        <v>0</v>
      </c>
      <c r="H4489" s="2">
        <f t="shared" si="253"/>
        <v>0</v>
      </c>
    </row>
    <row r="4490" spans="2:8">
      <c r="B4490" s="245" t="s">
        <v>1623</v>
      </c>
      <c r="C4490" s="3" t="s">
        <v>1624</v>
      </c>
      <c r="D4490" s="11" t="str">
        <f t="shared" si="247"/>
        <v>11-26</v>
      </c>
      <c r="E4490" s="1">
        <f>_xlfn.IFNA(VLOOKUP(B4490,'Urban Plastix Holds'!$I$36:$T$433,11,0),0)</f>
        <v>0</v>
      </c>
      <c r="G4490" s="2">
        <f t="shared" si="252"/>
        <v>0</v>
      </c>
      <c r="H4490" s="2">
        <f t="shared" si="253"/>
        <v>0</v>
      </c>
    </row>
    <row r="4491" spans="2:8">
      <c r="B4491" s="245" t="s">
        <v>1623</v>
      </c>
      <c r="C4491" s="3" t="s">
        <v>1624</v>
      </c>
      <c r="D4491" s="13" t="str">
        <f t="shared" si="247"/>
        <v>18-01</v>
      </c>
      <c r="E4491" s="1">
        <f>_xlfn.IFNA(VLOOKUP(B4491,'Urban Plastix Holds'!$I$36:$T$433,12,0),0)</f>
        <v>0</v>
      </c>
      <c r="G4491" s="2">
        <f t="shared" si="252"/>
        <v>0</v>
      </c>
      <c r="H4491" s="2">
        <f t="shared" si="253"/>
        <v>0</v>
      </c>
    </row>
    <row r="4492" spans="2:8">
      <c r="B4492" s="245" t="s">
        <v>1623</v>
      </c>
      <c r="C4492" s="3" t="s">
        <v>1624</v>
      </c>
      <c r="D4492" s="12" t="str">
        <f t="shared" si="247"/>
        <v>Color Code</v>
      </c>
      <c r="E4492" s="1">
        <f>_xlfn.IFNA(VLOOKUP(B4492,'Urban Plastix Holds'!$I$36:$T$433,13,0),0)</f>
        <v>0</v>
      </c>
      <c r="G4492" s="2">
        <f t="shared" si="252"/>
        <v>0</v>
      </c>
      <c r="H4492" s="2">
        <f t="shared" si="253"/>
        <v>0</v>
      </c>
    </row>
    <row r="4493" spans="2:8">
      <c r="B4493" s="245" t="s">
        <v>1625</v>
      </c>
      <c r="C4493" s="3" t="s">
        <v>1626</v>
      </c>
      <c r="D4493" s="5" t="str">
        <f t="shared" si="247"/>
        <v>11-12</v>
      </c>
      <c r="E4493" s="1">
        <f>_xlfn.IFNA(VLOOKUP(B4493,'Urban Plastix Holds'!$I$36:$T$433,5,0),0)</f>
        <v>0</v>
      </c>
      <c r="G4493" s="2">
        <f t="shared" ref="G4493:G4510" si="254">E4493*F4493</f>
        <v>0</v>
      </c>
      <c r="H4493" s="2">
        <f t="shared" ref="H4493:H4510" si="255">IF($S$11="Y",G4493*0.05,0)</f>
        <v>0</v>
      </c>
    </row>
    <row r="4494" spans="2:8">
      <c r="B4494" s="245" t="s">
        <v>1625</v>
      </c>
      <c r="C4494" s="3" t="s">
        <v>1626</v>
      </c>
      <c r="D4494" s="6" t="str">
        <f t="shared" ref="D4494:D4555" si="256">D4467</f>
        <v>14-01</v>
      </c>
      <c r="E4494" s="1">
        <f>_xlfn.IFNA(VLOOKUP(B4494,'Urban Plastix Holds'!$I$36:$T$433,6,0),0)</f>
        <v>0</v>
      </c>
      <c r="G4494" s="2">
        <f t="shared" si="254"/>
        <v>0</v>
      </c>
      <c r="H4494" s="2">
        <f t="shared" si="255"/>
        <v>0</v>
      </c>
    </row>
    <row r="4495" spans="2:8">
      <c r="B4495" s="245" t="s">
        <v>1625</v>
      </c>
      <c r="C4495" s="3" t="s">
        <v>1626</v>
      </c>
      <c r="D4495" s="7" t="str">
        <f t="shared" si="256"/>
        <v>15-12</v>
      </c>
      <c r="E4495" s="1">
        <f>_xlfn.IFNA(VLOOKUP(B4495,'Urban Plastix Holds'!$I$36:$T$433,7,0),0)</f>
        <v>0</v>
      </c>
      <c r="G4495" s="2">
        <f t="shared" si="254"/>
        <v>0</v>
      </c>
      <c r="H4495" s="2">
        <f t="shared" si="255"/>
        <v>0</v>
      </c>
    </row>
    <row r="4496" spans="2:8">
      <c r="B4496" s="245" t="s">
        <v>1625</v>
      </c>
      <c r="C4496" s="3" t="s">
        <v>1626</v>
      </c>
      <c r="D4496" s="8" t="str">
        <f t="shared" si="256"/>
        <v>16-16</v>
      </c>
      <c r="E4496" s="1">
        <f>_xlfn.IFNA(VLOOKUP(B4496,'Urban Plastix Holds'!$I$36:$T$433,8,0),0)</f>
        <v>0</v>
      </c>
      <c r="G4496" s="2">
        <f t="shared" si="254"/>
        <v>0</v>
      </c>
      <c r="H4496" s="2">
        <f t="shared" si="255"/>
        <v>0</v>
      </c>
    </row>
    <row r="4497" spans="2:8">
      <c r="B4497" s="245" t="s">
        <v>1625</v>
      </c>
      <c r="C4497" s="3" t="s">
        <v>1626</v>
      </c>
      <c r="D4497" s="9" t="str">
        <f t="shared" si="256"/>
        <v>13-01</v>
      </c>
      <c r="E4497" s="1">
        <f>_xlfn.IFNA(VLOOKUP(B4497,'Urban Plastix Holds'!$I$36:$T$433,9,0),0)</f>
        <v>0</v>
      </c>
      <c r="G4497" s="2">
        <f t="shared" si="254"/>
        <v>0</v>
      </c>
      <c r="H4497" s="2">
        <f t="shared" si="255"/>
        <v>0</v>
      </c>
    </row>
    <row r="4498" spans="2:8">
      <c r="B4498" s="245" t="s">
        <v>1625</v>
      </c>
      <c r="C4498" s="3" t="s">
        <v>1626</v>
      </c>
      <c r="D4498" s="10" t="str">
        <f t="shared" si="256"/>
        <v>07-13</v>
      </c>
      <c r="E4498" s="1">
        <f>_xlfn.IFNA(VLOOKUP(B4498,'Urban Plastix Holds'!$I$36:$T$433,10,0),0)</f>
        <v>0</v>
      </c>
      <c r="G4498" s="2">
        <f t="shared" si="254"/>
        <v>0</v>
      </c>
      <c r="H4498" s="2">
        <f t="shared" si="255"/>
        <v>0</v>
      </c>
    </row>
    <row r="4499" spans="2:8">
      <c r="B4499" s="245" t="s">
        <v>1625</v>
      </c>
      <c r="C4499" s="3" t="s">
        <v>1626</v>
      </c>
      <c r="D4499" s="11" t="str">
        <f t="shared" si="256"/>
        <v>11-26</v>
      </c>
      <c r="E4499" s="1">
        <f>_xlfn.IFNA(VLOOKUP(B4499,'Urban Plastix Holds'!$I$36:$T$433,11,0),0)</f>
        <v>0</v>
      </c>
      <c r="G4499" s="2">
        <f t="shared" si="254"/>
        <v>0</v>
      </c>
      <c r="H4499" s="2">
        <f t="shared" si="255"/>
        <v>0</v>
      </c>
    </row>
    <row r="4500" spans="2:8">
      <c r="B4500" s="245" t="s">
        <v>1625</v>
      </c>
      <c r="C4500" s="3" t="s">
        <v>1626</v>
      </c>
      <c r="D4500" s="13" t="str">
        <f t="shared" si="256"/>
        <v>18-01</v>
      </c>
      <c r="E4500" s="1">
        <f>_xlfn.IFNA(VLOOKUP(B4500,'Urban Plastix Holds'!$I$36:$T$433,12,0),0)</f>
        <v>0</v>
      </c>
      <c r="G4500" s="2">
        <f t="shared" si="254"/>
        <v>0</v>
      </c>
      <c r="H4500" s="2">
        <f t="shared" si="255"/>
        <v>0</v>
      </c>
    </row>
    <row r="4501" spans="2:8">
      <c r="B4501" s="245" t="s">
        <v>1625</v>
      </c>
      <c r="C4501" s="3" t="s">
        <v>1626</v>
      </c>
      <c r="D4501" s="12" t="str">
        <f t="shared" si="256"/>
        <v>Color Code</v>
      </c>
      <c r="E4501" s="1">
        <f>_xlfn.IFNA(VLOOKUP(B4501,'Urban Plastix Holds'!$I$36:$T$433,13,0),0)</f>
        <v>0</v>
      </c>
      <c r="G4501" s="2">
        <f t="shared" si="254"/>
        <v>0</v>
      </c>
      <c r="H4501" s="2">
        <f t="shared" si="255"/>
        <v>0</v>
      </c>
    </row>
    <row r="4502" spans="2:8">
      <c r="B4502" s="245" t="s">
        <v>1627</v>
      </c>
      <c r="C4502" s="3" t="s">
        <v>1628</v>
      </c>
      <c r="D4502" s="5" t="str">
        <f t="shared" si="256"/>
        <v>11-12</v>
      </c>
      <c r="E4502" s="1">
        <f>_xlfn.IFNA(VLOOKUP(B4502,'Urban Plastix Holds'!$I$36:$T$433,5,0),0)</f>
        <v>0</v>
      </c>
      <c r="G4502" s="2">
        <f t="shared" si="254"/>
        <v>0</v>
      </c>
      <c r="H4502" s="2">
        <f t="shared" si="255"/>
        <v>0</v>
      </c>
    </row>
    <row r="4503" spans="2:8">
      <c r="B4503" s="245" t="s">
        <v>1627</v>
      </c>
      <c r="C4503" s="3" t="s">
        <v>1628</v>
      </c>
      <c r="D4503" s="6" t="str">
        <f t="shared" si="256"/>
        <v>14-01</v>
      </c>
      <c r="E4503" s="1">
        <f>_xlfn.IFNA(VLOOKUP(B4503,'Urban Plastix Holds'!$I$36:$T$433,6,0),0)</f>
        <v>0</v>
      </c>
      <c r="G4503" s="2">
        <f t="shared" si="254"/>
        <v>0</v>
      </c>
      <c r="H4503" s="2">
        <f t="shared" si="255"/>
        <v>0</v>
      </c>
    </row>
    <row r="4504" spans="2:8">
      <c r="B4504" s="245" t="s">
        <v>1627</v>
      </c>
      <c r="C4504" s="3" t="s">
        <v>1628</v>
      </c>
      <c r="D4504" s="7" t="str">
        <f t="shared" si="256"/>
        <v>15-12</v>
      </c>
      <c r="E4504" s="1">
        <f>_xlfn.IFNA(VLOOKUP(B4504,'Urban Plastix Holds'!$I$36:$T$433,7,0),0)</f>
        <v>0</v>
      </c>
      <c r="G4504" s="2">
        <f t="shared" si="254"/>
        <v>0</v>
      </c>
      <c r="H4504" s="2">
        <f t="shared" si="255"/>
        <v>0</v>
      </c>
    </row>
    <row r="4505" spans="2:8">
      <c r="B4505" s="245" t="s">
        <v>1627</v>
      </c>
      <c r="C4505" s="3" t="s">
        <v>1628</v>
      </c>
      <c r="D4505" s="8" t="str">
        <f t="shared" si="256"/>
        <v>16-16</v>
      </c>
      <c r="E4505" s="1">
        <f>_xlfn.IFNA(VLOOKUP(B4505,'Urban Plastix Holds'!$I$36:$T$433,8,0),0)</f>
        <v>0</v>
      </c>
      <c r="G4505" s="2">
        <f t="shared" si="254"/>
        <v>0</v>
      </c>
      <c r="H4505" s="2">
        <f t="shared" si="255"/>
        <v>0</v>
      </c>
    </row>
    <row r="4506" spans="2:8">
      <c r="B4506" s="245" t="s">
        <v>1627</v>
      </c>
      <c r="C4506" s="3" t="s">
        <v>1628</v>
      </c>
      <c r="D4506" s="9" t="str">
        <f t="shared" si="256"/>
        <v>13-01</v>
      </c>
      <c r="E4506" s="1">
        <f>_xlfn.IFNA(VLOOKUP(B4506,'Urban Plastix Holds'!$I$36:$T$433,9,0),0)</f>
        <v>0</v>
      </c>
      <c r="G4506" s="2">
        <f t="shared" si="254"/>
        <v>0</v>
      </c>
      <c r="H4506" s="2">
        <f t="shared" si="255"/>
        <v>0</v>
      </c>
    </row>
    <row r="4507" spans="2:8">
      <c r="B4507" s="245" t="s">
        <v>1627</v>
      </c>
      <c r="C4507" s="3" t="s">
        <v>1628</v>
      </c>
      <c r="D4507" s="10" t="str">
        <f t="shared" si="256"/>
        <v>07-13</v>
      </c>
      <c r="E4507" s="1">
        <f>_xlfn.IFNA(VLOOKUP(B4507,'Urban Plastix Holds'!$I$36:$T$433,10,0),0)</f>
        <v>0</v>
      </c>
      <c r="G4507" s="2">
        <f t="shared" si="254"/>
        <v>0</v>
      </c>
      <c r="H4507" s="2">
        <f t="shared" si="255"/>
        <v>0</v>
      </c>
    </row>
    <row r="4508" spans="2:8">
      <c r="B4508" s="245" t="s">
        <v>1627</v>
      </c>
      <c r="C4508" s="3" t="s">
        <v>1628</v>
      </c>
      <c r="D4508" s="11" t="str">
        <f t="shared" si="256"/>
        <v>11-26</v>
      </c>
      <c r="E4508" s="1">
        <f>_xlfn.IFNA(VLOOKUP(B4508,'Urban Plastix Holds'!$I$36:$T$433,11,0),0)</f>
        <v>0</v>
      </c>
      <c r="G4508" s="2">
        <f t="shared" si="254"/>
        <v>0</v>
      </c>
      <c r="H4508" s="2">
        <f t="shared" si="255"/>
        <v>0</v>
      </c>
    </row>
    <row r="4509" spans="2:8">
      <c r="B4509" s="245" t="s">
        <v>1627</v>
      </c>
      <c r="C4509" s="3" t="s">
        <v>1628</v>
      </c>
      <c r="D4509" s="13" t="str">
        <f t="shared" si="256"/>
        <v>18-01</v>
      </c>
      <c r="E4509" s="1">
        <f>_xlfn.IFNA(VLOOKUP(B4509,'Urban Plastix Holds'!$I$36:$T$433,12,0),0)</f>
        <v>0</v>
      </c>
      <c r="G4509" s="2">
        <f t="shared" si="254"/>
        <v>0</v>
      </c>
      <c r="H4509" s="2">
        <f t="shared" si="255"/>
        <v>0</v>
      </c>
    </row>
    <row r="4510" spans="2:8">
      <c r="B4510" s="245" t="s">
        <v>1627</v>
      </c>
      <c r="C4510" s="3" t="s">
        <v>1628</v>
      </c>
      <c r="D4510" s="12" t="str">
        <f t="shared" si="256"/>
        <v>Color Code</v>
      </c>
      <c r="E4510" s="1">
        <f>_xlfn.IFNA(VLOOKUP(B4510,'Urban Plastix Holds'!$I$36:$T$433,13,0),0)</f>
        <v>0</v>
      </c>
      <c r="G4510" s="2">
        <f t="shared" si="254"/>
        <v>0</v>
      </c>
      <c r="H4510" s="2">
        <f t="shared" si="255"/>
        <v>0</v>
      </c>
    </row>
    <row r="4511" spans="2:8">
      <c r="B4511" s="250" t="s">
        <v>1719</v>
      </c>
      <c r="C4511" s="3" t="s">
        <v>1722</v>
      </c>
      <c r="D4511" s="5" t="str">
        <f t="shared" si="256"/>
        <v>11-12</v>
      </c>
      <c r="E4511" s="1">
        <f>_xlfn.IFNA(VLOOKUP(B4511,'Urban Plastix Holds'!$I$36:$T$433,5,0),0)</f>
        <v>0</v>
      </c>
      <c r="G4511" s="2">
        <f t="shared" ref="G4511:G4555" si="257">E4511*F4511</f>
        <v>0</v>
      </c>
      <c r="H4511" s="2">
        <f t="shared" ref="H4511:H4555" si="258">IF($S$11="Y",G4511*0.05,0)</f>
        <v>0</v>
      </c>
    </row>
    <row r="4512" spans="2:8">
      <c r="B4512" s="250" t="s">
        <v>1719</v>
      </c>
      <c r="C4512" s="3" t="s">
        <v>1722</v>
      </c>
      <c r="D4512" s="6" t="str">
        <f t="shared" si="256"/>
        <v>14-01</v>
      </c>
      <c r="E4512" s="1">
        <f>_xlfn.IFNA(VLOOKUP(B4512,'Urban Plastix Holds'!$I$36:$T$433,6,0),0)</f>
        <v>0</v>
      </c>
      <c r="G4512" s="2">
        <f t="shared" si="257"/>
        <v>0</v>
      </c>
      <c r="H4512" s="2">
        <f t="shared" si="258"/>
        <v>0</v>
      </c>
    </row>
    <row r="4513" spans="2:8">
      <c r="B4513" s="250" t="s">
        <v>1719</v>
      </c>
      <c r="C4513" s="3" t="s">
        <v>1722</v>
      </c>
      <c r="D4513" s="7" t="str">
        <f t="shared" si="256"/>
        <v>15-12</v>
      </c>
      <c r="E4513" s="1">
        <f>_xlfn.IFNA(VLOOKUP(B4513,'Urban Plastix Holds'!$I$36:$T$433,7,0),0)</f>
        <v>0</v>
      </c>
      <c r="G4513" s="2">
        <f t="shared" si="257"/>
        <v>0</v>
      </c>
      <c r="H4513" s="2">
        <f t="shared" si="258"/>
        <v>0</v>
      </c>
    </row>
    <row r="4514" spans="2:8">
      <c r="B4514" s="250" t="s">
        <v>1719</v>
      </c>
      <c r="C4514" s="3" t="s">
        <v>1722</v>
      </c>
      <c r="D4514" s="8" t="str">
        <f t="shared" si="256"/>
        <v>16-16</v>
      </c>
      <c r="E4514" s="1">
        <f>_xlfn.IFNA(VLOOKUP(B4514,'Urban Plastix Holds'!$I$36:$T$433,8,0),0)</f>
        <v>0</v>
      </c>
      <c r="G4514" s="2">
        <f t="shared" si="257"/>
        <v>0</v>
      </c>
      <c r="H4514" s="2">
        <f t="shared" si="258"/>
        <v>0</v>
      </c>
    </row>
    <row r="4515" spans="2:8">
      <c r="B4515" s="250" t="s">
        <v>1719</v>
      </c>
      <c r="C4515" s="3" t="s">
        <v>1722</v>
      </c>
      <c r="D4515" s="9" t="str">
        <f t="shared" si="256"/>
        <v>13-01</v>
      </c>
      <c r="E4515" s="1">
        <f>_xlfn.IFNA(VLOOKUP(B4515,'Urban Plastix Holds'!$I$36:$T$433,9,0),0)</f>
        <v>0</v>
      </c>
      <c r="G4515" s="2">
        <f t="shared" si="257"/>
        <v>0</v>
      </c>
      <c r="H4515" s="2">
        <f t="shared" si="258"/>
        <v>0</v>
      </c>
    </row>
    <row r="4516" spans="2:8">
      <c r="B4516" s="250" t="s">
        <v>1719</v>
      </c>
      <c r="C4516" s="3" t="s">
        <v>1722</v>
      </c>
      <c r="D4516" s="10" t="str">
        <f t="shared" si="256"/>
        <v>07-13</v>
      </c>
      <c r="E4516" s="1">
        <f>_xlfn.IFNA(VLOOKUP(B4516,'Urban Plastix Holds'!$I$36:$T$433,10,0),0)</f>
        <v>0</v>
      </c>
      <c r="G4516" s="2">
        <f t="shared" si="257"/>
        <v>0</v>
      </c>
      <c r="H4516" s="2">
        <f t="shared" si="258"/>
        <v>0</v>
      </c>
    </row>
    <row r="4517" spans="2:8">
      <c r="B4517" s="250" t="s">
        <v>1719</v>
      </c>
      <c r="C4517" s="3" t="s">
        <v>1722</v>
      </c>
      <c r="D4517" s="11" t="str">
        <f t="shared" si="256"/>
        <v>11-26</v>
      </c>
      <c r="E4517" s="1">
        <f>_xlfn.IFNA(VLOOKUP(B4517,'Urban Plastix Holds'!$I$36:$T$433,11,0),0)</f>
        <v>0</v>
      </c>
      <c r="G4517" s="2">
        <f t="shared" si="257"/>
        <v>0</v>
      </c>
      <c r="H4517" s="2">
        <f t="shared" si="258"/>
        <v>0</v>
      </c>
    </row>
    <row r="4518" spans="2:8">
      <c r="B4518" s="250" t="s">
        <v>1719</v>
      </c>
      <c r="C4518" s="3" t="s">
        <v>1722</v>
      </c>
      <c r="D4518" s="13" t="str">
        <f t="shared" si="256"/>
        <v>18-01</v>
      </c>
      <c r="E4518" s="1">
        <f>_xlfn.IFNA(VLOOKUP(B4518,'Urban Plastix Holds'!$I$36:$T$433,12,0),0)</f>
        <v>0</v>
      </c>
      <c r="G4518" s="2">
        <f t="shared" si="257"/>
        <v>0</v>
      </c>
      <c r="H4518" s="2">
        <f t="shared" si="258"/>
        <v>0</v>
      </c>
    </row>
    <row r="4519" spans="2:8">
      <c r="B4519" s="250" t="s">
        <v>1719</v>
      </c>
      <c r="C4519" s="3" t="s">
        <v>1722</v>
      </c>
      <c r="D4519" s="12" t="str">
        <f t="shared" si="256"/>
        <v>Color Code</v>
      </c>
      <c r="E4519" s="1">
        <f>_xlfn.IFNA(VLOOKUP(B4519,'Urban Plastix Holds'!$I$36:$T$433,13,0),0)</f>
        <v>0</v>
      </c>
      <c r="G4519" s="2">
        <f t="shared" si="257"/>
        <v>0</v>
      </c>
      <c r="H4519" s="2">
        <f t="shared" si="258"/>
        <v>0</v>
      </c>
    </row>
    <row r="4520" spans="2:8">
      <c r="B4520" s="250" t="s">
        <v>1720</v>
      </c>
      <c r="C4520" s="3" t="s">
        <v>1723</v>
      </c>
      <c r="D4520" s="5" t="str">
        <f t="shared" si="256"/>
        <v>11-12</v>
      </c>
      <c r="E4520" s="1">
        <f>_xlfn.IFNA(VLOOKUP(B4520,'Urban Plastix Holds'!$I$36:$T$433,5,0),0)</f>
        <v>0</v>
      </c>
      <c r="G4520" s="2">
        <f t="shared" si="257"/>
        <v>0</v>
      </c>
      <c r="H4520" s="2">
        <f t="shared" si="258"/>
        <v>0</v>
      </c>
    </row>
    <row r="4521" spans="2:8">
      <c r="B4521" s="250" t="s">
        <v>1720</v>
      </c>
      <c r="C4521" s="3" t="s">
        <v>1723</v>
      </c>
      <c r="D4521" s="6" t="str">
        <f t="shared" si="256"/>
        <v>14-01</v>
      </c>
      <c r="E4521" s="1">
        <f>_xlfn.IFNA(VLOOKUP(B4521,'Urban Plastix Holds'!$I$36:$T$433,6,0),0)</f>
        <v>0</v>
      </c>
      <c r="G4521" s="2">
        <f t="shared" si="257"/>
        <v>0</v>
      </c>
      <c r="H4521" s="2">
        <f t="shared" si="258"/>
        <v>0</v>
      </c>
    </row>
    <row r="4522" spans="2:8">
      <c r="B4522" s="250" t="s">
        <v>1720</v>
      </c>
      <c r="C4522" s="3" t="s">
        <v>1723</v>
      </c>
      <c r="D4522" s="7" t="str">
        <f t="shared" si="256"/>
        <v>15-12</v>
      </c>
      <c r="E4522" s="1">
        <f>_xlfn.IFNA(VLOOKUP(B4522,'Urban Plastix Holds'!$I$36:$T$433,7,0),0)</f>
        <v>0</v>
      </c>
      <c r="G4522" s="2">
        <f t="shared" si="257"/>
        <v>0</v>
      </c>
      <c r="H4522" s="2">
        <f t="shared" si="258"/>
        <v>0</v>
      </c>
    </row>
    <row r="4523" spans="2:8">
      <c r="B4523" s="250" t="s">
        <v>1720</v>
      </c>
      <c r="C4523" s="3" t="s">
        <v>1723</v>
      </c>
      <c r="D4523" s="8" t="str">
        <f t="shared" si="256"/>
        <v>16-16</v>
      </c>
      <c r="E4523" s="1">
        <f>_xlfn.IFNA(VLOOKUP(B4523,'Urban Plastix Holds'!$I$36:$T$433,8,0),0)</f>
        <v>0</v>
      </c>
      <c r="G4523" s="2">
        <f t="shared" si="257"/>
        <v>0</v>
      </c>
      <c r="H4523" s="2">
        <f t="shared" si="258"/>
        <v>0</v>
      </c>
    </row>
    <row r="4524" spans="2:8">
      <c r="B4524" s="250" t="s">
        <v>1720</v>
      </c>
      <c r="C4524" s="3" t="s">
        <v>1723</v>
      </c>
      <c r="D4524" s="9" t="str">
        <f t="shared" si="256"/>
        <v>13-01</v>
      </c>
      <c r="E4524" s="1">
        <f>_xlfn.IFNA(VLOOKUP(B4524,'Urban Plastix Holds'!$I$36:$T$433,9,0),0)</f>
        <v>0</v>
      </c>
      <c r="G4524" s="2">
        <f t="shared" si="257"/>
        <v>0</v>
      </c>
      <c r="H4524" s="2">
        <f t="shared" si="258"/>
        <v>0</v>
      </c>
    </row>
    <row r="4525" spans="2:8">
      <c r="B4525" s="250" t="s">
        <v>1720</v>
      </c>
      <c r="C4525" s="3" t="s">
        <v>1723</v>
      </c>
      <c r="D4525" s="10" t="str">
        <f t="shared" si="256"/>
        <v>07-13</v>
      </c>
      <c r="E4525" s="1">
        <f>_xlfn.IFNA(VLOOKUP(B4525,'Urban Plastix Holds'!$I$36:$T$433,10,0),0)</f>
        <v>0</v>
      </c>
      <c r="G4525" s="2">
        <f t="shared" si="257"/>
        <v>0</v>
      </c>
      <c r="H4525" s="2">
        <f t="shared" si="258"/>
        <v>0</v>
      </c>
    </row>
    <row r="4526" spans="2:8">
      <c r="B4526" s="250" t="s">
        <v>1720</v>
      </c>
      <c r="C4526" s="3" t="s">
        <v>1723</v>
      </c>
      <c r="D4526" s="11" t="str">
        <f t="shared" si="256"/>
        <v>11-26</v>
      </c>
      <c r="E4526" s="1">
        <f>_xlfn.IFNA(VLOOKUP(B4526,'Urban Plastix Holds'!$I$36:$T$433,11,0),0)</f>
        <v>0</v>
      </c>
      <c r="G4526" s="2">
        <f t="shared" si="257"/>
        <v>0</v>
      </c>
      <c r="H4526" s="2">
        <f t="shared" si="258"/>
        <v>0</v>
      </c>
    </row>
    <row r="4527" spans="2:8">
      <c r="B4527" s="250" t="s">
        <v>1720</v>
      </c>
      <c r="C4527" s="3" t="s">
        <v>1723</v>
      </c>
      <c r="D4527" s="13" t="str">
        <f t="shared" si="256"/>
        <v>18-01</v>
      </c>
      <c r="E4527" s="1">
        <f>_xlfn.IFNA(VLOOKUP(B4527,'Urban Plastix Holds'!$I$36:$T$433,12,0),0)</f>
        <v>0</v>
      </c>
      <c r="G4527" s="2">
        <f t="shared" si="257"/>
        <v>0</v>
      </c>
      <c r="H4527" s="2">
        <f t="shared" si="258"/>
        <v>0</v>
      </c>
    </row>
    <row r="4528" spans="2:8">
      <c r="B4528" s="250" t="s">
        <v>1720</v>
      </c>
      <c r="C4528" s="3" t="s">
        <v>1723</v>
      </c>
      <c r="D4528" s="12" t="str">
        <f t="shared" si="256"/>
        <v>Color Code</v>
      </c>
      <c r="E4528" s="1">
        <f>_xlfn.IFNA(VLOOKUP(B4528,'Urban Plastix Holds'!$I$36:$T$433,13,0),0)</f>
        <v>0</v>
      </c>
      <c r="G4528" s="2">
        <f t="shared" si="257"/>
        <v>0</v>
      </c>
      <c r="H4528" s="2">
        <f t="shared" si="258"/>
        <v>0</v>
      </c>
    </row>
    <row r="4529" spans="2:8">
      <c r="B4529" s="250" t="s">
        <v>1721</v>
      </c>
      <c r="C4529" s="3" t="s">
        <v>1724</v>
      </c>
      <c r="D4529" s="5" t="str">
        <f t="shared" si="256"/>
        <v>11-12</v>
      </c>
      <c r="E4529" s="1">
        <f>_xlfn.IFNA(VLOOKUP(B4529,'Urban Plastix Holds'!$I$36:$T$433,5,0),0)</f>
        <v>0</v>
      </c>
      <c r="G4529" s="2">
        <f t="shared" si="257"/>
        <v>0</v>
      </c>
      <c r="H4529" s="2">
        <f t="shared" si="258"/>
        <v>0</v>
      </c>
    </row>
    <row r="4530" spans="2:8">
      <c r="B4530" s="250" t="s">
        <v>1721</v>
      </c>
      <c r="C4530" s="3" t="s">
        <v>1724</v>
      </c>
      <c r="D4530" s="6" t="str">
        <f t="shared" si="256"/>
        <v>14-01</v>
      </c>
      <c r="E4530" s="1">
        <f>_xlfn.IFNA(VLOOKUP(B4530,'Urban Plastix Holds'!$I$36:$T$433,6,0),0)</f>
        <v>0</v>
      </c>
      <c r="G4530" s="2">
        <f t="shared" si="257"/>
        <v>0</v>
      </c>
      <c r="H4530" s="2">
        <f t="shared" si="258"/>
        <v>0</v>
      </c>
    </row>
    <row r="4531" spans="2:8">
      <c r="B4531" s="250" t="s">
        <v>1721</v>
      </c>
      <c r="C4531" s="3" t="s">
        <v>1724</v>
      </c>
      <c r="D4531" s="7" t="str">
        <f t="shared" si="256"/>
        <v>15-12</v>
      </c>
      <c r="E4531" s="1">
        <f>_xlfn.IFNA(VLOOKUP(B4531,'Urban Plastix Holds'!$I$36:$T$433,7,0),0)</f>
        <v>0</v>
      </c>
      <c r="G4531" s="2">
        <f t="shared" si="257"/>
        <v>0</v>
      </c>
      <c r="H4531" s="2">
        <f t="shared" si="258"/>
        <v>0</v>
      </c>
    </row>
    <row r="4532" spans="2:8">
      <c r="B4532" s="250" t="s">
        <v>1721</v>
      </c>
      <c r="C4532" s="3" t="s">
        <v>1724</v>
      </c>
      <c r="D4532" s="8" t="str">
        <f t="shared" si="256"/>
        <v>16-16</v>
      </c>
      <c r="E4532" s="1">
        <f>_xlfn.IFNA(VLOOKUP(B4532,'Urban Plastix Holds'!$I$36:$T$433,8,0),0)</f>
        <v>0</v>
      </c>
      <c r="G4532" s="2">
        <f t="shared" si="257"/>
        <v>0</v>
      </c>
      <c r="H4532" s="2">
        <f t="shared" si="258"/>
        <v>0</v>
      </c>
    </row>
    <row r="4533" spans="2:8">
      <c r="B4533" s="250" t="s">
        <v>1721</v>
      </c>
      <c r="C4533" s="3" t="s">
        <v>1724</v>
      </c>
      <c r="D4533" s="9" t="str">
        <f t="shared" si="256"/>
        <v>13-01</v>
      </c>
      <c r="E4533" s="1">
        <f>_xlfn.IFNA(VLOOKUP(B4533,'Urban Plastix Holds'!$I$36:$T$433,9,0),0)</f>
        <v>0</v>
      </c>
      <c r="G4533" s="2">
        <f t="shared" si="257"/>
        <v>0</v>
      </c>
      <c r="H4533" s="2">
        <f t="shared" si="258"/>
        <v>0</v>
      </c>
    </row>
    <row r="4534" spans="2:8">
      <c r="B4534" s="250" t="s">
        <v>1721</v>
      </c>
      <c r="C4534" s="3" t="s">
        <v>1724</v>
      </c>
      <c r="D4534" s="10" t="str">
        <f t="shared" si="256"/>
        <v>07-13</v>
      </c>
      <c r="E4534" s="1">
        <f>_xlfn.IFNA(VLOOKUP(B4534,'Urban Plastix Holds'!$I$36:$T$433,10,0),0)</f>
        <v>0</v>
      </c>
      <c r="G4534" s="2">
        <f t="shared" si="257"/>
        <v>0</v>
      </c>
      <c r="H4534" s="2">
        <f t="shared" si="258"/>
        <v>0</v>
      </c>
    </row>
    <row r="4535" spans="2:8">
      <c r="B4535" s="250" t="s">
        <v>1721</v>
      </c>
      <c r="C4535" s="3" t="s">
        <v>1724</v>
      </c>
      <c r="D4535" s="11" t="str">
        <f t="shared" si="256"/>
        <v>11-26</v>
      </c>
      <c r="E4535" s="1">
        <f>_xlfn.IFNA(VLOOKUP(B4535,'Urban Plastix Holds'!$I$36:$T$433,11,0),0)</f>
        <v>0</v>
      </c>
      <c r="G4535" s="2">
        <f t="shared" si="257"/>
        <v>0</v>
      </c>
      <c r="H4535" s="2">
        <f t="shared" si="258"/>
        <v>0</v>
      </c>
    </row>
    <row r="4536" spans="2:8">
      <c r="B4536" s="250" t="s">
        <v>1721</v>
      </c>
      <c r="C4536" s="3" t="s">
        <v>1724</v>
      </c>
      <c r="D4536" s="13" t="str">
        <f t="shared" si="256"/>
        <v>18-01</v>
      </c>
      <c r="E4536" s="1">
        <f>_xlfn.IFNA(VLOOKUP(B4536,'Urban Plastix Holds'!$I$36:$T$433,12,0),0)</f>
        <v>0</v>
      </c>
      <c r="G4536" s="2">
        <f t="shared" si="257"/>
        <v>0</v>
      </c>
      <c r="H4536" s="2">
        <f t="shared" si="258"/>
        <v>0</v>
      </c>
    </row>
    <row r="4537" spans="2:8">
      <c r="B4537" s="250" t="s">
        <v>1721</v>
      </c>
      <c r="C4537" s="3" t="s">
        <v>1724</v>
      </c>
      <c r="D4537" s="12" t="str">
        <f t="shared" si="256"/>
        <v>Color Code</v>
      </c>
      <c r="E4537" s="1">
        <f>_xlfn.IFNA(VLOOKUP(B4537,'Urban Plastix Holds'!$I$36:$T$433,13,0),0)</f>
        <v>0</v>
      </c>
      <c r="G4537" s="2">
        <f t="shared" si="257"/>
        <v>0</v>
      </c>
      <c r="H4537" s="2">
        <f t="shared" si="258"/>
        <v>0</v>
      </c>
    </row>
    <row r="4538" spans="2:8">
      <c r="B4538" s="250" t="s">
        <v>1725</v>
      </c>
      <c r="C4538" s="3" t="s">
        <v>1726</v>
      </c>
      <c r="D4538" s="5" t="str">
        <f t="shared" si="256"/>
        <v>11-12</v>
      </c>
      <c r="E4538" s="1">
        <f>_xlfn.IFNA(VLOOKUP(B4538,'Urban Plastix Holds'!$I$36:$T$433,5,0),0)</f>
        <v>0</v>
      </c>
      <c r="G4538" s="2">
        <f t="shared" si="257"/>
        <v>0</v>
      </c>
      <c r="H4538" s="2">
        <f t="shared" si="258"/>
        <v>0</v>
      </c>
    </row>
    <row r="4539" spans="2:8">
      <c r="B4539" s="250" t="s">
        <v>1725</v>
      </c>
      <c r="C4539" s="3" t="s">
        <v>1726</v>
      </c>
      <c r="D4539" s="6" t="str">
        <f t="shared" si="256"/>
        <v>14-01</v>
      </c>
      <c r="E4539" s="1">
        <f>_xlfn.IFNA(VLOOKUP(B4539,'Urban Plastix Holds'!$I$36:$T$433,6,0),0)</f>
        <v>0</v>
      </c>
      <c r="G4539" s="2">
        <f t="shared" si="257"/>
        <v>0</v>
      </c>
      <c r="H4539" s="2">
        <f t="shared" si="258"/>
        <v>0</v>
      </c>
    </row>
    <row r="4540" spans="2:8">
      <c r="B4540" s="250" t="s">
        <v>1725</v>
      </c>
      <c r="C4540" s="3" t="s">
        <v>1726</v>
      </c>
      <c r="D4540" s="7" t="str">
        <f t="shared" si="256"/>
        <v>15-12</v>
      </c>
      <c r="E4540" s="1">
        <f>_xlfn.IFNA(VLOOKUP(B4540,'Urban Plastix Holds'!$I$36:$T$433,7,0),0)</f>
        <v>0</v>
      </c>
      <c r="G4540" s="2">
        <f t="shared" si="257"/>
        <v>0</v>
      </c>
      <c r="H4540" s="2">
        <f t="shared" si="258"/>
        <v>0</v>
      </c>
    </row>
    <row r="4541" spans="2:8">
      <c r="B4541" s="250" t="s">
        <v>1725</v>
      </c>
      <c r="C4541" s="3" t="s">
        <v>1726</v>
      </c>
      <c r="D4541" s="8" t="str">
        <f t="shared" si="256"/>
        <v>16-16</v>
      </c>
      <c r="E4541" s="1">
        <f>_xlfn.IFNA(VLOOKUP(B4541,'Urban Plastix Holds'!$I$36:$T$433,8,0),0)</f>
        <v>0</v>
      </c>
      <c r="G4541" s="2">
        <f t="shared" si="257"/>
        <v>0</v>
      </c>
      <c r="H4541" s="2">
        <f t="shared" si="258"/>
        <v>0</v>
      </c>
    </row>
    <row r="4542" spans="2:8">
      <c r="B4542" s="250" t="s">
        <v>1725</v>
      </c>
      <c r="C4542" s="3" t="s">
        <v>1726</v>
      </c>
      <c r="D4542" s="9" t="str">
        <f t="shared" si="256"/>
        <v>13-01</v>
      </c>
      <c r="E4542" s="1">
        <f>_xlfn.IFNA(VLOOKUP(B4542,'Urban Plastix Holds'!$I$36:$T$433,9,0),0)</f>
        <v>0</v>
      </c>
      <c r="G4542" s="2">
        <f t="shared" si="257"/>
        <v>0</v>
      </c>
      <c r="H4542" s="2">
        <f t="shared" si="258"/>
        <v>0</v>
      </c>
    </row>
    <row r="4543" spans="2:8">
      <c r="B4543" s="250" t="s">
        <v>1725</v>
      </c>
      <c r="C4543" s="3" t="s">
        <v>1726</v>
      </c>
      <c r="D4543" s="10" t="str">
        <f t="shared" si="256"/>
        <v>07-13</v>
      </c>
      <c r="E4543" s="1">
        <f>_xlfn.IFNA(VLOOKUP(B4543,'Urban Plastix Holds'!$I$36:$T$433,10,0),0)</f>
        <v>0</v>
      </c>
      <c r="G4543" s="2">
        <f t="shared" si="257"/>
        <v>0</v>
      </c>
      <c r="H4543" s="2">
        <f t="shared" si="258"/>
        <v>0</v>
      </c>
    </row>
    <row r="4544" spans="2:8">
      <c r="B4544" s="250" t="s">
        <v>1725</v>
      </c>
      <c r="C4544" s="3" t="s">
        <v>1726</v>
      </c>
      <c r="D4544" s="11" t="str">
        <f t="shared" si="256"/>
        <v>11-26</v>
      </c>
      <c r="E4544" s="1">
        <f>_xlfn.IFNA(VLOOKUP(B4544,'Urban Plastix Holds'!$I$36:$T$433,11,0),0)</f>
        <v>0</v>
      </c>
      <c r="G4544" s="2">
        <f t="shared" si="257"/>
        <v>0</v>
      </c>
      <c r="H4544" s="2">
        <f t="shared" si="258"/>
        <v>0</v>
      </c>
    </row>
    <row r="4545" spans="2:8">
      <c r="B4545" s="250" t="s">
        <v>1725</v>
      </c>
      <c r="C4545" s="3" t="s">
        <v>1726</v>
      </c>
      <c r="D4545" s="13" t="str">
        <f t="shared" si="256"/>
        <v>18-01</v>
      </c>
      <c r="E4545" s="1">
        <f>_xlfn.IFNA(VLOOKUP(B4545,'Urban Plastix Holds'!$I$36:$T$433,12,0),0)</f>
        <v>0</v>
      </c>
      <c r="G4545" s="2">
        <f t="shared" si="257"/>
        <v>0</v>
      </c>
      <c r="H4545" s="2">
        <f t="shared" si="258"/>
        <v>0</v>
      </c>
    </row>
    <row r="4546" spans="2:8">
      <c r="B4546" s="250" t="s">
        <v>1725</v>
      </c>
      <c r="C4546" s="3" t="s">
        <v>1726</v>
      </c>
      <c r="D4546" s="12" t="str">
        <f t="shared" si="256"/>
        <v>Color Code</v>
      </c>
      <c r="E4546" s="1">
        <f>_xlfn.IFNA(VLOOKUP(B4546,'Urban Plastix Holds'!$I$36:$T$433,13,0),0)</f>
        <v>0</v>
      </c>
      <c r="G4546" s="2">
        <f t="shared" si="257"/>
        <v>0</v>
      </c>
      <c r="H4546" s="2">
        <f t="shared" si="258"/>
        <v>0</v>
      </c>
    </row>
    <row r="4547" spans="2:8">
      <c r="B4547" s="250" t="s">
        <v>1727</v>
      </c>
      <c r="C4547" s="3" t="s">
        <v>1728</v>
      </c>
      <c r="D4547" s="5" t="str">
        <f t="shared" si="256"/>
        <v>11-12</v>
      </c>
      <c r="E4547" s="1">
        <f>_xlfn.IFNA(VLOOKUP(B4547,'Urban Plastix Holds'!$I$36:$T$433,5,0),0)</f>
        <v>0</v>
      </c>
      <c r="G4547" s="2">
        <f t="shared" si="257"/>
        <v>0</v>
      </c>
      <c r="H4547" s="2">
        <f t="shared" si="258"/>
        <v>0</v>
      </c>
    </row>
    <row r="4548" spans="2:8">
      <c r="B4548" s="250" t="s">
        <v>1727</v>
      </c>
      <c r="C4548" s="3" t="s">
        <v>1728</v>
      </c>
      <c r="D4548" s="6" t="str">
        <f t="shared" si="256"/>
        <v>14-01</v>
      </c>
      <c r="E4548" s="1">
        <f>_xlfn.IFNA(VLOOKUP(B4548,'Urban Plastix Holds'!$I$36:$T$433,6,0),0)</f>
        <v>0</v>
      </c>
      <c r="G4548" s="2">
        <f t="shared" si="257"/>
        <v>0</v>
      </c>
      <c r="H4548" s="2">
        <f t="shared" si="258"/>
        <v>0</v>
      </c>
    </row>
    <row r="4549" spans="2:8">
      <c r="B4549" s="250" t="s">
        <v>1727</v>
      </c>
      <c r="C4549" s="3" t="s">
        <v>1728</v>
      </c>
      <c r="D4549" s="7" t="str">
        <f t="shared" si="256"/>
        <v>15-12</v>
      </c>
      <c r="E4549" s="1">
        <f>_xlfn.IFNA(VLOOKUP(B4549,'Urban Plastix Holds'!$I$36:$T$433,7,0),0)</f>
        <v>0</v>
      </c>
      <c r="G4549" s="2">
        <f t="shared" si="257"/>
        <v>0</v>
      </c>
      <c r="H4549" s="2">
        <f t="shared" si="258"/>
        <v>0</v>
      </c>
    </row>
    <row r="4550" spans="2:8">
      <c r="B4550" s="250" t="s">
        <v>1727</v>
      </c>
      <c r="C4550" s="3" t="s">
        <v>1728</v>
      </c>
      <c r="D4550" s="8" t="str">
        <f t="shared" si="256"/>
        <v>16-16</v>
      </c>
      <c r="E4550" s="1">
        <f>_xlfn.IFNA(VLOOKUP(B4550,'Urban Plastix Holds'!$I$36:$T$433,8,0),0)</f>
        <v>0</v>
      </c>
      <c r="G4550" s="2">
        <f t="shared" si="257"/>
        <v>0</v>
      </c>
      <c r="H4550" s="2">
        <f t="shared" si="258"/>
        <v>0</v>
      </c>
    </row>
    <row r="4551" spans="2:8">
      <c r="B4551" s="250" t="s">
        <v>1727</v>
      </c>
      <c r="C4551" s="3" t="s">
        <v>1728</v>
      </c>
      <c r="D4551" s="9" t="str">
        <f t="shared" si="256"/>
        <v>13-01</v>
      </c>
      <c r="E4551" s="1">
        <f>_xlfn.IFNA(VLOOKUP(B4551,'Urban Plastix Holds'!$I$36:$T$433,9,0),0)</f>
        <v>0</v>
      </c>
      <c r="G4551" s="2">
        <f t="shared" si="257"/>
        <v>0</v>
      </c>
      <c r="H4551" s="2">
        <f t="shared" si="258"/>
        <v>0</v>
      </c>
    </row>
    <row r="4552" spans="2:8">
      <c r="B4552" s="250" t="s">
        <v>1727</v>
      </c>
      <c r="C4552" s="3" t="s">
        <v>1728</v>
      </c>
      <c r="D4552" s="10" t="str">
        <f t="shared" si="256"/>
        <v>07-13</v>
      </c>
      <c r="E4552" s="1">
        <f>_xlfn.IFNA(VLOOKUP(B4552,'Urban Plastix Holds'!$I$36:$T$433,10,0),0)</f>
        <v>0</v>
      </c>
      <c r="G4552" s="2">
        <f t="shared" si="257"/>
        <v>0</v>
      </c>
      <c r="H4552" s="2">
        <f t="shared" si="258"/>
        <v>0</v>
      </c>
    </row>
    <row r="4553" spans="2:8">
      <c r="B4553" s="250" t="s">
        <v>1727</v>
      </c>
      <c r="C4553" s="3" t="s">
        <v>1728</v>
      </c>
      <c r="D4553" s="11" t="str">
        <f t="shared" si="256"/>
        <v>11-26</v>
      </c>
      <c r="E4553" s="1">
        <f>_xlfn.IFNA(VLOOKUP(B4553,'Urban Plastix Holds'!$I$36:$T$433,11,0),0)</f>
        <v>0</v>
      </c>
      <c r="G4553" s="2">
        <f t="shared" si="257"/>
        <v>0</v>
      </c>
      <c r="H4553" s="2">
        <f t="shared" si="258"/>
        <v>0</v>
      </c>
    </row>
    <row r="4554" spans="2:8">
      <c r="B4554" s="250" t="s">
        <v>1727</v>
      </c>
      <c r="C4554" s="3" t="s">
        <v>1728</v>
      </c>
      <c r="D4554" s="13" t="str">
        <f t="shared" si="256"/>
        <v>18-01</v>
      </c>
      <c r="E4554" s="1">
        <f>_xlfn.IFNA(VLOOKUP(B4554,'Urban Plastix Holds'!$I$36:$T$433,12,0),0)</f>
        <v>0</v>
      </c>
      <c r="G4554" s="2">
        <f t="shared" si="257"/>
        <v>0</v>
      </c>
      <c r="H4554" s="2">
        <f t="shared" si="258"/>
        <v>0</v>
      </c>
    </row>
    <row r="4555" spans="2:8">
      <c r="B4555" s="250" t="s">
        <v>1727</v>
      </c>
      <c r="C4555" s="3" t="s">
        <v>1728</v>
      </c>
      <c r="D4555" s="12" t="str">
        <f t="shared" si="256"/>
        <v>Color Code</v>
      </c>
      <c r="E4555" s="1">
        <f>_xlfn.IFNA(VLOOKUP(B4555,'Urban Plastix Holds'!$I$36:$T$433,13,0),0)</f>
        <v>0</v>
      </c>
      <c r="G4555" s="2">
        <f t="shared" si="257"/>
        <v>0</v>
      </c>
      <c r="H4555" s="2">
        <f t="shared" si="258"/>
        <v>0</v>
      </c>
    </row>
  </sheetData>
  <autoFilter ref="B1:K1" xr:uid="{925FCE55-ED73-4F81-9719-9FADB42FAC02}"/>
  <phoneticPr fontId="6" type="noConversion"/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FinalSort">
                <anchor moveWithCells="1" sizeWithCells="1">
                  <from>
                    <xdr:col>11</xdr:col>
                    <xdr:colOff>1016000</xdr:colOff>
                    <xdr:row>9</xdr:row>
                    <xdr:rowOff>12700</xdr:rowOff>
                  </from>
                  <to>
                    <xdr:col>15</xdr:col>
                    <xdr:colOff>0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1252"/>
  <sheetViews>
    <sheetView topLeftCell="B1" zoomScaleNormal="100" workbookViewId="0">
      <pane xSplit="1" topLeftCell="C1" activePane="topRight" state="frozen"/>
      <selection activeCell="B3341" sqref="B3341:B4312"/>
      <selection pane="topRight" activeCell="M1249" sqref="M1249"/>
    </sheetView>
  </sheetViews>
  <sheetFormatPr baseColWidth="10" defaultColWidth="8.83203125" defaultRowHeight="13"/>
  <cols>
    <col min="1" max="1" width="13" hidden="1" customWidth="1"/>
    <col min="2" max="2" width="13.83203125" bestFit="1" customWidth="1"/>
    <col min="3" max="3" width="44" bestFit="1" customWidth="1"/>
    <col min="4" max="4" width="10.1640625" bestFit="1" customWidth="1"/>
    <col min="5" max="5" width="8" style="1" bestFit="1" customWidth="1"/>
    <col min="6" max="7" width="9" style="2" bestFit="1" customWidth="1"/>
    <col min="8" max="8" width="12.1640625" style="2" bestFit="1" customWidth="1"/>
    <col min="9" max="9" width="8.6640625" bestFit="1" customWidth="1"/>
    <col min="10" max="10" width="6.6640625" bestFit="1" customWidth="1"/>
    <col min="11" max="11" width="8.83203125" style="2"/>
    <col min="12" max="13" width="13.33203125" bestFit="1" customWidth="1"/>
    <col min="14" max="14" width="11.6640625" bestFit="1" customWidth="1"/>
    <col min="18" max="18" width="11.33203125" bestFit="1" customWidth="1"/>
  </cols>
  <sheetData>
    <row r="1" spans="2:19">
      <c r="B1" s="3" t="s">
        <v>25</v>
      </c>
      <c r="C1" s="3" t="s">
        <v>489</v>
      </c>
      <c r="D1" s="3" t="s">
        <v>467</v>
      </c>
      <c r="E1" s="14" t="s">
        <v>468</v>
      </c>
      <c r="F1" s="4" t="s">
        <v>490</v>
      </c>
      <c r="G1" s="4" t="s">
        <v>491</v>
      </c>
      <c r="H1" s="4" t="s">
        <v>1055</v>
      </c>
      <c r="I1" s="3" t="s">
        <v>492</v>
      </c>
      <c r="J1" s="3" t="s">
        <v>493</v>
      </c>
      <c r="K1" s="240" t="s">
        <v>1395</v>
      </c>
      <c r="M1" s="15" t="s">
        <v>499</v>
      </c>
      <c r="N1" s="16" t="e">
        <f>SUM(G2:G874)</f>
        <v>#REF!</v>
      </c>
      <c r="R1" s="3" t="s">
        <v>494</v>
      </c>
      <c r="S1" s="3" t="s">
        <v>432</v>
      </c>
    </row>
    <row r="2" spans="2:19">
      <c r="B2" t="s">
        <v>380</v>
      </c>
      <c r="C2" t="s">
        <v>984</v>
      </c>
      <c r="D2" s="5" t="str">
        <f>'Kilter Holds'!S35</f>
        <v>11-12</v>
      </c>
      <c r="E2" s="1">
        <f>_xlfn.IFNA(VLOOKUP('Comp X - Kilter'!B2,'Kilter Holds'!$P$36:$AA$208,5,0),0)</f>
        <v>0</v>
      </c>
      <c r="G2" s="2">
        <f>E2*F2</f>
        <v>0</v>
      </c>
      <c r="H2" s="2">
        <f>IF($S$11="Y",G2*0.15,0)</f>
        <v>0</v>
      </c>
      <c r="M2" s="17" t="s">
        <v>336</v>
      </c>
      <c r="N2" s="18">
        <v>0</v>
      </c>
      <c r="R2" s="22" t="str">
        <f>'Kilter Holds'!S35</f>
        <v>11-12</v>
      </c>
      <c r="S2" s="3" t="s">
        <v>498</v>
      </c>
    </row>
    <row r="3" spans="2:19">
      <c r="B3" t="s">
        <v>380</v>
      </c>
      <c r="C3" t="s">
        <v>984</v>
      </c>
      <c r="D3" s="6" t="str">
        <f>'Kilter Holds'!T35</f>
        <v>14-01</v>
      </c>
      <c r="E3" s="1">
        <f>_xlfn.IFNA(VLOOKUP('Comp X - Kilter'!B3,'Kilter Holds'!$P$36:$AA$208,6,0),0)</f>
        <v>0</v>
      </c>
      <c r="G3" s="2">
        <f t="shared" ref="G3:G66" si="0">E3*F3</f>
        <v>0</v>
      </c>
      <c r="H3" s="2">
        <f t="shared" ref="H3:H66" si="1">IF($S$11="Y",G3*0.15,0)</f>
        <v>0</v>
      </c>
      <c r="M3" s="17" t="s">
        <v>1055</v>
      </c>
      <c r="N3" s="18">
        <f>SUM(H2:H874)</f>
        <v>0</v>
      </c>
      <c r="R3" s="23" t="str">
        <f>'Kilter Holds'!T35</f>
        <v>14-01</v>
      </c>
      <c r="S3" s="3" t="s">
        <v>498</v>
      </c>
    </row>
    <row r="4" spans="2:19">
      <c r="B4" t="s">
        <v>380</v>
      </c>
      <c r="C4" t="s">
        <v>984</v>
      </c>
      <c r="D4" s="7" t="str">
        <f>'Kilter Holds'!U35</f>
        <v>15-12</v>
      </c>
      <c r="E4" s="1">
        <f>_xlfn.IFNA(VLOOKUP('Comp X - Kilter'!B4,'Kilter Holds'!$P$36:$AA$208,7,0),0)</f>
        <v>0</v>
      </c>
      <c r="G4" s="2">
        <f t="shared" si="0"/>
        <v>0</v>
      </c>
      <c r="H4" s="2">
        <f t="shared" si="1"/>
        <v>0</v>
      </c>
      <c r="M4" s="17" t="s">
        <v>501</v>
      </c>
      <c r="N4" s="21">
        <v>0</v>
      </c>
      <c r="R4" s="24" t="str">
        <f>'Kilter Holds'!U35</f>
        <v>15-12</v>
      </c>
      <c r="S4" s="3" t="s">
        <v>498</v>
      </c>
    </row>
    <row r="5" spans="2:19">
      <c r="B5" t="s">
        <v>380</v>
      </c>
      <c r="C5" t="s">
        <v>984</v>
      </c>
      <c r="D5" s="8" t="str">
        <f>'Kilter Holds'!V35</f>
        <v>16-16</v>
      </c>
      <c r="E5" s="1">
        <f>_xlfn.IFNA(VLOOKUP('Comp X - Kilter'!B5,'Kilter Holds'!$P$36:$AA$208,8,0),0)</f>
        <v>0</v>
      </c>
      <c r="G5" s="2">
        <f t="shared" si="0"/>
        <v>0</v>
      </c>
      <c r="H5" s="2">
        <f t="shared" si="1"/>
        <v>0</v>
      </c>
      <c r="M5" s="17" t="s">
        <v>469</v>
      </c>
      <c r="N5" s="18">
        <f>'Kilter Holds'!AB234</f>
        <v>0</v>
      </c>
      <c r="R5" s="25" t="str">
        <f>'Kilter Holds'!V35</f>
        <v>16-16</v>
      </c>
      <c r="S5" s="3" t="s">
        <v>498</v>
      </c>
    </row>
    <row r="6" spans="2:19">
      <c r="B6" t="s">
        <v>380</v>
      </c>
      <c r="C6" t="s">
        <v>984</v>
      </c>
      <c r="D6" s="9" t="str">
        <f>'Kilter Holds'!W35</f>
        <v>13-01</v>
      </c>
      <c r="E6" s="1">
        <f>_xlfn.IFNA(VLOOKUP('Comp X - Kilter'!B6,'Kilter Holds'!$P$36:$AA$208,9,0),0)</f>
        <v>0</v>
      </c>
      <c r="G6" s="2">
        <f t="shared" si="0"/>
        <v>0</v>
      </c>
      <c r="H6" s="2">
        <f t="shared" si="1"/>
        <v>0</v>
      </c>
      <c r="M6" s="17" t="s">
        <v>500</v>
      </c>
      <c r="N6" s="18">
        <f>'Kilter Holds'!AB235</f>
        <v>0</v>
      </c>
      <c r="R6" s="26" t="str">
        <f>'Kilter Holds'!W35</f>
        <v>13-01</v>
      </c>
      <c r="S6" s="3" t="s">
        <v>498</v>
      </c>
    </row>
    <row r="7" spans="2:19" ht="14" thickBot="1">
      <c r="B7" t="s">
        <v>380</v>
      </c>
      <c r="C7" t="s">
        <v>984</v>
      </c>
      <c r="D7" s="10" t="str">
        <f>'Kilter Holds'!X35</f>
        <v>07-13</v>
      </c>
      <c r="E7" s="1">
        <f>_xlfn.IFNA(VLOOKUP('Comp X - Kilter'!B7,'Kilter Holds'!$P$36:$AA$208,10,0),0)</f>
        <v>0</v>
      </c>
      <c r="G7" s="2">
        <f t="shared" si="0"/>
        <v>0</v>
      </c>
      <c r="H7" s="2">
        <f t="shared" si="1"/>
        <v>0</v>
      </c>
      <c r="M7" s="19" t="s">
        <v>67</v>
      </c>
      <c r="N7" s="20" t="e">
        <f>SUM(N1:N6)</f>
        <v>#REF!</v>
      </c>
      <c r="R7" s="27" t="str">
        <f>'Kilter Holds'!X35</f>
        <v>07-13</v>
      </c>
      <c r="S7" s="3" t="s">
        <v>498</v>
      </c>
    </row>
    <row r="8" spans="2:19">
      <c r="B8" t="s">
        <v>380</v>
      </c>
      <c r="C8" t="s">
        <v>984</v>
      </c>
      <c r="D8" s="11" t="str">
        <f>'Kilter Holds'!Y35</f>
        <v>11-26</v>
      </c>
      <c r="E8" s="1">
        <f>_xlfn.IFNA(VLOOKUP('Comp X - Kilter'!B8,'Kilter Holds'!$P$36:$AA$208,11,0),0)</f>
        <v>0</v>
      </c>
      <c r="G8" s="2">
        <f t="shared" si="0"/>
        <v>0</v>
      </c>
      <c r="H8" s="2">
        <f t="shared" si="1"/>
        <v>0</v>
      </c>
      <c r="R8" s="28" t="str">
        <f>'Kilter Holds'!Y35</f>
        <v>11-26</v>
      </c>
      <c r="S8" s="3" t="s">
        <v>498</v>
      </c>
    </row>
    <row r="9" spans="2:19">
      <c r="B9" t="s">
        <v>380</v>
      </c>
      <c r="C9" t="s">
        <v>984</v>
      </c>
      <c r="D9" s="13" t="str">
        <f>'Kilter Holds'!Z35</f>
        <v>18-01</v>
      </c>
      <c r="E9" s="1">
        <f>_xlfn.IFNA(VLOOKUP('Comp X - Kilter'!B9,'Kilter Holds'!$P$36:$AA$208,12,0),0)</f>
        <v>0</v>
      </c>
      <c r="G9" s="2">
        <f t="shared" si="0"/>
        <v>0</v>
      </c>
      <c r="H9" s="2">
        <f t="shared" si="1"/>
        <v>0</v>
      </c>
      <c r="R9" s="29" t="str">
        <f>'Kilter Holds'!Z35</f>
        <v>18-01</v>
      </c>
      <c r="S9" s="3" t="s">
        <v>498</v>
      </c>
    </row>
    <row r="10" spans="2:19">
      <c r="B10" t="s">
        <v>380</v>
      </c>
      <c r="C10" t="s">
        <v>984</v>
      </c>
      <c r="D10" s="12" t="str">
        <f>'Kilter Holds'!AA35</f>
        <v>Color Code</v>
      </c>
      <c r="E10" s="1" t="e">
        <f>_xlfn.IFNA(VLOOKUP('Comp X - Kilter'!B10,'Kilter Holds'!$P$36:$AA$208,13,0),0)</f>
        <v>#REF!</v>
      </c>
      <c r="G10" s="2" t="e">
        <f t="shared" si="0"/>
        <v>#REF!</v>
      </c>
      <c r="H10" s="2">
        <f t="shared" si="1"/>
        <v>0</v>
      </c>
      <c r="R10" s="12" t="str">
        <f>'Kilter Holds'!AA35</f>
        <v>Color Code</v>
      </c>
      <c r="S10" s="3" t="s">
        <v>497</v>
      </c>
    </row>
    <row r="11" spans="2:19">
      <c r="B11" t="s">
        <v>505</v>
      </c>
      <c r="C11" t="s">
        <v>985</v>
      </c>
      <c r="D11" s="5" t="str">
        <f t="shared" ref="D11:D19" si="2">D2</f>
        <v>11-12</v>
      </c>
      <c r="E11" s="1">
        <f>_xlfn.IFNA(VLOOKUP('Comp X - Kilter'!B11,'Kilter Holds'!$P$36:$AA$208,5,0),0)</f>
        <v>0</v>
      </c>
      <c r="G11" s="2">
        <f t="shared" si="0"/>
        <v>0</v>
      </c>
      <c r="H11" s="2">
        <f t="shared" si="1"/>
        <v>0</v>
      </c>
      <c r="R11" s="3" t="s">
        <v>1055</v>
      </c>
      <c r="S11" s="3" t="s">
        <v>498</v>
      </c>
    </row>
    <row r="12" spans="2:19">
      <c r="B12" t="s">
        <v>505</v>
      </c>
      <c r="C12" t="s">
        <v>985</v>
      </c>
      <c r="D12" s="6" t="str">
        <f t="shared" si="2"/>
        <v>14-01</v>
      </c>
      <c r="E12" s="1">
        <f>_xlfn.IFNA(VLOOKUP('Comp X - Kilter'!B12,'Kilter Holds'!$P$36:$AA$208,6,0),0)</f>
        <v>0</v>
      </c>
      <c r="G12" s="2">
        <f t="shared" si="0"/>
        <v>0</v>
      </c>
      <c r="H12" s="2">
        <f t="shared" si="1"/>
        <v>0</v>
      </c>
      <c r="S12" s="3"/>
    </row>
    <row r="13" spans="2:19">
      <c r="B13" t="s">
        <v>505</v>
      </c>
      <c r="C13" t="s">
        <v>985</v>
      </c>
      <c r="D13" s="7" t="str">
        <f t="shared" si="2"/>
        <v>15-12</v>
      </c>
      <c r="E13" s="1">
        <f>_xlfn.IFNA(VLOOKUP('Comp X - Kilter'!B13,'Kilter Holds'!$P$36:$AA$208,7,0),0)</f>
        <v>0</v>
      </c>
      <c r="G13" s="2">
        <f t="shared" si="0"/>
        <v>0</v>
      </c>
      <c r="H13" s="2">
        <f t="shared" si="1"/>
        <v>0</v>
      </c>
    </row>
    <row r="14" spans="2:19">
      <c r="B14" t="s">
        <v>505</v>
      </c>
      <c r="C14" t="s">
        <v>985</v>
      </c>
      <c r="D14" s="8" t="str">
        <f t="shared" si="2"/>
        <v>16-16</v>
      </c>
      <c r="E14" s="1">
        <f>_xlfn.IFNA(VLOOKUP('Comp X - Kilter'!B14,'Kilter Holds'!$P$36:$AA$208,8,0),0)</f>
        <v>0</v>
      </c>
      <c r="G14" s="2">
        <f t="shared" si="0"/>
        <v>0</v>
      </c>
      <c r="H14" s="2">
        <f t="shared" si="1"/>
        <v>0</v>
      </c>
    </row>
    <row r="15" spans="2:19">
      <c r="B15" t="s">
        <v>505</v>
      </c>
      <c r="C15" t="s">
        <v>985</v>
      </c>
      <c r="D15" s="9" t="str">
        <f t="shared" si="2"/>
        <v>13-01</v>
      </c>
      <c r="E15" s="1">
        <f>_xlfn.IFNA(VLOOKUP('Comp X - Kilter'!B15,'Kilter Holds'!$P$36:$AA$208,9,0),0)</f>
        <v>0</v>
      </c>
      <c r="G15" s="2">
        <f t="shared" si="0"/>
        <v>0</v>
      </c>
      <c r="H15" s="2">
        <f t="shared" si="1"/>
        <v>0</v>
      </c>
    </row>
    <row r="16" spans="2:19">
      <c r="B16" t="s">
        <v>505</v>
      </c>
      <c r="C16" t="s">
        <v>985</v>
      </c>
      <c r="D16" s="10" t="str">
        <f t="shared" si="2"/>
        <v>07-13</v>
      </c>
      <c r="E16" s="1">
        <f>_xlfn.IFNA(VLOOKUP('Comp X - Kilter'!B16,'Kilter Holds'!$P$36:$AA$208,10,0),0)</f>
        <v>0</v>
      </c>
      <c r="G16" s="2">
        <f t="shared" si="0"/>
        <v>0</v>
      </c>
      <c r="H16" s="2">
        <f t="shared" si="1"/>
        <v>0</v>
      </c>
    </row>
    <row r="17" spans="2:12">
      <c r="B17" t="s">
        <v>505</v>
      </c>
      <c r="C17" t="s">
        <v>985</v>
      </c>
      <c r="D17" s="11" t="str">
        <f t="shared" si="2"/>
        <v>11-26</v>
      </c>
      <c r="E17" s="1">
        <f>_xlfn.IFNA(VLOOKUP('Comp X - Kilter'!B17,'Kilter Holds'!$P$36:$AA$208,11,0),0)</f>
        <v>0</v>
      </c>
      <c r="G17" s="2">
        <f t="shared" si="0"/>
        <v>0</v>
      </c>
      <c r="H17" s="2">
        <f t="shared" si="1"/>
        <v>0</v>
      </c>
    </row>
    <row r="18" spans="2:12">
      <c r="B18" t="s">
        <v>505</v>
      </c>
      <c r="C18" t="s">
        <v>985</v>
      </c>
      <c r="D18" s="13" t="str">
        <f t="shared" si="2"/>
        <v>18-01</v>
      </c>
      <c r="E18" s="1">
        <f>_xlfn.IFNA(VLOOKUP('Comp X - Kilter'!B18,'Kilter Holds'!$P$36:$AA$208,12,0),0)</f>
        <v>0</v>
      </c>
      <c r="G18" s="2">
        <f t="shared" si="0"/>
        <v>0</v>
      </c>
      <c r="H18" s="2">
        <f t="shared" si="1"/>
        <v>0</v>
      </c>
    </row>
    <row r="19" spans="2:12">
      <c r="B19" t="s">
        <v>505</v>
      </c>
      <c r="C19" t="s">
        <v>985</v>
      </c>
      <c r="D19" s="12" t="str">
        <f t="shared" si="2"/>
        <v>Color Code</v>
      </c>
      <c r="E19" s="1" t="e">
        <f>_xlfn.IFNA(VLOOKUP('Comp X - Kilter'!B19,'Kilter Holds'!$P$36:$AA$208,13,0),0)</f>
        <v>#REF!</v>
      </c>
      <c r="G19" s="2" t="e">
        <f t="shared" si="0"/>
        <v>#REF!</v>
      </c>
      <c r="H19" s="2">
        <f t="shared" si="1"/>
        <v>0</v>
      </c>
    </row>
    <row r="20" spans="2:12">
      <c r="B20" t="s">
        <v>381</v>
      </c>
      <c r="C20" t="s">
        <v>986</v>
      </c>
      <c r="D20" s="5" t="str">
        <f t="shared" ref="D20:D83" si="3">D11</f>
        <v>11-12</v>
      </c>
      <c r="E20" s="1">
        <f>_xlfn.IFNA(VLOOKUP('Comp X - Kilter'!B20,'Kilter Holds'!$P$36:$AA$208,5,0),0)</f>
        <v>0</v>
      </c>
      <c r="G20" s="2">
        <f t="shared" si="0"/>
        <v>0</v>
      </c>
      <c r="H20" s="2">
        <f t="shared" si="1"/>
        <v>0</v>
      </c>
    </row>
    <row r="21" spans="2:12">
      <c r="B21" t="s">
        <v>381</v>
      </c>
      <c r="C21" t="s">
        <v>986</v>
      </c>
      <c r="D21" s="6" t="str">
        <f t="shared" si="3"/>
        <v>14-01</v>
      </c>
      <c r="E21" s="1">
        <f>_xlfn.IFNA(VLOOKUP('Comp X - Kilter'!B21,'Kilter Holds'!$P$36:$AA$208,6,0),0)</f>
        <v>0</v>
      </c>
      <c r="G21" s="2">
        <f t="shared" si="0"/>
        <v>0</v>
      </c>
      <c r="H21" s="2">
        <f t="shared" si="1"/>
        <v>0</v>
      </c>
    </row>
    <row r="22" spans="2:12">
      <c r="B22" t="s">
        <v>381</v>
      </c>
      <c r="C22" t="s">
        <v>986</v>
      </c>
      <c r="D22" s="7" t="str">
        <f t="shared" si="3"/>
        <v>15-12</v>
      </c>
      <c r="E22" s="1">
        <f>_xlfn.IFNA(VLOOKUP('Comp X - Kilter'!B22,'Kilter Holds'!$P$36:$AA$208,7,0),0)</f>
        <v>0</v>
      </c>
      <c r="G22" s="2">
        <f t="shared" si="0"/>
        <v>0</v>
      </c>
      <c r="H22" s="2">
        <f t="shared" si="1"/>
        <v>0</v>
      </c>
    </row>
    <row r="23" spans="2:12">
      <c r="B23" t="s">
        <v>381</v>
      </c>
      <c r="C23" t="s">
        <v>986</v>
      </c>
      <c r="D23" s="8" t="str">
        <f t="shared" si="3"/>
        <v>16-16</v>
      </c>
      <c r="E23" s="1">
        <f>_xlfn.IFNA(VLOOKUP('Comp X - Kilter'!B23,'Kilter Holds'!$P$36:$AA$208,8,0),0)</f>
        <v>0</v>
      </c>
      <c r="G23" s="2">
        <f t="shared" si="0"/>
        <v>0</v>
      </c>
      <c r="H23" s="2">
        <f t="shared" si="1"/>
        <v>0</v>
      </c>
    </row>
    <row r="24" spans="2:12">
      <c r="B24" t="s">
        <v>381</v>
      </c>
      <c r="C24" t="s">
        <v>986</v>
      </c>
      <c r="D24" s="9" t="str">
        <f t="shared" si="3"/>
        <v>13-01</v>
      </c>
      <c r="E24" s="1">
        <f>_xlfn.IFNA(VLOOKUP('Comp X - Kilter'!B24,'Kilter Holds'!$P$36:$AA$208,9,0),0)</f>
        <v>0</v>
      </c>
      <c r="G24" s="2">
        <f t="shared" si="0"/>
        <v>0</v>
      </c>
      <c r="H24" s="2">
        <f t="shared" si="1"/>
        <v>0</v>
      </c>
    </row>
    <row r="25" spans="2:12">
      <c r="B25" t="s">
        <v>381</v>
      </c>
      <c r="C25" t="s">
        <v>986</v>
      </c>
      <c r="D25" s="10" t="str">
        <f t="shared" si="3"/>
        <v>07-13</v>
      </c>
      <c r="E25" s="1">
        <f>_xlfn.IFNA(VLOOKUP('Comp X - Kilter'!B25,'Kilter Holds'!$P$36:$AA$208,10,0),0)</f>
        <v>0</v>
      </c>
      <c r="G25" s="2">
        <f t="shared" si="0"/>
        <v>0</v>
      </c>
      <c r="H25" s="2">
        <f t="shared" si="1"/>
        <v>0</v>
      </c>
    </row>
    <row r="26" spans="2:12">
      <c r="B26" t="s">
        <v>381</v>
      </c>
      <c r="C26" t="s">
        <v>986</v>
      </c>
      <c r="D26" s="11" t="str">
        <f t="shared" si="3"/>
        <v>11-26</v>
      </c>
      <c r="E26" s="1">
        <f>_xlfn.IFNA(VLOOKUP('Comp X - Kilter'!B26,'Kilter Holds'!$P$36:$AA$208,11,0),0)</f>
        <v>0</v>
      </c>
      <c r="G26" s="2">
        <f t="shared" si="0"/>
        <v>0</v>
      </c>
      <c r="H26" s="2">
        <f t="shared" si="1"/>
        <v>0</v>
      </c>
      <c r="K26" s="240"/>
      <c r="L26" s="3"/>
    </row>
    <row r="27" spans="2:12">
      <c r="B27" t="s">
        <v>381</v>
      </c>
      <c r="C27" t="s">
        <v>986</v>
      </c>
      <c r="D27" s="13" t="str">
        <f t="shared" si="3"/>
        <v>18-01</v>
      </c>
      <c r="E27" s="1">
        <f>_xlfn.IFNA(VLOOKUP('Comp X - Kilter'!B27,'Kilter Holds'!$P$36:$AA$208,12,0),0)</f>
        <v>0</v>
      </c>
      <c r="G27" s="2">
        <f t="shared" si="0"/>
        <v>0</v>
      </c>
      <c r="H27" s="2">
        <f t="shared" si="1"/>
        <v>0</v>
      </c>
    </row>
    <row r="28" spans="2:12">
      <c r="B28" t="s">
        <v>381</v>
      </c>
      <c r="C28" t="s">
        <v>986</v>
      </c>
      <c r="D28" s="12" t="str">
        <f t="shared" si="3"/>
        <v>Color Code</v>
      </c>
      <c r="E28" s="1" t="e">
        <f>_xlfn.IFNA(VLOOKUP('Comp X - Kilter'!B28,'Kilter Holds'!$P$36:$AA$208,13,0),0)</f>
        <v>#REF!</v>
      </c>
      <c r="G28" s="2" t="e">
        <f t="shared" si="0"/>
        <v>#REF!</v>
      </c>
      <c r="H28" s="2">
        <f t="shared" si="1"/>
        <v>0</v>
      </c>
    </row>
    <row r="29" spans="2:12">
      <c r="B29" t="s">
        <v>507</v>
      </c>
      <c r="C29" t="s">
        <v>987</v>
      </c>
      <c r="D29" s="5" t="str">
        <f t="shared" si="3"/>
        <v>11-12</v>
      </c>
      <c r="E29" s="1">
        <f>_xlfn.IFNA(VLOOKUP('Comp X - Kilter'!B29,'Kilter Holds'!$P$36:$AA$208,5,0),0)</f>
        <v>0</v>
      </c>
      <c r="G29" s="2">
        <f t="shared" si="0"/>
        <v>0</v>
      </c>
      <c r="H29" s="2">
        <f t="shared" si="1"/>
        <v>0</v>
      </c>
    </row>
    <row r="30" spans="2:12">
      <c r="B30" t="s">
        <v>507</v>
      </c>
      <c r="C30" t="s">
        <v>987</v>
      </c>
      <c r="D30" s="6" t="str">
        <f t="shared" si="3"/>
        <v>14-01</v>
      </c>
      <c r="E30" s="1">
        <f>_xlfn.IFNA(VLOOKUP('Comp X - Kilter'!B30,'Kilter Holds'!$P$36:$AA$208,6,0),0)</f>
        <v>0</v>
      </c>
      <c r="G30" s="2">
        <f t="shared" si="0"/>
        <v>0</v>
      </c>
      <c r="H30" s="2">
        <f t="shared" si="1"/>
        <v>0</v>
      </c>
    </row>
    <row r="31" spans="2:12">
      <c r="B31" t="s">
        <v>507</v>
      </c>
      <c r="C31" t="s">
        <v>987</v>
      </c>
      <c r="D31" s="7" t="str">
        <f t="shared" si="3"/>
        <v>15-12</v>
      </c>
      <c r="E31" s="1">
        <f>_xlfn.IFNA(VLOOKUP('Comp X - Kilter'!B31,'Kilter Holds'!$P$36:$AA$208,7,0),0)</f>
        <v>0</v>
      </c>
      <c r="G31" s="2">
        <f t="shared" si="0"/>
        <v>0</v>
      </c>
      <c r="H31" s="2">
        <f t="shared" si="1"/>
        <v>0</v>
      </c>
    </row>
    <row r="32" spans="2:12">
      <c r="B32" t="s">
        <v>507</v>
      </c>
      <c r="C32" t="s">
        <v>987</v>
      </c>
      <c r="D32" s="8" t="str">
        <f t="shared" si="3"/>
        <v>16-16</v>
      </c>
      <c r="E32" s="1">
        <f>_xlfn.IFNA(VLOOKUP('Comp X - Kilter'!B32,'Kilter Holds'!$P$36:$AA$208,8,0),0)</f>
        <v>0</v>
      </c>
      <c r="G32" s="2">
        <f t="shared" si="0"/>
        <v>0</v>
      </c>
      <c r="H32" s="2">
        <f t="shared" si="1"/>
        <v>0</v>
      </c>
    </row>
    <row r="33" spans="2:8">
      <c r="B33" t="s">
        <v>507</v>
      </c>
      <c r="C33" t="s">
        <v>987</v>
      </c>
      <c r="D33" s="9" t="str">
        <f t="shared" si="3"/>
        <v>13-01</v>
      </c>
      <c r="E33" s="1">
        <f>_xlfn.IFNA(VLOOKUP('Comp X - Kilter'!B33,'Kilter Holds'!$P$36:$AA$208,9,0),0)</f>
        <v>0</v>
      </c>
      <c r="G33" s="2">
        <f t="shared" si="0"/>
        <v>0</v>
      </c>
      <c r="H33" s="2">
        <f t="shared" si="1"/>
        <v>0</v>
      </c>
    </row>
    <row r="34" spans="2:8">
      <c r="B34" t="s">
        <v>507</v>
      </c>
      <c r="C34" t="s">
        <v>987</v>
      </c>
      <c r="D34" s="10" t="str">
        <f t="shared" si="3"/>
        <v>07-13</v>
      </c>
      <c r="E34" s="1">
        <f>_xlfn.IFNA(VLOOKUP('Comp X - Kilter'!B34,'Kilter Holds'!$P$36:$AA$208,10,0),0)</f>
        <v>0</v>
      </c>
      <c r="G34" s="2">
        <f t="shared" si="0"/>
        <v>0</v>
      </c>
      <c r="H34" s="2">
        <f t="shared" si="1"/>
        <v>0</v>
      </c>
    </row>
    <row r="35" spans="2:8">
      <c r="B35" t="s">
        <v>507</v>
      </c>
      <c r="C35" t="s">
        <v>987</v>
      </c>
      <c r="D35" s="11" t="str">
        <f t="shared" si="3"/>
        <v>11-26</v>
      </c>
      <c r="E35" s="1">
        <f>_xlfn.IFNA(VLOOKUP('Comp X - Kilter'!B35,'Kilter Holds'!$P$36:$AA$208,11,0),0)</f>
        <v>0</v>
      </c>
      <c r="G35" s="2">
        <f t="shared" si="0"/>
        <v>0</v>
      </c>
      <c r="H35" s="2">
        <f t="shared" si="1"/>
        <v>0</v>
      </c>
    </row>
    <row r="36" spans="2:8">
      <c r="B36" t="s">
        <v>507</v>
      </c>
      <c r="C36" t="s">
        <v>987</v>
      </c>
      <c r="D36" s="13" t="str">
        <f t="shared" si="3"/>
        <v>18-01</v>
      </c>
      <c r="E36" s="1">
        <f>_xlfn.IFNA(VLOOKUP('Comp X - Kilter'!B36,'Kilter Holds'!$P$36:$AA$208,12,0),0)</f>
        <v>0</v>
      </c>
      <c r="G36" s="2">
        <f t="shared" si="0"/>
        <v>0</v>
      </c>
      <c r="H36" s="2">
        <f t="shared" si="1"/>
        <v>0</v>
      </c>
    </row>
    <row r="37" spans="2:8">
      <c r="B37" t="s">
        <v>507</v>
      </c>
      <c r="C37" t="s">
        <v>987</v>
      </c>
      <c r="D37" s="12" t="str">
        <f t="shared" si="3"/>
        <v>Color Code</v>
      </c>
      <c r="E37" s="1" t="e">
        <f>_xlfn.IFNA(VLOOKUP('Comp X - Kilter'!B37,'Kilter Holds'!$P$36:$AA$208,13,0),0)</f>
        <v>#REF!</v>
      </c>
      <c r="G37" s="2" t="e">
        <f t="shared" si="0"/>
        <v>#REF!</v>
      </c>
      <c r="H37" s="2">
        <f t="shared" si="1"/>
        <v>0</v>
      </c>
    </row>
    <row r="38" spans="2:8">
      <c r="B38" t="s">
        <v>508</v>
      </c>
      <c r="C38" t="s">
        <v>988</v>
      </c>
      <c r="D38" s="5" t="str">
        <f t="shared" si="3"/>
        <v>11-12</v>
      </c>
      <c r="E38" s="1">
        <f>_xlfn.IFNA(VLOOKUP('Comp X - Kilter'!B38,'Kilter Holds'!$P$36:$AA$208,5,0),0)</f>
        <v>0</v>
      </c>
      <c r="G38" s="2">
        <f t="shared" si="0"/>
        <v>0</v>
      </c>
      <c r="H38" s="2">
        <f t="shared" si="1"/>
        <v>0</v>
      </c>
    </row>
    <row r="39" spans="2:8">
      <c r="B39" t="s">
        <v>508</v>
      </c>
      <c r="C39" t="s">
        <v>988</v>
      </c>
      <c r="D39" s="6" t="str">
        <f t="shared" si="3"/>
        <v>14-01</v>
      </c>
      <c r="E39" s="1">
        <f>_xlfn.IFNA(VLOOKUP('Comp X - Kilter'!B39,'Kilter Holds'!$P$36:$AA$208,6,0),0)</f>
        <v>0</v>
      </c>
      <c r="G39" s="2">
        <f t="shared" si="0"/>
        <v>0</v>
      </c>
      <c r="H39" s="2">
        <f t="shared" si="1"/>
        <v>0</v>
      </c>
    </row>
    <row r="40" spans="2:8">
      <c r="B40" t="s">
        <v>508</v>
      </c>
      <c r="C40" t="s">
        <v>988</v>
      </c>
      <c r="D40" s="7" t="str">
        <f t="shared" si="3"/>
        <v>15-12</v>
      </c>
      <c r="E40" s="1">
        <f>_xlfn.IFNA(VLOOKUP('Comp X - Kilter'!B40,'Kilter Holds'!$P$36:$AA$208,7,0),0)</f>
        <v>0</v>
      </c>
      <c r="G40" s="2">
        <f t="shared" si="0"/>
        <v>0</v>
      </c>
      <c r="H40" s="2">
        <f t="shared" si="1"/>
        <v>0</v>
      </c>
    </row>
    <row r="41" spans="2:8">
      <c r="B41" t="s">
        <v>508</v>
      </c>
      <c r="C41" t="s">
        <v>988</v>
      </c>
      <c r="D41" s="8" t="str">
        <f t="shared" si="3"/>
        <v>16-16</v>
      </c>
      <c r="E41" s="1">
        <f>_xlfn.IFNA(VLOOKUP('Comp X - Kilter'!B41,'Kilter Holds'!$P$36:$AA$208,8,0),0)</f>
        <v>0</v>
      </c>
      <c r="G41" s="2">
        <f t="shared" si="0"/>
        <v>0</v>
      </c>
      <c r="H41" s="2">
        <f t="shared" si="1"/>
        <v>0</v>
      </c>
    </row>
    <row r="42" spans="2:8">
      <c r="B42" t="s">
        <v>508</v>
      </c>
      <c r="C42" t="s">
        <v>988</v>
      </c>
      <c r="D42" s="9" t="str">
        <f t="shared" si="3"/>
        <v>13-01</v>
      </c>
      <c r="E42" s="1">
        <f>_xlfn.IFNA(VLOOKUP('Comp X - Kilter'!B42,'Kilter Holds'!$P$36:$AA$208,9,0),0)</f>
        <v>0</v>
      </c>
      <c r="G42" s="2">
        <f t="shared" si="0"/>
        <v>0</v>
      </c>
      <c r="H42" s="2">
        <f t="shared" si="1"/>
        <v>0</v>
      </c>
    </row>
    <row r="43" spans="2:8">
      <c r="B43" t="s">
        <v>508</v>
      </c>
      <c r="C43" t="s">
        <v>988</v>
      </c>
      <c r="D43" s="10" t="str">
        <f t="shared" si="3"/>
        <v>07-13</v>
      </c>
      <c r="E43" s="1">
        <f>_xlfn.IFNA(VLOOKUP('Comp X - Kilter'!B43,'Kilter Holds'!$P$36:$AA$208,10,0),0)</f>
        <v>0</v>
      </c>
      <c r="G43" s="2">
        <f t="shared" si="0"/>
        <v>0</v>
      </c>
      <c r="H43" s="2">
        <f t="shared" si="1"/>
        <v>0</v>
      </c>
    </row>
    <row r="44" spans="2:8">
      <c r="B44" t="s">
        <v>508</v>
      </c>
      <c r="C44" t="s">
        <v>988</v>
      </c>
      <c r="D44" s="11" t="str">
        <f t="shared" si="3"/>
        <v>11-26</v>
      </c>
      <c r="E44" s="1">
        <f>_xlfn.IFNA(VLOOKUP('Comp X - Kilter'!B44,'Kilter Holds'!$P$36:$AA$208,11,0),0)</f>
        <v>0</v>
      </c>
      <c r="G44" s="2">
        <f t="shared" si="0"/>
        <v>0</v>
      </c>
      <c r="H44" s="2">
        <f t="shared" si="1"/>
        <v>0</v>
      </c>
    </row>
    <row r="45" spans="2:8">
      <c r="B45" t="s">
        <v>508</v>
      </c>
      <c r="C45" t="s">
        <v>988</v>
      </c>
      <c r="D45" s="13" t="str">
        <f t="shared" si="3"/>
        <v>18-01</v>
      </c>
      <c r="E45" s="1">
        <f>_xlfn.IFNA(VLOOKUP('Comp X - Kilter'!B45,'Kilter Holds'!$P$36:$AA$208,12,0),0)</f>
        <v>0</v>
      </c>
      <c r="G45" s="2">
        <f t="shared" si="0"/>
        <v>0</v>
      </c>
      <c r="H45" s="2">
        <f t="shared" si="1"/>
        <v>0</v>
      </c>
    </row>
    <row r="46" spans="2:8">
      <c r="B46" t="s">
        <v>508</v>
      </c>
      <c r="C46" t="s">
        <v>988</v>
      </c>
      <c r="D46" s="12" t="str">
        <f t="shared" si="3"/>
        <v>Color Code</v>
      </c>
      <c r="E46" s="1" t="e">
        <f>_xlfn.IFNA(VLOOKUP('Comp X - Kilter'!B46,'Kilter Holds'!$P$36:$AA$208,13,0),0)</f>
        <v>#REF!</v>
      </c>
      <c r="G46" s="2" t="e">
        <f t="shared" si="0"/>
        <v>#REF!</v>
      </c>
      <c r="H46" s="2">
        <f t="shared" si="1"/>
        <v>0</v>
      </c>
    </row>
    <row r="47" spans="2:8">
      <c r="B47" t="s">
        <v>509</v>
      </c>
      <c r="C47" t="s">
        <v>989</v>
      </c>
      <c r="D47" s="5" t="str">
        <f t="shared" si="3"/>
        <v>11-12</v>
      </c>
      <c r="E47" s="1">
        <f>_xlfn.IFNA(VLOOKUP('Comp X - Kilter'!B47,'Kilter Holds'!$P$36:$AA$208,5,0),0)</f>
        <v>0</v>
      </c>
      <c r="G47" s="2">
        <f t="shared" si="0"/>
        <v>0</v>
      </c>
      <c r="H47" s="2">
        <f t="shared" si="1"/>
        <v>0</v>
      </c>
    </row>
    <row r="48" spans="2:8">
      <c r="B48" t="s">
        <v>509</v>
      </c>
      <c r="C48" t="s">
        <v>989</v>
      </c>
      <c r="D48" s="6" t="str">
        <f t="shared" si="3"/>
        <v>14-01</v>
      </c>
      <c r="E48" s="1">
        <f>_xlfn.IFNA(VLOOKUP('Comp X - Kilter'!B48,'Kilter Holds'!$P$36:$AA$208,6,0),0)</f>
        <v>0</v>
      </c>
      <c r="G48" s="2">
        <f t="shared" si="0"/>
        <v>0</v>
      </c>
      <c r="H48" s="2">
        <f t="shared" si="1"/>
        <v>0</v>
      </c>
    </row>
    <row r="49" spans="2:8">
      <c r="B49" t="s">
        <v>509</v>
      </c>
      <c r="C49" t="s">
        <v>989</v>
      </c>
      <c r="D49" s="7" t="str">
        <f t="shared" si="3"/>
        <v>15-12</v>
      </c>
      <c r="E49" s="1">
        <f>_xlfn.IFNA(VLOOKUP('Comp X - Kilter'!B49,'Kilter Holds'!$P$36:$AA$208,7,0),0)</f>
        <v>0</v>
      </c>
      <c r="G49" s="2">
        <f t="shared" si="0"/>
        <v>0</v>
      </c>
      <c r="H49" s="2">
        <f t="shared" si="1"/>
        <v>0</v>
      </c>
    </row>
    <row r="50" spans="2:8">
      <c r="B50" t="s">
        <v>509</v>
      </c>
      <c r="C50" t="s">
        <v>989</v>
      </c>
      <c r="D50" s="8" t="str">
        <f t="shared" si="3"/>
        <v>16-16</v>
      </c>
      <c r="E50" s="1">
        <f>_xlfn.IFNA(VLOOKUP('Comp X - Kilter'!B50,'Kilter Holds'!$P$36:$AA$208,8,0),0)</f>
        <v>0</v>
      </c>
      <c r="G50" s="2">
        <f t="shared" si="0"/>
        <v>0</v>
      </c>
      <c r="H50" s="2">
        <f t="shared" si="1"/>
        <v>0</v>
      </c>
    </row>
    <row r="51" spans="2:8">
      <c r="B51" t="s">
        <v>509</v>
      </c>
      <c r="C51" t="s">
        <v>989</v>
      </c>
      <c r="D51" s="9" t="str">
        <f t="shared" si="3"/>
        <v>13-01</v>
      </c>
      <c r="E51" s="1">
        <f>_xlfn.IFNA(VLOOKUP('Comp X - Kilter'!B51,'Kilter Holds'!$P$36:$AA$208,9,0),0)</f>
        <v>0</v>
      </c>
      <c r="G51" s="2">
        <f t="shared" si="0"/>
        <v>0</v>
      </c>
      <c r="H51" s="2">
        <f t="shared" si="1"/>
        <v>0</v>
      </c>
    </row>
    <row r="52" spans="2:8">
      <c r="B52" t="s">
        <v>509</v>
      </c>
      <c r="C52" t="s">
        <v>989</v>
      </c>
      <c r="D52" s="10" t="str">
        <f t="shared" si="3"/>
        <v>07-13</v>
      </c>
      <c r="E52" s="1">
        <f>_xlfn.IFNA(VLOOKUP('Comp X - Kilter'!B52,'Kilter Holds'!$P$36:$AA$208,10,0),0)</f>
        <v>0</v>
      </c>
      <c r="G52" s="2">
        <f t="shared" si="0"/>
        <v>0</v>
      </c>
      <c r="H52" s="2">
        <f t="shared" si="1"/>
        <v>0</v>
      </c>
    </row>
    <row r="53" spans="2:8">
      <c r="B53" t="s">
        <v>509</v>
      </c>
      <c r="C53" t="s">
        <v>989</v>
      </c>
      <c r="D53" s="11" t="str">
        <f t="shared" si="3"/>
        <v>11-26</v>
      </c>
      <c r="E53" s="1">
        <f>_xlfn.IFNA(VLOOKUP('Comp X - Kilter'!B53,'Kilter Holds'!$P$36:$AA$208,11,0),0)</f>
        <v>0</v>
      </c>
      <c r="G53" s="2">
        <f t="shared" si="0"/>
        <v>0</v>
      </c>
      <c r="H53" s="2">
        <f t="shared" si="1"/>
        <v>0</v>
      </c>
    </row>
    <row r="54" spans="2:8">
      <c r="B54" t="s">
        <v>509</v>
      </c>
      <c r="C54" t="s">
        <v>989</v>
      </c>
      <c r="D54" s="13" t="str">
        <f t="shared" si="3"/>
        <v>18-01</v>
      </c>
      <c r="E54" s="1">
        <f>_xlfn.IFNA(VLOOKUP('Comp X - Kilter'!B54,'Kilter Holds'!$P$36:$AA$208,12,0),0)</f>
        <v>0</v>
      </c>
      <c r="G54" s="2">
        <f t="shared" si="0"/>
        <v>0</v>
      </c>
      <c r="H54" s="2">
        <f t="shared" si="1"/>
        <v>0</v>
      </c>
    </row>
    <row r="55" spans="2:8">
      <c r="B55" t="s">
        <v>509</v>
      </c>
      <c r="C55" t="s">
        <v>989</v>
      </c>
      <c r="D55" s="12" t="str">
        <f t="shared" si="3"/>
        <v>Color Code</v>
      </c>
      <c r="E55" s="1" t="e">
        <f>_xlfn.IFNA(VLOOKUP('Comp X - Kilter'!B55,'Kilter Holds'!$P$36:$AA$208,13,0),0)</f>
        <v>#REF!</v>
      </c>
      <c r="G55" s="2" t="e">
        <f t="shared" si="0"/>
        <v>#REF!</v>
      </c>
      <c r="H55" s="2">
        <f t="shared" si="1"/>
        <v>0</v>
      </c>
    </row>
    <row r="56" spans="2:8">
      <c r="B56" t="s">
        <v>408</v>
      </c>
      <c r="C56" t="s">
        <v>990</v>
      </c>
      <c r="D56" s="5" t="str">
        <f t="shared" si="3"/>
        <v>11-12</v>
      </c>
      <c r="E56" s="1">
        <f>_xlfn.IFNA(VLOOKUP('Comp X - Kilter'!B56,'Kilter Holds'!$P$36:$AA$208,5,0),0)</f>
        <v>0</v>
      </c>
      <c r="G56" s="2">
        <f t="shared" si="0"/>
        <v>0</v>
      </c>
      <c r="H56" s="2">
        <f t="shared" si="1"/>
        <v>0</v>
      </c>
    </row>
    <row r="57" spans="2:8">
      <c r="B57" t="s">
        <v>408</v>
      </c>
      <c r="C57" t="s">
        <v>990</v>
      </c>
      <c r="D57" s="6" t="str">
        <f t="shared" si="3"/>
        <v>14-01</v>
      </c>
      <c r="E57" s="1">
        <f>_xlfn.IFNA(VLOOKUP('Comp X - Kilter'!B57,'Kilter Holds'!$P$36:$AA$208,6,0),0)</f>
        <v>0</v>
      </c>
      <c r="G57" s="2">
        <f t="shared" si="0"/>
        <v>0</v>
      </c>
      <c r="H57" s="2">
        <f t="shared" si="1"/>
        <v>0</v>
      </c>
    </row>
    <row r="58" spans="2:8">
      <c r="B58" t="s">
        <v>408</v>
      </c>
      <c r="C58" t="s">
        <v>990</v>
      </c>
      <c r="D58" s="7" t="str">
        <f t="shared" si="3"/>
        <v>15-12</v>
      </c>
      <c r="E58" s="1">
        <f>_xlfn.IFNA(VLOOKUP('Comp X - Kilter'!B58,'Kilter Holds'!$P$36:$AA$208,7,0),0)</f>
        <v>0</v>
      </c>
      <c r="G58" s="2">
        <f t="shared" si="0"/>
        <v>0</v>
      </c>
      <c r="H58" s="2">
        <f t="shared" si="1"/>
        <v>0</v>
      </c>
    </row>
    <row r="59" spans="2:8">
      <c r="B59" t="s">
        <v>408</v>
      </c>
      <c r="C59" t="s">
        <v>990</v>
      </c>
      <c r="D59" s="8" t="str">
        <f t="shared" si="3"/>
        <v>16-16</v>
      </c>
      <c r="E59" s="1">
        <f>_xlfn.IFNA(VLOOKUP('Comp X - Kilter'!B59,'Kilter Holds'!$P$36:$AA$208,8,0),0)</f>
        <v>0</v>
      </c>
      <c r="G59" s="2">
        <f t="shared" si="0"/>
        <v>0</v>
      </c>
      <c r="H59" s="2">
        <f t="shared" si="1"/>
        <v>0</v>
      </c>
    </row>
    <row r="60" spans="2:8">
      <c r="B60" t="s">
        <v>408</v>
      </c>
      <c r="C60" t="s">
        <v>990</v>
      </c>
      <c r="D60" s="9" t="str">
        <f t="shared" si="3"/>
        <v>13-01</v>
      </c>
      <c r="E60" s="1">
        <f>_xlfn.IFNA(VLOOKUP('Comp X - Kilter'!B60,'Kilter Holds'!$P$36:$AA$208,9,0),0)</f>
        <v>0</v>
      </c>
      <c r="G60" s="2">
        <f t="shared" si="0"/>
        <v>0</v>
      </c>
      <c r="H60" s="2">
        <f t="shared" si="1"/>
        <v>0</v>
      </c>
    </row>
    <row r="61" spans="2:8">
      <c r="B61" t="s">
        <v>408</v>
      </c>
      <c r="C61" t="s">
        <v>990</v>
      </c>
      <c r="D61" s="10" t="str">
        <f t="shared" si="3"/>
        <v>07-13</v>
      </c>
      <c r="E61" s="1">
        <f>_xlfn.IFNA(VLOOKUP('Comp X - Kilter'!B61,'Kilter Holds'!$P$36:$AA$208,10,0),0)</f>
        <v>0</v>
      </c>
      <c r="G61" s="2">
        <f t="shared" si="0"/>
        <v>0</v>
      </c>
      <c r="H61" s="2">
        <f t="shared" si="1"/>
        <v>0</v>
      </c>
    </row>
    <row r="62" spans="2:8">
      <c r="B62" t="s">
        <v>408</v>
      </c>
      <c r="C62" t="s">
        <v>990</v>
      </c>
      <c r="D62" s="11" t="str">
        <f t="shared" si="3"/>
        <v>11-26</v>
      </c>
      <c r="E62" s="1">
        <f>_xlfn.IFNA(VLOOKUP('Comp X - Kilter'!B62,'Kilter Holds'!$P$36:$AA$208,11,0),0)</f>
        <v>0</v>
      </c>
      <c r="G62" s="2">
        <f t="shared" si="0"/>
        <v>0</v>
      </c>
      <c r="H62" s="2">
        <f t="shared" si="1"/>
        <v>0</v>
      </c>
    </row>
    <row r="63" spans="2:8">
      <c r="B63" t="s">
        <v>408</v>
      </c>
      <c r="C63" t="s">
        <v>990</v>
      </c>
      <c r="D63" s="13" t="str">
        <f t="shared" si="3"/>
        <v>18-01</v>
      </c>
      <c r="E63" s="1">
        <f>_xlfn.IFNA(VLOOKUP('Comp X - Kilter'!B63,'Kilter Holds'!$P$36:$AA$208,12,0),0)</f>
        <v>0</v>
      </c>
      <c r="G63" s="2">
        <f t="shared" si="0"/>
        <v>0</v>
      </c>
      <c r="H63" s="2">
        <f t="shared" si="1"/>
        <v>0</v>
      </c>
    </row>
    <row r="64" spans="2:8">
      <c r="B64" t="s">
        <v>408</v>
      </c>
      <c r="C64" t="s">
        <v>990</v>
      </c>
      <c r="D64" s="12" t="str">
        <f t="shared" si="3"/>
        <v>Color Code</v>
      </c>
      <c r="E64" s="1" t="e">
        <f>_xlfn.IFNA(VLOOKUP('Comp X - Kilter'!B64,'Kilter Holds'!$P$36:$AA$208,13,0),0)</f>
        <v>#REF!</v>
      </c>
      <c r="G64" s="2" t="e">
        <f t="shared" si="0"/>
        <v>#REF!</v>
      </c>
      <c r="H64" s="2">
        <f t="shared" si="1"/>
        <v>0</v>
      </c>
    </row>
    <row r="65" spans="2:8">
      <c r="B65" t="s">
        <v>510</v>
      </c>
      <c r="C65" t="s">
        <v>991</v>
      </c>
      <c r="D65" s="5" t="str">
        <f t="shared" si="3"/>
        <v>11-12</v>
      </c>
      <c r="E65" s="1">
        <f>_xlfn.IFNA(VLOOKUP('Comp X - Kilter'!B65,'Kilter Holds'!$P$36:$AA$208,5,0),0)</f>
        <v>0</v>
      </c>
      <c r="G65" s="2">
        <f t="shared" si="0"/>
        <v>0</v>
      </c>
      <c r="H65" s="2">
        <f t="shared" si="1"/>
        <v>0</v>
      </c>
    </row>
    <row r="66" spans="2:8">
      <c r="B66" t="s">
        <v>510</v>
      </c>
      <c r="C66" t="s">
        <v>991</v>
      </c>
      <c r="D66" s="6" t="str">
        <f t="shared" si="3"/>
        <v>14-01</v>
      </c>
      <c r="E66" s="1">
        <f>_xlfn.IFNA(VLOOKUP('Comp X - Kilter'!B66,'Kilter Holds'!$P$36:$AA$208,6,0),0)</f>
        <v>0</v>
      </c>
      <c r="G66" s="2">
        <f t="shared" si="0"/>
        <v>0</v>
      </c>
      <c r="H66" s="2">
        <f t="shared" si="1"/>
        <v>0</v>
      </c>
    </row>
    <row r="67" spans="2:8">
      <c r="B67" t="s">
        <v>510</v>
      </c>
      <c r="C67" t="s">
        <v>991</v>
      </c>
      <c r="D67" s="7" t="str">
        <f t="shared" si="3"/>
        <v>15-12</v>
      </c>
      <c r="E67" s="1">
        <f>_xlfn.IFNA(VLOOKUP('Comp X - Kilter'!B67,'Kilter Holds'!$P$36:$AA$208,7,0),0)</f>
        <v>0</v>
      </c>
      <c r="G67" s="2">
        <f t="shared" ref="G67:G130" si="4">E67*F67</f>
        <v>0</v>
      </c>
      <c r="H67" s="2">
        <f t="shared" ref="H67:H130" si="5">IF($S$11="Y",G67*0.15,0)</f>
        <v>0</v>
      </c>
    </row>
    <row r="68" spans="2:8">
      <c r="B68" t="s">
        <v>510</v>
      </c>
      <c r="C68" t="s">
        <v>991</v>
      </c>
      <c r="D68" s="8" t="str">
        <f t="shared" si="3"/>
        <v>16-16</v>
      </c>
      <c r="E68" s="1">
        <f>_xlfn.IFNA(VLOOKUP('Comp X - Kilter'!B68,'Kilter Holds'!$P$36:$AA$208,8,0),0)</f>
        <v>0</v>
      </c>
      <c r="G68" s="2">
        <f t="shared" si="4"/>
        <v>0</v>
      </c>
      <c r="H68" s="2">
        <f t="shared" si="5"/>
        <v>0</v>
      </c>
    </row>
    <row r="69" spans="2:8">
      <c r="B69" t="s">
        <v>510</v>
      </c>
      <c r="C69" t="s">
        <v>991</v>
      </c>
      <c r="D69" s="9" t="str">
        <f t="shared" si="3"/>
        <v>13-01</v>
      </c>
      <c r="E69" s="1">
        <f>_xlfn.IFNA(VLOOKUP('Comp X - Kilter'!B69,'Kilter Holds'!$P$36:$AA$208,9,0),0)</f>
        <v>0</v>
      </c>
      <c r="G69" s="2">
        <f t="shared" si="4"/>
        <v>0</v>
      </c>
      <c r="H69" s="2">
        <f t="shared" si="5"/>
        <v>0</v>
      </c>
    </row>
    <row r="70" spans="2:8">
      <c r="B70" t="s">
        <v>510</v>
      </c>
      <c r="C70" t="s">
        <v>991</v>
      </c>
      <c r="D70" s="10" t="str">
        <f t="shared" si="3"/>
        <v>07-13</v>
      </c>
      <c r="E70" s="1">
        <f>_xlfn.IFNA(VLOOKUP('Comp X - Kilter'!B70,'Kilter Holds'!$P$36:$AA$208,10,0),0)</f>
        <v>0</v>
      </c>
      <c r="G70" s="2">
        <f t="shared" si="4"/>
        <v>0</v>
      </c>
      <c r="H70" s="2">
        <f t="shared" si="5"/>
        <v>0</v>
      </c>
    </row>
    <row r="71" spans="2:8">
      <c r="B71" t="s">
        <v>510</v>
      </c>
      <c r="C71" t="s">
        <v>991</v>
      </c>
      <c r="D71" s="11" t="str">
        <f t="shared" si="3"/>
        <v>11-26</v>
      </c>
      <c r="E71" s="1">
        <f>_xlfn.IFNA(VLOOKUP('Comp X - Kilter'!B71,'Kilter Holds'!$P$36:$AA$208,11,0),0)</f>
        <v>0</v>
      </c>
      <c r="G71" s="2">
        <f t="shared" si="4"/>
        <v>0</v>
      </c>
      <c r="H71" s="2">
        <f t="shared" si="5"/>
        <v>0</v>
      </c>
    </row>
    <row r="72" spans="2:8">
      <c r="B72" t="s">
        <v>510</v>
      </c>
      <c r="C72" t="s">
        <v>991</v>
      </c>
      <c r="D72" s="13" t="str">
        <f t="shared" si="3"/>
        <v>18-01</v>
      </c>
      <c r="E72" s="1">
        <f>_xlfn.IFNA(VLOOKUP('Comp X - Kilter'!B72,'Kilter Holds'!$P$36:$AA$208,12,0),0)</f>
        <v>0</v>
      </c>
      <c r="G72" s="2">
        <f t="shared" si="4"/>
        <v>0</v>
      </c>
      <c r="H72" s="2">
        <f t="shared" si="5"/>
        <v>0</v>
      </c>
    </row>
    <row r="73" spans="2:8">
      <c r="B73" t="s">
        <v>510</v>
      </c>
      <c r="C73" t="s">
        <v>991</v>
      </c>
      <c r="D73" s="12" t="str">
        <f t="shared" si="3"/>
        <v>Color Code</v>
      </c>
      <c r="E73" s="1" t="e">
        <f>_xlfn.IFNA(VLOOKUP('Comp X - Kilter'!B73,'Kilter Holds'!$P$36:$AA$208,13,0),0)</f>
        <v>#REF!</v>
      </c>
      <c r="G73" s="2" t="e">
        <f t="shared" si="4"/>
        <v>#REF!</v>
      </c>
      <c r="H73" s="2">
        <f t="shared" si="5"/>
        <v>0</v>
      </c>
    </row>
    <row r="74" spans="2:8">
      <c r="B74" t="s">
        <v>382</v>
      </c>
      <c r="C74" t="s">
        <v>992</v>
      </c>
      <c r="D74" s="5" t="str">
        <f t="shared" si="3"/>
        <v>11-12</v>
      </c>
      <c r="E74" s="1">
        <f>_xlfn.IFNA(VLOOKUP('Comp X - Kilter'!B74,'Kilter Holds'!$P$36:$AA$208,5,0),0)</f>
        <v>0</v>
      </c>
      <c r="G74" s="2">
        <f t="shared" si="4"/>
        <v>0</v>
      </c>
      <c r="H74" s="2">
        <f t="shared" si="5"/>
        <v>0</v>
      </c>
    </row>
    <row r="75" spans="2:8">
      <c r="B75" t="s">
        <v>382</v>
      </c>
      <c r="C75" t="s">
        <v>992</v>
      </c>
      <c r="D75" s="6" t="str">
        <f t="shared" si="3"/>
        <v>14-01</v>
      </c>
      <c r="E75" s="1">
        <f>_xlfn.IFNA(VLOOKUP('Comp X - Kilter'!B75,'Kilter Holds'!$P$36:$AA$208,6,0),0)</f>
        <v>0</v>
      </c>
      <c r="G75" s="2">
        <f t="shared" si="4"/>
        <v>0</v>
      </c>
      <c r="H75" s="2">
        <f t="shared" si="5"/>
        <v>0</v>
      </c>
    </row>
    <row r="76" spans="2:8">
      <c r="B76" t="s">
        <v>382</v>
      </c>
      <c r="C76" t="s">
        <v>992</v>
      </c>
      <c r="D76" s="7" t="str">
        <f t="shared" si="3"/>
        <v>15-12</v>
      </c>
      <c r="E76" s="1">
        <f>_xlfn.IFNA(VLOOKUP('Comp X - Kilter'!B76,'Kilter Holds'!$P$36:$AA$208,7,0),0)</f>
        <v>0</v>
      </c>
      <c r="G76" s="2">
        <f t="shared" si="4"/>
        <v>0</v>
      </c>
      <c r="H76" s="2">
        <f t="shared" si="5"/>
        <v>0</v>
      </c>
    </row>
    <row r="77" spans="2:8">
      <c r="B77" t="s">
        <v>382</v>
      </c>
      <c r="C77" t="s">
        <v>992</v>
      </c>
      <c r="D77" s="8" t="str">
        <f t="shared" si="3"/>
        <v>16-16</v>
      </c>
      <c r="E77" s="1">
        <f>_xlfn.IFNA(VLOOKUP('Comp X - Kilter'!B77,'Kilter Holds'!$P$36:$AA$208,8,0),0)</f>
        <v>0</v>
      </c>
      <c r="G77" s="2">
        <f t="shared" si="4"/>
        <v>0</v>
      </c>
      <c r="H77" s="2">
        <f t="shared" si="5"/>
        <v>0</v>
      </c>
    </row>
    <row r="78" spans="2:8">
      <c r="B78" t="s">
        <v>382</v>
      </c>
      <c r="C78" t="s">
        <v>992</v>
      </c>
      <c r="D78" s="9" t="str">
        <f t="shared" si="3"/>
        <v>13-01</v>
      </c>
      <c r="E78" s="1">
        <f>_xlfn.IFNA(VLOOKUP('Comp X - Kilter'!B78,'Kilter Holds'!$P$36:$AA$208,9,0),0)</f>
        <v>0</v>
      </c>
      <c r="G78" s="2">
        <f t="shared" si="4"/>
        <v>0</v>
      </c>
      <c r="H78" s="2">
        <f t="shared" si="5"/>
        <v>0</v>
      </c>
    </row>
    <row r="79" spans="2:8">
      <c r="B79" t="s">
        <v>382</v>
      </c>
      <c r="C79" t="s">
        <v>992</v>
      </c>
      <c r="D79" s="10" t="str">
        <f t="shared" si="3"/>
        <v>07-13</v>
      </c>
      <c r="E79" s="1">
        <f>_xlfn.IFNA(VLOOKUP('Comp X - Kilter'!B79,'Kilter Holds'!$P$36:$AA$208,10,0),0)</f>
        <v>0</v>
      </c>
      <c r="G79" s="2">
        <f t="shared" si="4"/>
        <v>0</v>
      </c>
      <c r="H79" s="2">
        <f t="shared" si="5"/>
        <v>0</v>
      </c>
    </row>
    <row r="80" spans="2:8">
      <c r="B80" t="s">
        <v>382</v>
      </c>
      <c r="C80" t="s">
        <v>992</v>
      </c>
      <c r="D80" s="11" t="str">
        <f t="shared" si="3"/>
        <v>11-26</v>
      </c>
      <c r="E80" s="1">
        <f>_xlfn.IFNA(VLOOKUP('Comp X - Kilter'!B80,'Kilter Holds'!$P$36:$AA$208,11,0),0)</f>
        <v>0</v>
      </c>
      <c r="G80" s="2">
        <f t="shared" si="4"/>
        <v>0</v>
      </c>
      <c r="H80" s="2">
        <f t="shared" si="5"/>
        <v>0</v>
      </c>
    </row>
    <row r="81" spans="2:8">
      <c r="B81" t="s">
        <v>382</v>
      </c>
      <c r="C81" t="s">
        <v>992</v>
      </c>
      <c r="D81" s="13" t="str">
        <f t="shared" si="3"/>
        <v>18-01</v>
      </c>
      <c r="E81" s="1">
        <f>_xlfn.IFNA(VLOOKUP('Comp X - Kilter'!B81,'Kilter Holds'!$P$36:$AA$208,12,0),0)</f>
        <v>0</v>
      </c>
      <c r="G81" s="2">
        <f t="shared" si="4"/>
        <v>0</v>
      </c>
      <c r="H81" s="2">
        <f t="shared" si="5"/>
        <v>0</v>
      </c>
    </row>
    <row r="82" spans="2:8">
      <c r="B82" t="s">
        <v>382</v>
      </c>
      <c r="C82" t="s">
        <v>992</v>
      </c>
      <c r="D82" s="12" t="str">
        <f t="shared" si="3"/>
        <v>Color Code</v>
      </c>
      <c r="E82" s="1" t="e">
        <f>_xlfn.IFNA(VLOOKUP('Comp X - Kilter'!B82,'Kilter Holds'!$P$36:$AA$208,13,0),0)</f>
        <v>#REF!</v>
      </c>
      <c r="G82" s="2" t="e">
        <f t="shared" si="4"/>
        <v>#REF!</v>
      </c>
      <c r="H82" s="2">
        <f t="shared" si="5"/>
        <v>0</v>
      </c>
    </row>
    <row r="83" spans="2:8">
      <c r="B83" t="s">
        <v>383</v>
      </c>
      <c r="C83" t="s">
        <v>993</v>
      </c>
      <c r="D83" s="5" t="str">
        <f t="shared" si="3"/>
        <v>11-12</v>
      </c>
      <c r="E83" s="1">
        <f>_xlfn.IFNA(VLOOKUP('Comp X - Kilter'!B83,'Kilter Holds'!$P$36:$AA$208,5,0),0)</f>
        <v>0</v>
      </c>
      <c r="G83" s="2">
        <f t="shared" si="4"/>
        <v>0</v>
      </c>
      <c r="H83" s="2">
        <f t="shared" si="5"/>
        <v>0</v>
      </c>
    </row>
    <row r="84" spans="2:8">
      <c r="B84" t="s">
        <v>383</v>
      </c>
      <c r="C84" t="s">
        <v>993</v>
      </c>
      <c r="D84" s="6" t="str">
        <f t="shared" ref="D84:D147" si="6">D75</f>
        <v>14-01</v>
      </c>
      <c r="E84" s="1">
        <f>_xlfn.IFNA(VLOOKUP('Comp X - Kilter'!B84,'Kilter Holds'!$P$36:$AA$208,6,0),0)</f>
        <v>0</v>
      </c>
      <c r="G84" s="2">
        <f t="shared" si="4"/>
        <v>0</v>
      </c>
      <c r="H84" s="2">
        <f t="shared" si="5"/>
        <v>0</v>
      </c>
    </row>
    <row r="85" spans="2:8">
      <c r="B85" t="s">
        <v>383</v>
      </c>
      <c r="C85" t="s">
        <v>993</v>
      </c>
      <c r="D85" s="7" t="str">
        <f t="shared" si="6"/>
        <v>15-12</v>
      </c>
      <c r="E85" s="1">
        <f>_xlfn.IFNA(VLOOKUP('Comp X - Kilter'!B85,'Kilter Holds'!$P$36:$AA$208,7,0),0)</f>
        <v>0</v>
      </c>
      <c r="G85" s="2">
        <f t="shared" si="4"/>
        <v>0</v>
      </c>
      <c r="H85" s="2">
        <f t="shared" si="5"/>
        <v>0</v>
      </c>
    </row>
    <row r="86" spans="2:8">
      <c r="B86" t="s">
        <v>383</v>
      </c>
      <c r="C86" t="s">
        <v>993</v>
      </c>
      <c r="D86" s="8" t="str">
        <f t="shared" si="6"/>
        <v>16-16</v>
      </c>
      <c r="E86" s="1">
        <f>_xlfn.IFNA(VLOOKUP('Comp X - Kilter'!B86,'Kilter Holds'!$P$36:$AA$208,8,0),0)</f>
        <v>0</v>
      </c>
      <c r="G86" s="2">
        <f t="shared" si="4"/>
        <v>0</v>
      </c>
      <c r="H86" s="2">
        <f t="shared" si="5"/>
        <v>0</v>
      </c>
    </row>
    <row r="87" spans="2:8">
      <c r="B87" t="s">
        <v>383</v>
      </c>
      <c r="C87" t="s">
        <v>993</v>
      </c>
      <c r="D87" s="9" t="str">
        <f t="shared" si="6"/>
        <v>13-01</v>
      </c>
      <c r="E87" s="1">
        <f>_xlfn.IFNA(VLOOKUP('Comp X - Kilter'!B87,'Kilter Holds'!$P$36:$AA$208,9,0),0)</f>
        <v>0</v>
      </c>
      <c r="G87" s="2">
        <f t="shared" si="4"/>
        <v>0</v>
      </c>
      <c r="H87" s="2">
        <f t="shared" si="5"/>
        <v>0</v>
      </c>
    </row>
    <row r="88" spans="2:8">
      <c r="B88" t="s">
        <v>383</v>
      </c>
      <c r="C88" t="s">
        <v>993</v>
      </c>
      <c r="D88" s="10" t="str">
        <f t="shared" si="6"/>
        <v>07-13</v>
      </c>
      <c r="E88" s="1">
        <f>_xlfn.IFNA(VLOOKUP('Comp X - Kilter'!B88,'Kilter Holds'!$P$36:$AA$208,10,0),0)</f>
        <v>0</v>
      </c>
      <c r="G88" s="2">
        <f t="shared" si="4"/>
        <v>0</v>
      </c>
      <c r="H88" s="2">
        <f t="shared" si="5"/>
        <v>0</v>
      </c>
    </row>
    <row r="89" spans="2:8">
      <c r="B89" t="s">
        <v>383</v>
      </c>
      <c r="C89" t="s">
        <v>993</v>
      </c>
      <c r="D89" s="11" t="str">
        <f t="shared" si="6"/>
        <v>11-26</v>
      </c>
      <c r="E89" s="1">
        <f>_xlfn.IFNA(VLOOKUP('Comp X - Kilter'!B89,'Kilter Holds'!$P$36:$AA$208,11,0),0)</f>
        <v>0</v>
      </c>
      <c r="G89" s="2">
        <f t="shared" si="4"/>
        <v>0</v>
      </c>
      <c r="H89" s="2">
        <f t="shared" si="5"/>
        <v>0</v>
      </c>
    </row>
    <row r="90" spans="2:8">
      <c r="B90" t="s">
        <v>383</v>
      </c>
      <c r="C90" t="s">
        <v>993</v>
      </c>
      <c r="D90" s="13" t="str">
        <f t="shared" si="6"/>
        <v>18-01</v>
      </c>
      <c r="E90" s="1">
        <f>_xlfn.IFNA(VLOOKUP('Comp X - Kilter'!B90,'Kilter Holds'!$P$36:$AA$208,12,0),0)</f>
        <v>0</v>
      </c>
      <c r="G90" s="2">
        <f t="shared" si="4"/>
        <v>0</v>
      </c>
      <c r="H90" s="2">
        <f t="shared" si="5"/>
        <v>0</v>
      </c>
    </row>
    <row r="91" spans="2:8">
      <c r="B91" t="s">
        <v>383</v>
      </c>
      <c r="C91" t="s">
        <v>993</v>
      </c>
      <c r="D91" s="12" t="str">
        <f t="shared" si="6"/>
        <v>Color Code</v>
      </c>
      <c r="E91" s="1" t="e">
        <f>_xlfn.IFNA(VLOOKUP('Comp X - Kilter'!B91,'Kilter Holds'!$P$36:$AA$208,13,0),0)</f>
        <v>#REF!</v>
      </c>
      <c r="G91" s="2" t="e">
        <f t="shared" si="4"/>
        <v>#REF!</v>
      </c>
      <c r="H91" s="2">
        <f t="shared" si="5"/>
        <v>0</v>
      </c>
    </row>
    <row r="92" spans="2:8">
      <c r="B92" t="s">
        <v>402</v>
      </c>
      <c r="C92" t="s">
        <v>994</v>
      </c>
      <c r="D92" s="5" t="str">
        <f t="shared" si="6"/>
        <v>11-12</v>
      </c>
      <c r="E92" s="1">
        <f>_xlfn.IFNA(VLOOKUP('Comp X - Kilter'!B92,'Kilter Holds'!$P$36:$AA$208,5,0),0)</f>
        <v>0</v>
      </c>
      <c r="G92" s="2">
        <f t="shared" si="4"/>
        <v>0</v>
      </c>
      <c r="H92" s="2">
        <f t="shared" si="5"/>
        <v>0</v>
      </c>
    </row>
    <row r="93" spans="2:8">
      <c r="B93" t="s">
        <v>402</v>
      </c>
      <c r="C93" t="s">
        <v>994</v>
      </c>
      <c r="D93" s="6" t="str">
        <f t="shared" si="6"/>
        <v>14-01</v>
      </c>
      <c r="E93" s="1">
        <f>_xlfn.IFNA(VLOOKUP('Comp X - Kilter'!B93,'Kilter Holds'!$P$36:$AA$208,6,0),0)</f>
        <v>0</v>
      </c>
      <c r="G93" s="2">
        <f t="shared" si="4"/>
        <v>0</v>
      </c>
      <c r="H93" s="2">
        <f t="shared" si="5"/>
        <v>0</v>
      </c>
    </row>
    <row r="94" spans="2:8">
      <c r="B94" t="s">
        <v>402</v>
      </c>
      <c r="C94" t="s">
        <v>994</v>
      </c>
      <c r="D94" s="7" t="str">
        <f t="shared" si="6"/>
        <v>15-12</v>
      </c>
      <c r="E94" s="1">
        <f>_xlfn.IFNA(VLOOKUP('Comp X - Kilter'!B94,'Kilter Holds'!$P$36:$AA$208,7,0),0)</f>
        <v>0</v>
      </c>
      <c r="G94" s="2">
        <f t="shared" si="4"/>
        <v>0</v>
      </c>
      <c r="H94" s="2">
        <f t="shared" si="5"/>
        <v>0</v>
      </c>
    </row>
    <row r="95" spans="2:8">
      <c r="B95" t="s">
        <v>402</v>
      </c>
      <c r="C95" t="s">
        <v>994</v>
      </c>
      <c r="D95" s="8" t="str">
        <f t="shared" si="6"/>
        <v>16-16</v>
      </c>
      <c r="E95" s="1">
        <f>_xlfn.IFNA(VLOOKUP('Comp X - Kilter'!B95,'Kilter Holds'!$P$36:$AA$208,8,0),0)</f>
        <v>0</v>
      </c>
      <c r="G95" s="2">
        <f t="shared" si="4"/>
        <v>0</v>
      </c>
      <c r="H95" s="2">
        <f t="shared" si="5"/>
        <v>0</v>
      </c>
    </row>
    <row r="96" spans="2:8">
      <c r="B96" t="s">
        <v>402</v>
      </c>
      <c r="C96" t="s">
        <v>994</v>
      </c>
      <c r="D96" s="9" t="str">
        <f t="shared" si="6"/>
        <v>13-01</v>
      </c>
      <c r="E96" s="1">
        <f>_xlfn.IFNA(VLOOKUP('Comp X - Kilter'!B96,'Kilter Holds'!$P$36:$AA$208,9,0),0)</f>
        <v>0</v>
      </c>
      <c r="G96" s="2">
        <f t="shared" si="4"/>
        <v>0</v>
      </c>
      <c r="H96" s="2">
        <f t="shared" si="5"/>
        <v>0</v>
      </c>
    </row>
    <row r="97" spans="2:8">
      <c r="B97" t="s">
        <v>402</v>
      </c>
      <c r="C97" t="s">
        <v>994</v>
      </c>
      <c r="D97" s="10" t="str">
        <f t="shared" si="6"/>
        <v>07-13</v>
      </c>
      <c r="E97" s="1">
        <f>_xlfn.IFNA(VLOOKUP('Comp X - Kilter'!B97,'Kilter Holds'!$P$36:$AA$208,10,0),0)</f>
        <v>0</v>
      </c>
      <c r="G97" s="2">
        <f t="shared" si="4"/>
        <v>0</v>
      </c>
      <c r="H97" s="2">
        <f t="shared" si="5"/>
        <v>0</v>
      </c>
    </row>
    <row r="98" spans="2:8">
      <c r="B98" t="s">
        <v>402</v>
      </c>
      <c r="C98" t="s">
        <v>994</v>
      </c>
      <c r="D98" s="11" t="str">
        <f t="shared" si="6"/>
        <v>11-26</v>
      </c>
      <c r="E98" s="1">
        <f>_xlfn.IFNA(VLOOKUP('Comp X - Kilter'!B98,'Kilter Holds'!$P$36:$AA$208,11,0),0)</f>
        <v>0</v>
      </c>
      <c r="G98" s="2">
        <f t="shared" si="4"/>
        <v>0</v>
      </c>
      <c r="H98" s="2">
        <f t="shared" si="5"/>
        <v>0</v>
      </c>
    </row>
    <row r="99" spans="2:8">
      <c r="B99" t="s">
        <v>402</v>
      </c>
      <c r="C99" t="s">
        <v>994</v>
      </c>
      <c r="D99" s="13" t="str">
        <f t="shared" si="6"/>
        <v>18-01</v>
      </c>
      <c r="E99" s="1">
        <f>_xlfn.IFNA(VLOOKUP('Comp X - Kilter'!B99,'Kilter Holds'!$P$36:$AA$208,12,0),0)</f>
        <v>0</v>
      </c>
      <c r="G99" s="2">
        <f t="shared" si="4"/>
        <v>0</v>
      </c>
      <c r="H99" s="2">
        <f t="shared" si="5"/>
        <v>0</v>
      </c>
    </row>
    <row r="100" spans="2:8">
      <c r="B100" t="s">
        <v>402</v>
      </c>
      <c r="C100" t="s">
        <v>994</v>
      </c>
      <c r="D100" s="12" t="str">
        <f t="shared" si="6"/>
        <v>Color Code</v>
      </c>
      <c r="E100" s="1" t="e">
        <f>_xlfn.IFNA(VLOOKUP('Comp X - Kilter'!B100,'Kilter Holds'!$P$36:$AA$208,13,0),0)</f>
        <v>#REF!</v>
      </c>
      <c r="G100" s="2" t="e">
        <f t="shared" si="4"/>
        <v>#REF!</v>
      </c>
      <c r="H100" s="2">
        <f t="shared" si="5"/>
        <v>0</v>
      </c>
    </row>
    <row r="101" spans="2:8">
      <c r="B101" t="s">
        <v>403</v>
      </c>
      <c r="C101" t="s">
        <v>995</v>
      </c>
      <c r="D101" s="5" t="str">
        <f t="shared" si="6"/>
        <v>11-12</v>
      </c>
      <c r="E101" s="1">
        <f>_xlfn.IFNA(VLOOKUP('Comp X - Kilter'!B101,'Kilter Holds'!$P$36:$AA$208,5,0),0)</f>
        <v>0</v>
      </c>
      <c r="G101" s="2">
        <f t="shared" si="4"/>
        <v>0</v>
      </c>
      <c r="H101" s="2">
        <f t="shared" si="5"/>
        <v>0</v>
      </c>
    </row>
    <row r="102" spans="2:8">
      <c r="B102" t="s">
        <v>403</v>
      </c>
      <c r="C102" t="s">
        <v>995</v>
      </c>
      <c r="D102" s="6" t="str">
        <f t="shared" si="6"/>
        <v>14-01</v>
      </c>
      <c r="E102" s="1">
        <f>_xlfn.IFNA(VLOOKUP('Comp X - Kilter'!B102,'Kilter Holds'!$P$36:$AA$208,6,0),0)</f>
        <v>0</v>
      </c>
      <c r="G102" s="2">
        <f t="shared" si="4"/>
        <v>0</v>
      </c>
      <c r="H102" s="2">
        <f t="shared" si="5"/>
        <v>0</v>
      </c>
    </row>
    <row r="103" spans="2:8">
      <c r="B103" t="s">
        <v>403</v>
      </c>
      <c r="C103" t="s">
        <v>995</v>
      </c>
      <c r="D103" s="7" t="str">
        <f t="shared" si="6"/>
        <v>15-12</v>
      </c>
      <c r="E103" s="1">
        <f>_xlfn.IFNA(VLOOKUP('Comp X - Kilter'!B103,'Kilter Holds'!$P$36:$AA$208,7,0),0)</f>
        <v>0</v>
      </c>
      <c r="G103" s="2">
        <f t="shared" si="4"/>
        <v>0</v>
      </c>
      <c r="H103" s="2">
        <f t="shared" si="5"/>
        <v>0</v>
      </c>
    </row>
    <row r="104" spans="2:8">
      <c r="B104" t="s">
        <v>403</v>
      </c>
      <c r="C104" t="s">
        <v>995</v>
      </c>
      <c r="D104" s="8" t="str">
        <f t="shared" si="6"/>
        <v>16-16</v>
      </c>
      <c r="E104" s="1">
        <f>_xlfn.IFNA(VLOOKUP('Comp X - Kilter'!B104,'Kilter Holds'!$P$36:$AA$208,8,0),0)</f>
        <v>0</v>
      </c>
      <c r="G104" s="2">
        <f t="shared" si="4"/>
        <v>0</v>
      </c>
      <c r="H104" s="2">
        <f t="shared" si="5"/>
        <v>0</v>
      </c>
    </row>
    <row r="105" spans="2:8">
      <c r="B105" t="s">
        <v>403</v>
      </c>
      <c r="C105" t="s">
        <v>995</v>
      </c>
      <c r="D105" s="9" t="str">
        <f t="shared" si="6"/>
        <v>13-01</v>
      </c>
      <c r="E105" s="1">
        <f>_xlfn.IFNA(VLOOKUP('Comp X - Kilter'!B105,'Kilter Holds'!$P$36:$AA$208,9,0),0)</f>
        <v>0</v>
      </c>
      <c r="G105" s="2">
        <f t="shared" si="4"/>
        <v>0</v>
      </c>
      <c r="H105" s="2">
        <f t="shared" si="5"/>
        <v>0</v>
      </c>
    </row>
    <row r="106" spans="2:8">
      <c r="B106" t="s">
        <v>403</v>
      </c>
      <c r="C106" t="s">
        <v>995</v>
      </c>
      <c r="D106" s="10" t="str">
        <f t="shared" si="6"/>
        <v>07-13</v>
      </c>
      <c r="E106" s="1">
        <f>_xlfn.IFNA(VLOOKUP('Comp X - Kilter'!B106,'Kilter Holds'!$P$36:$AA$208,10,0),0)</f>
        <v>0</v>
      </c>
      <c r="G106" s="2">
        <f t="shared" si="4"/>
        <v>0</v>
      </c>
      <c r="H106" s="2">
        <f t="shared" si="5"/>
        <v>0</v>
      </c>
    </row>
    <row r="107" spans="2:8">
      <c r="B107" t="s">
        <v>403</v>
      </c>
      <c r="C107" t="s">
        <v>995</v>
      </c>
      <c r="D107" s="11" t="str">
        <f t="shared" si="6"/>
        <v>11-26</v>
      </c>
      <c r="E107" s="1">
        <f>_xlfn.IFNA(VLOOKUP('Comp X - Kilter'!B107,'Kilter Holds'!$P$36:$AA$208,11,0),0)</f>
        <v>0</v>
      </c>
      <c r="G107" s="2">
        <f t="shared" si="4"/>
        <v>0</v>
      </c>
      <c r="H107" s="2">
        <f t="shared" si="5"/>
        <v>0</v>
      </c>
    </row>
    <row r="108" spans="2:8">
      <c r="B108" t="s">
        <v>403</v>
      </c>
      <c r="C108" t="s">
        <v>995</v>
      </c>
      <c r="D108" s="13" t="str">
        <f t="shared" si="6"/>
        <v>18-01</v>
      </c>
      <c r="E108" s="1">
        <f>_xlfn.IFNA(VLOOKUP('Comp X - Kilter'!B108,'Kilter Holds'!$P$36:$AA$208,12,0),0)</f>
        <v>0</v>
      </c>
      <c r="G108" s="2">
        <f t="shared" si="4"/>
        <v>0</v>
      </c>
      <c r="H108" s="2">
        <f t="shared" si="5"/>
        <v>0</v>
      </c>
    </row>
    <row r="109" spans="2:8">
      <c r="B109" t="s">
        <v>403</v>
      </c>
      <c r="C109" t="s">
        <v>995</v>
      </c>
      <c r="D109" s="12" t="str">
        <f t="shared" si="6"/>
        <v>Color Code</v>
      </c>
      <c r="E109" s="1" t="e">
        <f>_xlfn.IFNA(VLOOKUP('Comp X - Kilter'!B109,'Kilter Holds'!$P$36:$AA$208,13,0),0)</f>
        <v>#REF!</v>
      </c>
      <c r="G109" s="2" t="e">
        <f t="shared" si="4"/>
        <v>#REF!</v>
      </c>
      <c r="H109" s="2">
        <f t="shared" si="5"/>
        <v>0</v>
      </c>
    </row>
    <row r="110" spans="2:8">
      <c r="B110" t="s">
        <v>404</v>
      </c>
      <c r="C110" t="s">
        <v>996</v>
      </c>
      <c r="D110" s="5" t="str">
        <f t="shared" si="6"/>
        <v>11-12</v>
      </c>
      <c r="E110" s="1">
        <f>_xlfn.IFNA(VLOOKUP('Comp X - Kilter'!B110,'Kilter Holds'!$P$36:$AA$208,5,0),0)</f>
        <v>0</v>
      </c>
      <c r="G110" s="2">
        <f t="shared" si="4"/>
        <v>0</v>
      </c>
      <c r="H110" s="2">
        <f t="shared" si="5"/>
        <v>0</v>
      </c>
    </row>
    <row r="111" spans="2:8">
      <c r="B111" t="s">
        <v>404</v>
      </c>
      <c r="C111" t="s">
        <v>996</v>
      </c>
      <c r="D111" s="6" t="str">
        <f t="shared" si="6"/>
        <v>14-01</v>
      </c>
      <c r="E111" s="1">
        <f>_xlfn.IFNA(VLOOKUP('Comp X - Kilter'!B111,'Kilter Holds'!$P$36:$AA$208,6,0),0)</f>
        <v>0</v>
      </c>
      <c r="G111" s="2">
        <f t="shared" si="4"/>
        <v>0</v>
      </c>
      <c r="H111" s="2">
        <f t="shared" si="5"/>
        <v>0</v>
      </c>
    </row>
    <row r="112" spans="2:8">
      <c r="B112" t="s">
        <v>404</v>
      </c>
      <c r="C112" t="s">
        <v>996</v>
      </c>
      <c r="D112" s="7" t="str">
        <f t="shared" si="6"/>
        <v>15-12</v>
      </c>
      <c r="E112" s="1">
        <f>_xlfn.IFNA(VLOOKUP('Comp X - Kilter'!B112,'Kilter Holds'!$P$36:$AA$208,7,0),0)</f>
        <v>0</v>
      </c>
      <c r="G112" s="2">
        <f t="shared" si="4"/>
        <v>0</v>
      </c>
      <c r="H112" s="2">
        <f t="shared" si="5"/>
        <v>0</v>
      </c>
    </row>
    <row r="113" spans="2:8">
      <c r="B113" t="s">
        <v>404</v>
      </c>
      <c r="C113" t="s">
        <v>996</v>
      </c>
      <c r="D113" s="8" t="str">
        <f t="shared" si="6"/>
        <v>16-16</v>
      </c>
      <c r="E113" s="1">
        <f>_xlfn.IFNA(VLOOKUP('Comp X - Kilter'!B113,'Kilter Holds'!$P$36:$AA$208,8,0),0)</f>
        <v>0</v>
      </c>
      <c r="G113" s="2">
        <f t="shared" si="4"/>
        <v>0</v>
      </c>
      <c r="H113" s="2">
        <f t="shared" si="5"/>
        <v>0</v>
      </c>
    </row>
    <row r="114" spans="2:8">
      <c r="B114" t="s">
        <v>404</v>
      </c>
      <c r="C114" t="s">
        <v>996</v>
      </c>
      <c r="D114" s="9" t="str">
        <f t="shared" si="6"/>
        <v>13-01</v>
      </c>
      <c r="E114" s="1">
        <f>_xlfn.IFNA(VLOOKUP('Comp X - Kilter'!B114,'Kilter Holds'!$P$36:$AA$208,9,0),0)</f>
        <v>0</v>
      </c>
      <c r="G114" s="2">
        <f t="shared" si="4"/>
        <v>0</v>
      </c>
      <c r="H114" s="2">
        <f t="shared" si="5"/>
        <v>0</v>
      </c>
    </row>
    <row r="115" spans="2:8">
      <c r="B115" t="s">
        <v>404</v>
      </c>
      <c r="C115" t="s">
        <v>996</v>
      </c>
      <c r="D115" s="10" t="str">
        <f t="shared" si="6"/>
        <v>07-13</v>
      </c>
      <c r="E115" s="1">
        <f>_xlfn.IFNA(VLOOKUP('Comp X - Kilter'!B115,'Kilter Holds'!$P$36:$AA$208,10,0),0)</f>
        <v>0</v>
      </c>
      <c r="G115" s="2">
        <f t="shared" si="4"/>
        <v>0</v>
      </c>
      <c r="H115" s="2">
        <f t="shared" si="5"/>
        <v>0</v>
      </c>
    </row>
    <row r="116" spans="2:8">
      <c r="B116" t="s">
        <v>404</v>
      </c>
      <c r="C116" t="s">
        <v>996</v>
      </c>
      <c r="D116" s="11" t="str">
        <f t="shared" si="6"/>
        <v>11-26</v>
      </c>
      <c r="E116" s="1">
        <f>_xlfn.IFNA(VLOOKUP('Comp X - Kilter'!B116,'Kilter Holds'!$P$36:$AA$208,11,0),0)</f>
        <v>0</v>
      </c>
      <c r="G116" s="2">
        <f t="shared" si="4"/>
        <v>0</v>
      </c>
      <c r="H116" s="2">
        <f t="shared" si="5"/>
        <v>0</v>
      </c>
    </row>
    <row r="117" spans="2:8">
      <c r="B117" t="s">
        <v>404</v>
      </c>
      <c r="C117" t="s">
        <v>996</v>
      </c>
      <c r="D117" s="13" t="str">
        <f t="shared" si="6"/>
        <v>18-01</v>
      </c>
      <c r="E117" s="1">
        <f>_xlfn.IFNA(VLOOKUP('Comp X - Kilter'!B117,'Kilter Holds'!$P$36:$AA$208,12,0),0)</f>
        <v>0</v>
      </c>
      <c r="G117" s="2">
        <f t="shared" si="4"/>
        <v>0</v>
      </c>
      <c r="H117" s="2">
        <f t="shared" si="5"/>
        <v>0</v>
      </c>
    </row>
    <row r="118" spans="2:8">
      <c r="B118" t="s">
        <v>404</v>
      </c>
      <c r="C118" t="s">
        <v>996</v>
      </c>
      <c r="D118" s="12" t="str">
        <f t="shared" si="6"/>
        <v>Color Code</v>
      </c>
      <c r="E118" s="1" t="e">
        <f>_xlfn.IFNA(VLOOKUP('Comp X - Kilter'!B118,'Kilter Holds'!$P$36:$AA$208,13,0),0)</f>
        <v>#REF!</v>
      </c>
      <c r="G118" s="2" t="e">
        <f t="shared" si="4"/>
        <v>#REF!</v>
      </c>
      <c r="H118" s="2">
        <f t="shared" si="5"/>
        <v>0</v>
      </c>
    </row>
    <row r="119" spans="2:8">
      <c r="B119" t="s">
        <v>405</v>
      </c>
      <c r="C119" t="s">
        <v>997</v>
      </c>
      <c r="D119" s="5" t="str">
        <f t="shared" si="6"/>
        <v>11-12</v>
      </c>
      <c r="E119" s="1">
        <f>_xlfn.IFNA(VLOOKUP('Comp X - Kilter'!B119,'Kilter Holds'!$P$36:$AA$208,5,0),0)</f>
        <v>0</v>
      </c>
      <c r="G119" s="2">
        <f t="shared" si="4"/>
        <v>0</v>
      </c>
      <c r="H119" s="2">
        <f t="shared" si="5"/>
        <v>0</v>
      </c>
    </row>
    <row r="120" spans="2:8">
      <c r="B120" t="s">
        <v>405</v>
      </c>
      <c r="C120" t="s">
        <v>997</v>
      </c>
      <c r="D120" s="6" t="str">
        <f t="shared" si="6"/>
        <v>14-01</v>
      </c>
      <c r="E120" s="1">
        <f>_xlfn.IFNA(VLOOKUP('Comp X - Kilter'!B120,'Kilter Holds'!$P$36:$AA$208,6,0),0)</f>
        <v>0</v>
      </c>
      <c r="G120" s="2">
        <f t="shared" si="4"/>
        <v>0</v>
      </c>
      <c r="H120" s="2">
        <f t="shared" si="5"/>
        <v>0</v>
      </c>
    </row>
    <row r="121" spans="2:8">
      <c r="B121" t="s">
        <v>405</v>
      </c>
      <c r="C121" t="s">
        <v>997</v>
      </c>
      <c r="D121" s="7" t="str">
        <f t="shared" si="6"/>
        <v>15-12</v>
      </c>
      <c r="E121" s="1">
        <f>_xlfn.IFNA(VLOOKUP('Comp X - Kilter'!B121,'Kilter Holds'!$P$36:$AA$208,7,0),0)</f>
        <v>0</v>
      </c>
      <c r="G121" s="2">
        <f t="shared" si="4"/>
        <v>0</v>
      </c>
      <c r="H121" s="2">
        <f t="shared" si="5"/>
        <v>0</v>
      </c>
    </row>
    <row r="122" spans="2:8">
      <c r="B122" t="s">
        <v>405</v>
      </c>
      <c r="C122" t="s">
        <v>997</v>
      </c>
      <c r="D122" s="8" t="str">
        <f t="shared" si="6"/>
        <v>16-16</v>
      </c>
      <c r="E122" s="1">
        <f>_xlfn.IFNA(VLOOKUP('Comp X - Kilter'!B122,'Kilter Holds'!$P$36:$AA$208,8,0),0)</f>
        <v>0</v>
      </c>
      <c r="G122" s="2">
        <f t="shared" si="4"/>
        <v>0</v>
      </c>
      <c r="H122" s="2">
        <f t="shared" si="5"/>
        <v>0</v>
      </c>
    </row>
    <row r="123" spans="2:8">
      <c r="B123" t="s">
        <v>405</v>
      </c>
      <c r="C123" t="s">
        <v>997</v>
      </c>
      <c r="D123" s="9" t="str">
        <f t="shared" si="6"/>
        <v>13-01</v>
      </c>
      <c r="E123" s="1">
        <f>_xlfn.IFNA(VLOOKUP('Comp X - Kilter'!B123,'Kilter Holds'!$P$36:$AA$208,9,0),0)</f>
        <v>0</v>
      </c>
      <c r="G123" s="2">
        <f t="shared" si="4"/>
        <v>0</v>
      </c>
      <c r="H123" s="2">
        <f t="shared" si="5"/>
        <v>0</v>
      </c>
    </row>
    <row r="124" spans="2:8">
      <c r="B124" t="s">
        <v>405</v>
      </c>
      <c r="C124" t="s">
        <v>997</v>
      </c>
      <c r="D124" s="10" t="str">
        <f t="shared" si="6"/>
        <v>07-13</v>
      </c>
      <c r="E124" s="1">
        <f>_xlfn.IFNA(VLOOKUP('Comp X - Kilter'!B124,'Kilter Holds'!$P$36:$AA$208,10,0),0)</f>
        <v>0</v>
      </c>
      <c r="G124" s="2">
        <f t="shared" si="4"/>
        <v>0</v>
      </c>
      <c r="H124" s="2">
        <f t="shared" si="5"/>
        <v>0</v>
      </c>
    </row>
    <row r="125" spans="2:8">
      <c r="B125" t="s">
        <v>405</v>
      </c>
      <c r="C125" t="s">
        <v>997</v>
      </c>
      <c r="D125" s="11" t="str">
        <f t="shared" si="6"/>
        <v>11-26</v>
      </c>
      <c r="E125" s="1">
        <f>_xlfn.IFNA(VLOOKUP('Comp X - Kilter'!B125,'Kilter Holds'!$P$36:$AA$208,11,0),0)</f>
        <v>0</v>
      </c>
      <c r="G125" s="2">
        <f t="shared" si="4"/>
        <v>0</v>
      </c>
      <c r="H125" s="2">
        <f t="shared" si="5"/>
        <v>0</v>
      </c>
    </row>
    <row r="126" spans="2:8">
      <c r="B126" t="s">
        <v>405</v>
      </c>
      <c r="C126" t="s">
        <v>997</v>
      </c>
      <c r="D126" s="13" t="str">
        <f t="shared" si="6"/>
        <v>18-01</v>
      </c>
      <c r="E126" s="1">
        <f>_xlfn.IFNA(VLOOKUP('Comp X - Kilter'!B126,'Kilter Holds'!$P$36:$AA$208,12,0),0)</f>
        <v>0</v>
      </c>
      <c r="G126" s="2">
        <f t="shared" si="4"/>
        <v>0</v>
      </c>
      <c r="H126" s="2">
        <f t="shared" si="5"/>
        <v>0</v>
      </c>
    </row>
    <row r="127" spans="2:8">
      <c r="B127" t="s">
        <v>405</v>
      </c>
      <c r="C127" t="s">
        <v>997</v>
      </c>
      <c r="D127" s="12" t="str">
        <f t="shared" si="6"/>
        <v>Color Code</v>
      </c>
      <c r="E127" s="1" t="e">
        <f>_xlfn.IFNA(VLOOKUP('Comp X - Kilter'!B127,'Kilter Holds'!$P$36:$AA$208,13,0),0)</f>
        <v>#REF!</v>
      </c>
      <c r="G127" s="2" t="e">
        <f t="shared" si="4"/>
        <v>#REF!</v>
      </c>
      <c r="H127" s="2">
        <f t="shared" si="5"/>
        <v>0</v>
      </c>
    </row>
    <row r="128" spans="2:8">
      <c r="B128" t="s">
        <v>412</v>
      </c>
      <c r="C128" t="s">
        <v>998</v>
      </c>
      <c r="D128" s="5" t="str">
        <f t="shared" si="6"/>
        <v>11-12</v>
      </c>
      <c r="E128" s="1">
        <f>_xlfn.IFNA(VLOOKUP('Comp X - Kilter'!B128,'Kilter Holds'!$P$36:$AA$208,5,0),0)</f>
        <v>0</v>
      </c>
      <c r="G128" s="2">
        <f t="shared" si="4"/>
        <v>0</v>
      </c>
      <c r="H128" s="2">
        <f t="shared" si="5"/>
        <v>0</v>
      </c>
    </row>
    <row r="129" spans="2:8">
      <c r="B129" t="s">
        <v>412</v>
      </c>
      <c r="C129" t="s">
        <v>998</v>
      </c>
      <c r="D129" s="6" t="str">
        <f t="shared" si="6"/>
        <v>14-01</v>
      </c>
      <c r="E129" s="1">
        <f>_xlfn.IFNA(VLOOKUP('Comp X - Kilter'!B129,'Kilter Holds'!$P$36:$AA$208,6,0),0)</f>
        <v>0</v>
      </c>
      <c r="G129" s="2">
        <f t="shared" si="4"/>
        <v>0</v>
      </c>
      <c r="H129" s="2">
        <f t="shared" si="5"/>
        <v>0</v>
      </c>
    </row>
    <row r="130" spans="2:8">
      <c r="B130" t="s">
        <v>412</v>
      </c>
      <c r="C130" t="s">
        <v>998</v>
      </c>
      <c r="D130" s="7" t="str">
        <f t="shared" si="6"/>
        <v>15-12</v>
      </c>
      <c r="E130" s="1">
        <f>_xlfn.IFNA(VLOOKUP('Comp X - Kilter'!B130,'Kilter Holds'!$P$36:$AA$208,7,0),0)</f>
        <v>0</v>
      </c>
      <c r="G130" s="2">
        <f t="shared" si="4"/>
        <v>0</v>
      </c>
      <c r="H130" s="2">
        <f t="shared" si="5"/>
        <v>0</v>
      </c>
    </row>
    <row r="131" spans="2:8">
      <c r="B131" t="s">
        <v>412</v>
      </c>
      <c r="C131" t="s">
        <v>998</v>
      </c>
      <c r="D131" s="8" t="str">
        <f t="shared" si="6"/>
        <v>16-16</v>
      </c>
      <c r="E131" s="1">
        <f>_xlfn.IFNA(VLOOKUP('Comp X - Kilter'!B131,'Kilter Holds'!$P$36:$AA$208,8,0),0)</f>
        <v>0</v>
      </c>
      <c r="G131" s="2">
        <f t="shared" ref="G131:G194" si="7">E131*F131</f>
        <v>0</v>
      </c>
      <c r="H131" s="2">
        <f t="shared" ref="H131:H194" si="8">IF($S$11="Y",G131*0.15,0)</f>
        <v>0</v>
      </c>
    </row>
    <row r="132" spans="2:8">
      <c r="B132" t="s">
        <v>412</v>
      </c>
      <c r="C132" t="s">
        <v>998</v>
      </c>
      <c r="D132" s="9" t="str">
        <f t="shared" si="6"/>
        <v>13-01</v>
      </c>
      <c r="E132" s="1">
        <f>_xlfn.IFNA(VLOOKUP('Comp X - Kilter'!B132,'Kilter Holds'!$P$36:$AA$208,9,0),0)</f>
        <v>0</v>
      </c>
      <c r="G132" s="2">
        <f t="shared" si="7"/>
        <v>0</v>
      </c>
      <c r="H132" s="2">
        <f t="shared" si="8"/>
        <v>0</v>
      </c>
    </row>
    <row r="133" spans="2:8">
      <c r="B133" t="s">
        <v>412</v>
      </c>
      <c r="C133" t="s">
        <v>998</v>
      </c>
      <c r="D133" s="10" t="str">
        <f t="shared" si="6"/>
        <v>07-13</v>
      </c>
      <c r="E133" s="1">
        <f>_xlfn.IFNA(VLOOKUP('Comp X - Kilter'!B133,'Kilter Holds'!$P$36:$AA$208,10,0),0)</f>
        <v>0</v>
      </c>
      <c r="G133" s="2">
        <f t="shared" si="7"/>
        <v>0</v>
      </c>
      <c r="H133" s="2">
        <f t="shared" si="8"/>
        <v>0</v>
      </c>
    </row>
    <row r="134" spans="2:8">
      <c r="B134" t="s">
        <v>412</v>
      </c>
      <c r="C134" t="s">
        <v>998</v>
      </c>
      <c r="D134" s="11" t="str">
        <f t="shared" si="6"/>
        <v>11-26</v>
      </c>
      <c r="E134" s="1">
        <f>_xlfn.IFNA(VLOOKUP('Comp X - Kilter'!B134,'Kilter Holds'!$P$36:$AA$208,11,0),0)</f>
        <v>0</v>
      </c>
      <c r="G134" s="2">
        <f t="shared" si="7"/>
        <v>0</v>
      </c>
      <c r="H134" s="2">
        <f t="shared" si="8"/>
        <v>0</v>
      </c>
    </row>
    <row r="135" spans="2:8">
      <c r="B135" t="s">
        <v>412</v>
      </c>
      <c r="C135" t="s">
        <v>998</v>
      </c>
      <c r="D135" s="13" t="str">
        <f t="shared" si="6"/>
        <v>18-01</v>
      </c>
      <c r="E135" s="1">
        <f>_xlfn.IFNA(VLOOKUP('Comp X - Kilter'!B135,'Kilter Holds'!$P$36:$AA$208,12,0),0)</f>
        <v>0</v>
      </c>
      <c r="G135" s="2">
        <f t="shared" si="7"/>
        <v>0</v>
      </c>
      <c r="H135" s="2">
        <f t="shared" si="8"/>
        <v>0</v>
      </c>
    </row>
    <row r="136" spans="2:8">
      <c r="B136" t="s">
        <v>412</v>
      </c>
      <c r="C136" t="s">
        <v>998</v>
      </c>
      <c r="D136" s="12" t="str">
        <f t="shared" si="6"/>
        <v>Color Code</v>
      </c>
      <c r="E136" s="1" t="e">
        <f>_xlfn.IFNA(VLOOKUP('Comp X - Kilter'!B136,'Kilter Holds'!$P$36:$AA$208,13,0),0)</f>
        <v>#REF!</v>
      </c>
      <c r="G136" s="2" t="e">
        <f t="shared" si="7"/>
        <v>#REF!</v>
      </c>
      <c r="H136" s="2">
        <f t="shared" si="8"/>
        <v>0</v>
      </c>
    </row>
    <row r="137" spans="2:8">
      <c r="B137" t="s">
        <v>409</v>
      </c>
      <c r="C137" t="s">
        <v>999</v>
      </c>
      <c r="D137" s="5" t="str">
        <f t="shared" si="6"/>
        <v>11-12</v>
      </c>
      <c r="E137" s="1">
        <f>_xlfn.IFNA(VLOOKUP('Comp X - Kilter'!B137,'Kilter Holds'!$P$36:$AA$208,5,0),0)</f>
        <v>0</v>
      </c>
      <c r="G137" s="2">
        <f t="shared" si="7"/>
        <v>0</v>
      </c>
      <c r="H137" s="2">
        <f t="shared" si="8"/>
        <v>0</v>
      </c>
    </row>
    <row r="138" spans="2:8">
      <c r="B138" t="s">
        <v>409</v>
      </c>
      <c r="C138" t="s">
        <v>999</v>
      </c>
      <c r="D138" s="6" t="str">
        <f t="shared" si="6"/>
        <v>14-01</v>
      </c>
      <c r="E138" s="1">
        <f>_xlfn.IFNA(VLOOKUP('Comp X - Kilter'!B138,'Kilter Holds'!$P$36:$AA$208,6,0),0)</f>
        <v>0</v>
      </c>
      <c r="G138" s="2">
        <f t="shared" si="7"/>
        <v>0</v>
      </c>
      <c r="H138" s="2">
        <f t="shared" si="8"/>
        <v>0</v>
      </c>
    </row>
    <row r="139" spans="2:8">
      <c r="B139" t="s">
        <v>409</v>
      </c>
      <c r="C139" t="s">
        <v>999</v>
      </c>
      <c r="D139" s="7" t="str">
        <f t="shared" si="6"/>
        <v>15-12</v>
      </c>
      <c r="E139" s="1">
        <f>_xlfn.IFNA(VLOOKUP('Comp X - Kilter'!B139,'Kilter Holds'!$P$36:$AA$208,7,0),0)</f>
        <v>0</v>
      </c>
      <c r="G139" s="2">
        <f t="shared" si="7"/>
        <v>0</v>
      </c>
      <c r="H139" s="2">
        <f t="shared" si="8"/>
        <v>0</v>
      </c>
    </row>
    <row r="140" spans="2:8">
      <c r="B140" t="s">
        <v>409</v>
      </c>
      <c r="C140" t="s">
        <v>999</v>
      </c>
      <c r="D140" s="8" t="str">
        <f t="shared" si="6"/>
        <v>16-16</v>
      </c>
      <c r="E140" s="1">
        <f>_xlfn.IFNA(VLOOKUP('Comp X - Kilter'!B140,'Kilter Holds'!$P$36:$AA$208,8,0),0)</f>
        <v>0</v>
      </c>
      <c r="G140" s="2">
        <f t="shared" si="7"/>
        <v>0</v>
      </c>
      <c r="H140" s="2">
        <f t="shared" si="8"/>
        <v>0</v>
      </c>
    </row>
    <row r="141" spans="2:8">
      <c r="B141" t="s">
        <v>409</v>
      </c>
      <c r="C141" t="s">
        <v>999</v>
      </c>
      <c r="D141" s="9" t="str">
        <f t="shared" si="6"/>
        <v>13-01</v>
      </c>
      <c r="E141" s="1">
        <f>_xlfn.IFNA(VLOOKUP('Comp X - Kilter'!B141,'Kilter Holds'!$P$36:$AA$208,9,0),0)</f>
        <v>0</v>
      </c>
      <c r="G141" s="2">
        <f t="shared" si="7"/>
        <v>0</v>
      </c>
      <c r="H141" s="2">
        <f t="shared" si="8"/>
        <v>0</v>
      </c>
    </row>
    <row r="142" spans="2:8">
      <c r="B142" t="s">
        <v>409</v>
      </c>
      <c r="C142" t="s">
        <v>999</v>
      </c>
      <c r="D142" s="10" t="str">
        <f t="shared" si="6"/>
        <v>07-13</v>
      </c>
      <c r="E142" s="1">
        <f>_xlfn.IFNA(VLOOKUP('Comp X - Kilter'!B142,'Kilter Holds'!$P$36:$AA$208,10,0),0)</f>
        <v>0</v>
      </c>
      <c r="G142" s="2">
        <f t="shared" si="7"/>
        <v>0</v>
      </c>
      <c r="H142" s="2">
        <f t="shared" si="8"/>
        <v>0</v>
      </c>
    </row>
    <row r="143" spans="2:8">
      <c r="B143" t="s">
        <v>409</v>
      </c>
      <c r="C143" t="s">
        <v>999</v>
      </c>
      <c r="D143" s="11" t="str">
        <f t="shared" si="6"/>
        <v>11-26</v>
      </c>
      <c r="E143" s="1">
        <f>_xlfn.IFNA(VLOOKUP('Comp X - Kilter'!B143,'Kilter Holds'!$P$36:$AA$208,11,0),0)</f>
        <v>0</v>
      </c>
      <c r="G143" s="2">
        <f t="shared" si="7"/>
        <v>0</v>
      </c>
      <c r="H143" s="2">
        <f t="shared" si="8"/>
        <v>0</v>
      </c>
    </row>
    <row r="144" spans="2:8">
      <c r="B144" t="s">
        <v>409</v>
      </c>
      <c r="C144" t="s">
        <v>999</v>
      </c>
      <c r="D144" s="13" t="str">
        <f t="shared" si="6"/>
        <v>18-01</v>
      </c>
      <c r="E144" s="1">
        <f>_xlfn.IFNA(VLOOKUP('Comp X - Kilter'!B144,'Kilter Holds'!$P$36:$AA$208,12,0),0)</f>
        <v>0</v>
      </c>
      <c r="G144" s="2">
        <f t="shared" si="7"/>
        <v>0</v>
      </c>
      <c r="H144" s="2">
        <f t="shared" si="8"/>
        <v>0</v>
      </c>
    </row>
    <row r="145" spans="2:8">
      <c r="B145" t="s">
        <v>409</v>
      </c>
      <c r="C145" t="s">
        <v>999</v>
      </c>
      <c r="D145" s="12" t="str">
        <f t="shared" si="6"/>
        <v>Color Code</v>
      </c>
      <c r="E145" s="1" t="e">
        <f>_xlfn.IFNA(VLOOKUP('Comp X - Kilter'!B145,'Kilter Holds'!$P$36:$AA$208,13,0),0)</f>
        <v>#REF!</v>
      </c>
      <c r="G145" s="2" t="e">
        <f t="shared" si="7"/>
        <v>#REF!</v>
      </c>
      <c r="H145" s="2">
        <f t="shared" si="8"/>
        <v>0</v>
      </c>
    </row>
    <row r="146" spans="2:8">
      <c r="B146" t="s">
        <v>406</v>
      </c>
      <c r="C146" t="s">
        <v>1000</v>
      </c>
      <c r="D146" s="5" t="str">
        <f t="shared" si="6"/>
        <v>11-12</v>
      </c>
      <c r="E146" s="1">
        <f>_xlfn.IFNA(VLOOKUP('Comp X - Kilter'!B146,'Kilter Holds'!$P$36:$AA$208,5,0),0)</f>
        <v>0</v>
      </c>
      <c r="G146" s="2">
        <f t="shared" si="7"/>
        <v>0</v>
      </c>
      <c r="H146" s="2">
        <f t="shared" si="8"/>
        <v>0</v>
      </c>
    </row>
    <row r="147" spans="2:8">
      <c r="B147" t="s">
        <v>406</v>
      </c>
      <c r="C147" t="s">
        <v>1000</v>
      </c>
      <c r="D147" s="6" t="str">
        <f t="shared" si="6"/>
        <v>14-01</v>
      </c>
      <c r="E147" s="1">
        <f>_xlfn.IFNA(VLOOKUP('Comp X - Kilter'!B147,'Kilter Holds'!$P$36:$AA$208,6,0),0)</f>
        <v>0</v>
      </c>
      <c r="G147" s="2">
        <f t="shared" si="7"/>
        <v>0</v>
      </c>
      <c r="H147" s="2">
        <f t="shared" si="8"/>
        <v>0</v>
      </c>
    </row>
    <row r="148" spans="2:8">
      <c r="B148" t="s">
        <v>406</v>
      </c>
      <c r="C148" t="s">
        <v>1000</v>
      </c>
      <c r="D148" s="7" t="str">
        <f t="shared" ref="D148:D211" si="9">D139</f>
        <v>15-12</v>
      </c>
      <c r="E148" s="1">
        <f>_xlfn.IFNA(VLOOKUP('Comp X - Kilter'!B148,'Kilter Holds'!$P$36:$AA$208,7,0),0)</f>
        <v>0</v>
      </c>
      <c r="G148" s="2">
        <f t="shared" si="7"/>
        <v>0</v>
      </c>
      <c r="H148" s="2">
        <f t="shared" si="8"/>
        <v>0</v>
      </c>
    </row>
    <row r="149" spans="2:8">
      <c r="B149" t="s">
        <v>406</v>
      </c>
      <c r="C149" t="s">
        <v>1000</v>
      </c>
      <c r="D149" s="8" t="str">
        <f t="shared" si="9"/>
        <v>16-16</v>
      </c>
      <c r="E149" s="1">
        <f>_xlfn.IFNA(VLOOKUP('Comp X - Kilter'!B149,'Kilter Holds'!$P$36:$AA$208,8,0),0)</f>
        <v>0</v>
      </c>
      <c r="G149" s="2">
        <f t="shared" si="7"/>
        <v>0</v>
      </c>
      <c r="H149" s="2">
        <f t="shared" si="8"/>
        <v>0</v>
      </c>
    </row>
    <row r="150" spans="2:8">
      <c r="B150" t="s">
        <v>406</v>
      </c>
      <c r="C150" t="s">
        <v>1000</v>
      </c>
      <c r="D150" s="9" t="str">
        <f t="shared" si="9"/>
        <v>13-01</v>
      </c>
      <c r="E150" s="1">
        <f>_xlfn.IFNA(VLOOKUP('Comp X - Kilter'!B150,'Kilter Holds'!$P$36:$AA$208,9,0),0)</f>
        <v>0</v>
      </c>
      <c r="G150" s="2">
        <f t="shared" si="7"/>
        <v>0</v>
      </c>
      <c r="H150" s="2">
        <f t="shared" si="8"/>
        <v>0</v>
      </c>
    </row>
    <row r="151" spans="2:8">
      <c r="B151" t="s">
        <v>406</v>
      </c>
      <c r="C151" t="s">
        <v>1000</v>
      </c>
      <c r="D151" s="10" t="str">
        <f t="shared" si="9"/>
        <v>07-13</v>
      </c>
      <c r="E151" s="1">
        <f>_xlfn.IFNA(VLOOKUP('Comp X - Kilter'!B151,'Kilter Holds'!$P$36:$AA$208,10,0),0)</f>
        <v>0</v>
      </c>
      <c r="G151" s="2">
        <f t="shared" si="7"/>
        <v>0</v>
      </c>
      <c r="H151" s="2">
        <f t="shared" si="8"/>
        <v>0</v>
      </c>
    </row>
    <row r="152" spans="2:8">
      <c r="B152" t="s">
        <v>406</v>
      </c>
      <c r="C152" t="s">
        <v>1000</v>
      </c>
      <c r="D152" s="11" t="str">
        <f t="shared" si="9"/>
        <v>11-26</v>
      </c>
      <c r="E152" s="1">
        <f>_xlfn.IFNA(VLOOKUP('Comp X - Kilter'!B152,'Kilter Holds'!$P$36:$AA$208,11,0),0)</f>
        <v>0</v>
      </c>
      <c r="G152" s="2">
        <f t="shared" si="7"/>
        <v>0</v>
      </c>
      <c r="H152" s="2">
        <f t="shared" si="8"/>
        <v>0</v>
      </c>
    </row>
    <row r="153" spans="2:8">
      <c r="B153" t="s">
        <v>406</v>
      </c>
      <c r="C153" t="s">
        <v>1000</v>
      </c>
      <c r="D153" s="13" t="str">
        <f t="shared" si="9"/>
        <v>18-01</v>
      </c>
      <c r="E153" s="1">
        <f>_xlfn.IFNA(VLOOKUP('Comp X - Kilter'!B153,'Kilter Holds'!$P$36:$AA$208,12,0),0)</f>
        <v>0</v>
      </c>
      <c r="G153" s="2">
        <f t="shared" si="7"/>
        <v>0</v>
      </c>
      <c r="H153" s="2">
        <f t="shared" si="8"/>
        <v>0</v>
      </c>
    </row>
    <row r="154" spans="2:8">
      <c r="B154" t="s">
        <v>406</v>
      </c>
      <c r="C154" t="s">
        <v>1000</v>
      </c>
      <c r="D154" s="12" t="str">
        <f t="shared" si="9"/>
        <v>Color Code</v>
      </c>
      <c r="E154" s="1" t="e">
        <f>_xlfn.IFNA(VLOOKUP('Comp X - Kilter'!B154,'Kilter Holds'!$P$36:$AA$208,13,0),0)</f>
        <v>#REF!</v>
      </c>
      <c r="G154" s="2" t="e">
        <f t="shared" si="7"/>
        <v>#REF!</v>
      </c>
      <c r="H154" s="2">
        <f t="shared" si="8"/>
        <v>0</v>
      </c>
    </row>
    <row r="155" spans="2:8">
      <c r="B155" t="s">
        <v>400</v>
      </c>
      <c r="C155" t="s">
        <v>1001</v>
      </c>
      <c r="D155" s="5" t="str">
        <f t="shared" si="9"/>
        <v>11-12</v>
      </c>
      <c r="E155" s="1">
        <f>_xlfn.IFNA(VLOOKUP('Comp X - Kilter'!B155,'Kilter Holds'!$P$36:$AA$208,5,0),0)</f>
        <v>0</v>
      </c>
      <c r="G155" s="2">
        <f t="shared" si="7"/>
        <v>0</v>
      </c>
      <c r="H155" s="2">
        <f t="shared" si="8"/>
        <v>0</v>
      </c>
    </row>
    <row r="156" spans="2:8">
      <c r="B156" t="s">
        <v>400</v>
      </c>
      <c r="C156" t="s">
        <v>1001</v>
      </c>
      <c r="D156" s="6" t="str">
        <f t="shared" si="9"/>
        <v>14-01</v>
      </c>
      <c r="E156" s="1">
        <f>_xlfn.IFNA(VLOOKUP('Comp X - Kilter'!B156,'Kilter Holds'!$P$36:$AA$208,6,0),0)</f>
        <v>0</v>
      </c>
      <c r="G156" s="2">
        <f t="shared" si="7"/>
        <v>0</v>
      </c>
      <c r="H156" s="2">
        <f t="shared" si="8"/>
        <v>0</v>
      </c>
    </row>
    <row r="157" spans="2:8">
      <c r="B157" t="s">
        <v>400</v>
      </c>
      <c r="C157" t="s">
        <v>1001</v>
      </c>
      <c r="D157" s="7" t="str">
        <f t="shared" si="9"/>
        <v>15-12</v>
      </c>
      <c r="E157" s="1">
        <f>_xlfn.IFNA(VLOOKUP('Comp X - Kilter'!B157,'Kilter Holds'!$P$36:$AA$208,7,0),0)</f>
        <v>0</v>
      </c>
      <c r="G157" s="2">
        <f t="shared" si="7"/>
        <v>0</v>
      </c>
      <c r="H157" s="2">
        <f t="shared" si="8"/>
        <v>0</v>
      </c>
    </row>
    <row r="158" spans="2:8">
      <c r="B158" t="s">
        <v>400</v>
      </c>
      <c r="C158" t="s">
        <v>1001</v>
      </c>
      <c r="D158" s="8" t="str">
        <f t="shared" si="9"/>
        <v>16-16</v>
      </c>
      <c r="E158" s="1">
        <f>_xlfn.IFNA(VLOOKUP('Comp X - Kilter'!B158,'Kilter Holds'!$P$36:$AA$208,8,0),0)</f>
        <v>0</v>
      </c>
      <c r="G158" s="2">
        <f t="shared" si="7"/>
        <v>0</v>
      </c>
      <c r="H158" s="2">
        <f t="shared" si="8"/>
        <v>0</v>
      </c>
    </row>
    <row r="159" spans="2:8">
      <c r="B159" t="s">
        <v>400</v>
      </c>
      <c r="C159" t="s">
        <v>1001</v>
      </c>
      <c r="D159" s="9" t="str">
        <f t="shared" si="9"/>
        <v>13-01</v>
      </c>
      <c r="E159" s="1">
        <f>_xlfn.IFNA(VLOOKUP('Comp X - Kilter'!B159,'Kilter Holds'!$P$36:$AA$208,9,0),0)</f>
        <v>0</v>
      </c>
      <c r="G159" s="2">
        <f t="shared" si="7"/>
        <v>0</v>
      </c>
      <c r="H159" s="2">
        <f t="shared" si="8"/>
        <v>0</v>
      </c>
    </row>
    <row r="160" spans="2:8">
      <c r="B160" t="s">
        <v>400</v>
      </c>
      <c r="C160" t="s">
        <v>1001</v>
      </c>
      <c r="D160" s="10" t="str">
        <f t="shared" si="9"/>
        <v>07-13</v>
      </c>
      <c r="E160" s="1">
        <f>_xlfn.IFNA(VLOOKUP('Comp X - Kilter'!B160,'Kilter Holds'!$P$36:$AA$208,10,0),0)</f>
        <v>0</v>
      </c>
      <c r="G160" s="2">
        <f t="shared" si="7"/>
        <v>0</v>
      </c>
      <c r="H160" s="2">
        <f t="shared" si="8"/>
        <v>0</v>
      </c>
    </row>
    <row r="161" spans="2:8">
      <c r="B161" t="s">
        <v>400</v>
      </c>
      <c r="C161" t="s">
        <v>1001</v>
      </c>
      <c r="D161" s="11" t="str">
        <f t="shared" si="9"/>
        <v>11-26</v>
      </c>
      <c r="E161" s="1">
        <f>_xlfn.IFNA(VLOOKUP('Comp X - Kilter'!B161,'Kilter Holds'!$P$36:$AA$208,11,0),0)</f>
        <v>0</v>
      </c>
      <c r="G161" s="2">
        <f t="shared" si="7"/>
        <v>0</v>
      </c>
      <c r="H161" s="2">
        <f t="shared" si="8"/>
        <v>0</v>
      </c>
    </row>
    <row r="162" spans="2:8">
      <c r="B162" t="s">
        <v>400</v>
      </c>
      <c r="C162" t="s">
        <v>1001</v>
      </c>
      <c r="D162" s="13" t="str">
        <f t="shared" si="9"/>
        <v>18-01</v>
      </c>
      <c r="E162" s="1">
        <f>_xlfn.IFNA(VLOOKUP('Comp X - Kilter'!B162,'Kilter Holds'!$P$36:$AA$208,12,0),0)</f>
        <v>0</v>
      </c>
      <c r="G162" s="2">
        <f t="shared" si="7"/>
        <v>0</v>
      </c>
      <c r="H162" s="2">
        <f t="shared" si="8"/>
        <v>0</v>
      </c>
    </row>
    <row r="163" spans="2:8">
      <c r="B163" t="s">
        <v>400</v>
      </c>
      <c r="C163" t="s">
        <v>1001</v>
      </c>
      <c r="D163" s="12" t="str">
        <f t="shared" si="9"/>
        <v>Color Code</v>
      </c>
      <c r="E163" s="1" t="e">
        <f>_xlfn.IFNA(VLOOKUP('Comp X - Kilter'!B163,'Kilter Holds'!$P$36:$AA$208,13,0),0)</f>
        <v>#REF!</v>
      </c>
      <c r="G163" s="2" t="e">
        <f t="shared" si="7"/>
        <v>#REF!</v>
      </c>
      <c r="H163" s="2">
        <f t="shared" si="8"/>
        <v>0</v>
      </c>
    </row>
    <row r="164" spans="2:8">
      <c r="B164" t="s">
        <v>417</v>
      </c>
      <c r="C164" t="s">
        <v>1002</v>
      </c>
      <c r="D164" s="5" t="str">
        <f t="shared" si="9"/>
        <v>11-12</v>
      </c>
      <c r="E164" s="1">
        <f>_xlfn.IFNA(VLOOKUP('Comp X - Kilter'!B164,'Kilter Holds'!$P$36:$AA$208,5,0),0)</f>
        <v>0</v>
      </c>
      <c r="G164" s="2">
        <f t="shared" si="7"/>
        <v>0</v>
      </c>
      <c r="H164" s="2">
        <f t="shared" si="8"/>
        <v>0</v>
      </c>
    </row>
    <row r="165" spans="2:8">
      <c r="B165" t="s">
        <v>417</v>
      </c>
      <c r="C165" t="s">
        <v>1002</v>
      </c>
      <c r="D165" s="6" t="str">
        <f t="shared" si="9"/>
        <v>14-01</v>
      </c>
      <c r="E165" s="1">
        <f>_xlfn.IFNA(VLOOKUP('Comp X - Kilter'!B165,'Kilter Holds'!$P$36:$AA$208,6,0),0)</f>
        <v>0</v>
      </c>
      <c r="G165" s="2">
        <f t="shared" si="7"/>
        <v>0</v>
      </c>
      <c r="H165" s="2">
        <f t="shared" si="8"/>
        <v>0</v>
      </c>
    </row>
    <row r="166" spans="2:8">
      <c r="B166" t="s">
        <v>417</v>
      </c>
      <c r="C166" t="s">
        <v>1002</v>
      </c>
      <c r="D166" s="7" t="str">
        <f t="shared" si="9"/>
        <v>15-12</v>
      </c>
      <c r="E166" s="1">
        <f>_xlfn.IFNA(VLOOKUP('Comp X - Kilter'!B166,'Kilter Holds'!$P$36:$AA$208,7,0),0)</f>
        <v>0</v>
      </c>
      <c r="G166" s="2">
        <f t="shared" si="7"/>
        <v>0</v>
      </c>
      <c r="H166" s="2">
        <f t="shared" si="8"/>
        <v>0</v>
      </c>
    </row>
    <row r="167" spans="2:8">
      <c r="B167" t="s">
        <v>417</v>
      </c>
      <c r="C167" t="s">
        <v>1002</v>
      </c>
      <c r="D167" s="8" t="str">
        <f t="shared" si="9"/>
        <v>16-16</v>
      </c>
      <c r="E167" s="1">
        <f>_xlfn.IFNA(VLOOKUP('Comp X - Kilter'!B167,'Kilter Holds'!$P$36:$AA$208,8,0),0)</f>
        <v>0</v>
      </c>
      <c r="G167" s="2">
        <f t="shared" si="7"/>
        <v>0</v>
      </c>
      <c r="H167" s="2">
        <f t="shared" si="8"/>
        <v>0</v>
      </c>
    </row>
    <row r="168" spans="2:8">
      <c r="B168" t="s">
        <v>417</v>
      </c>
      <c r="C168" t="s">
        <v>1002</v>
      </c>
      <c r="D168" s="9" t="str">
        <f t="shared" si="9"/>
        <v>13-01</v>
      </c>
      <c r="E168" s="1">
        <f>_xlfn.IFNA(VLOOKUP('Comp X - Kilter'!B168,'Kilter Holds'!$P$36:$AA$208,9,0),0)</f>
        <v>0</v>
      </c>
      <c r="G168" s="2">
        <f t="shared" si="7"/>
        <v>0</v>
      </c>
      <c r="H168" s="2">
        <f t="shared" si="8"/>
        <v>0</v>
      </c>
    </row>
    <row r="169" spans="2:8">
      <c r="B169" t="s">
        <v>417</v>
      </c>
      <c r="C169" t="s">
        <v>1002</v>
      </c>
      <c r="D169" s="10" t="str">
        <f t="shared" si="9"/>
        <v>07-13</v>
      </c>
      <c r="E169" s="1">
        <f>_xlfn.IFNA(VLOOKUP('Comp X - Kilter'!B169,'Kilter Holds'!$P$36:$AA$208,10,0),0)</f>
        <v>0</v>
      </c>
      <c r="G169" s="2">
        <f t="shared" si="7"/>
        <v>0</v>
      </c>
      <c r="H169" s="2">
        <f t="shared" si="8"/>
        <v>0</v>
      </c>
    </row>
    <row r="170" spans="2:8">
      <c r="B170" t="s">
        <v>417</v>
      </c>
      <c r="C170" t="s">
        <v>1002</v>
      </c>
      <c r="D170" s="11" t="str">
        <f t="shared" si="9"/>
        <v>11-26</v>
      </c>
      <c r="E170" s="1">
        <f>_xlfn.IFNA(VLOOKUP('Comp X - Kilter'!B170,'Kilter Holds'!$P$36:$AA$208,11,0),0)</f>
        <v>0</v>
      </c>
      <c r="G170" s="2">
        <f t="shared" si="7"/>
        <v>0</v>
      </c>
      <c r="H170" s="2">
        <f t="shared" si="8"/>
        <v>0</v>
      </c>
    </row>
    <row r="171" spans="2:8">
      <c r="B171" t="s">
        <v>417</v>
      </c>
      <c r="C171" t="s">
        <v>1002</v>
      </c>
      <c r="D171" s="13" t="str">
        <f t="shared" si="9"/>
        <v>18-01</v>
      </c>
      <c r="E171" s="1">
        <f>_xlfn.IFNA(VLOOKUP('Comp X - Kilter'!B171,'Kilter Holds'!$P$36:$AA$208,12,0),0)</f>
        <v>0</v>
      </c>
      <c r="G171" s="2">
        <f t="shared" si="7"/>
        <v>0</v>
      </c>
      <c r="H171" s="2">
        <f t="shared" si="8"/>
        <v>0</v>
      </c>
    </row>
    <row r="172" spans="2:8">
      <c r="B172" t="s">
        <v>417</v>
      </c>
      <c r="C172" t="s">
        <v>1002</v>
      </c>
      <c r="D172" s="12" t="str">
        <f t="shared" si="9"/>
        <v>Color Code</v>
      </c>
      <c r="E172" s="1" t="e">
        <f>_xlfn.IFNA(VLOOKUP('Comp X - Kilter'!B172,'Kilter Holds'!$P$36:$AA$208,13,0),0)</f>
        <v>#REF!</v>
      </c>
      <c r="G172" s="2" t="e">
        <f t="shared" si="7"/>
        <v>#REF!</v>
      </c>
      <c r="H172" s="2">
        <f t="shared" si="8"/>
        <v>0</v>
      </c>
    </row>
    <row r="173" spans="2:8">
      <c r="B173" t="s">
        <v>420</v>
      </c>
      <c r="C173" t="s">
        <v>1003</v>
      </c>
      <c r="D173" s="5" t="str">
        <f t="shared" si="9"/>
        <v>11-12</v>
      </c>
      <c r="E173" s="1">
        <f>_xlfn.IFNA(VLOOKUP('Comp X - Kilter'!B173,'Kilter Holds'!$P$36:$AA$208,5,0),0)</f>
        <v>0</v>
      </c>
      <c r="G173" s="2">
        <f t="shared" si="7"/>
        <v>0</v>
      </c>
      <c r="H173" s="2">
        <f t="shared" si="8"/>
        <v>0</v>
      </c>
    </row>
    <row r="174" spans="2:8">
      <c r="B174" t="s">
        <v>420</v>
      </c>
      <c r="C174" t="s">
        <v>1003</v>
      </c>
      <c r="D174" s="6" t="str">
        <f t="shared" si="9"/>
        <v>14-01</v>
      </c>
      <c r="E174" s="1">
        <f>_xlfn.IFNA(VLOOKUP('Comp X - Kilter'!B174,'Kilter Holds'!$P$36:$AA$208,6,0),0)</f>
        <v>0</v>
      </c>
      <c r="G174" s="2">
        <f t="shared" si="7"/>
        <v>0</v>
      </c>
      <c r="H174" s="2">
        <f t="shared" si="8"/>
        <v>0</v>
      </c>
    </row>
    <row r="175" spans="2:8">
      <c r="B175" t="s">
        <v>420</v>
      </c>
      <c r="C175" t="s">
        <v>1003</v>
      </c>
      <c r="D175" s="7" t="str">
        <f t="shared" si="9"/>
        <v>15-12</v>
      </c>
      <c r="E175" s="1">
        <f>_xlfn.IFNA(VLOOKUP('Comp X - Kilter'!B175,'Kilter Holds'!$P$36:$AA$208,7,0),0)</f>
        <v>0</v>
      </c>
      <c r="G175" s="2">
        <f t="shared" si="7"/>
        <v>0</v>
      </c>
      <c r="H175" s="2">
        <f t="shared" si="8"/>
        <v>0</v>
      </c>
    </row>
    <row r="176" spans="2:8">
      <c r="B176" t="s">
        <v>420</v>
      </c>
      <c r="C176" t="s">
        <v>1003</v>
      </c>
      <c r="D176" s="8" t="str">
        <f t="shared" si="9"/>
        <v>16-16</v>
      </c>
      <c r="E176" s="1">
        <f>_xlfn.IFNA(VLOOKUP('Comp X - Kilter'!B176,'Kilter Holds'!$P$36:$AA$208,8,0),0)</f>
        <v>0</v>
      </c>
      <c r="G176" s="2">
        <f t="shared" si="7"/>
        <v>0</v>
      </c>
      <c r="H176" s="2">
        <f t="shared" si="8"/>
        <v>0</v>
      </c>
    </row>
    <row r="177" spans="2:8">
      <c r="B177" t="s">
        <v>420</v>
      </c>
      <c r="C177" t="s">
        <v>1003</v>
      </c>
      <c r="D177" s="9" t="str">
        <f t="shared" si="9"/>
        <v>13-01</v>
      </c>
      <c r="E177" s="1">
        <f>_xlfn.IFNA(VLOOKUP('Comp X - Kilter'!B177,'Kilter Holds'!$P$36:$AA$208,9,0),0)</f>
        <v>0</v>
      </c>
      <c r="G177" s="2">
        <f t="shared" si="7"/>
        <v>0</v>
      </c>
      <c r="H177" s="2">
        <f t="shared" si="8"/>
        <v>0</v>
      </c>
    </row>
    <row r="178" spans="2:8">
      <c r="B178" t="s">
        <v>420</v>
      </c>
      <c r="C178" t="s">
        <v>1003</v>
      </c>
      <c r="D178" s="10" t="str">
        <f t="shared" si="9"/>
        <v>07-13</v>
      </c>
      <c r="E178" s="1">
        <f>_xlfn.IFNA(VLOOKUP('Comp X - Kilter'!B178,'Kilter Holds'!$P$36:$AA$208,10,0),0)</f>
        <v>0</v>
      </c>
      <c r="G178" s="2">
        <f t="shared" si="7"/>
        <v>0</v>
      </c>
      <c r="H178" s="2">
        <f t="shared" si="8"/>
        <v>0</v>
      </c>
    </row>
    <row r="179" spans="2:8">
      <c r="B179" t="s">
        <v>420</v>
      </c>
      <c r="C179" t="s">
        <v>1003</v>
      </c>
      <c r="D179" s="11" t="str">
        <f t="shared" si="9"/>
        <v>11-26</v>
      </c>
      <c r="E179" s="1">
        <f>_xlfn.IFNA(VLOOKUP('Comp X - Kilter'!B179,'Kilter Holds'!$P$36:$AA$208,11,0),0)</f>
        <v>0</v>
      </c>
      <c r="G179" s="2">
        <f t="shared" si="7"/>
        <v>0</v>
      </c>
      <c r="H179" s="2">
        <f t="shared" si="8"/>
        <v>0</v>
      </c>
    </row>
    <row r="180" spans="2:8">
      <c r="B180" t="s">
        <v>420</v>
      </c>
      <c r="C180" t="s">
        <v>1003</v>
      </c>
      <c r="D180" s="13" t="str">
        <f t="shared" si="9"/>
        <v>18-01</v>
      </c>
      <c r="E180" s="1">
        <f>_xlfn.IFNA(VLOOKUP('Comp X - Kilter'!B180,'Kilter Holds'!$P$36:$AA$208,12,0),0)</f>
        <v>0</v>
      </c>
      <c r="G180" s="2">
        <f t="shared" si="7"/>
        <v>0</v>
      </c>
      <c r="H180" s="2">
        <f t="shared" si="8"/>
        <v>0</v>
      </c>
    </row>
    <row r="181" spans="2:8">
      <c r="B181" t="s">
        <v>420</v>
      </c>
      <c r="C181" t="s">
        <v>1003</v>
      </c>
      <c r="D181" s="12" t="str">
        <f t="shared" si="9"/>
        <v>Color Code</v>
      </c>
      <c r="E181" s="1" t="e">
        <f>_xlfn.IFNA(VLOOKUP('Comp X - Kilter'!B181,'Kilter Holds'!$P$36:$AA$208,13,0),0)</f>
        <v>#REF!</v>
      </c>
      <c r="G181" s="2" t="e">
        <f t="shared" si="7"/>
        <v>#REF!</v>
      </c>
      <c r="H181" s="2">
        <f t="shared" si="8"/>
        <v>0</v>
      </c>
    </row>
    <row r="182" spans="2:8">
      <c r="B182" t="s">
        <v>419</v>
      </c>
      <c r="C182" t="s">
        <v>1004</v>
      </c>
      <c r="D182" s="5" t="str">
        <f t="shared" si="9"/>
        <v>11-12</v>
      </c>
      <c r="E182" s="1">
        <f>_xlfn.IFNA(VLOOKUP('Comp X - Kilter'!B182,'Kilter Holds'!$P$36:$AA$208,5,0),0)</f>
        <v>0</v>
      </c>
      <c r="G182" s="2">
        <f t="shared" si="7"/>
        <v>0</v>
      </c>
      <c r="H182" s="2">
        <f t="shared" si="8"/>
        <v>0</v>
      </c>
    </row>
    <row r="183" spans="2:8">
      <c r="B183" t="s">
        <v>419</v>
      </c>
      <c r="C183" t="s">
        <v>1004</v>
      </c>
      <c r="D183" s="6" t="str">
        <f t="shared" si="9"/>
        <v>14-01</v>
      </c>
      <c r="E183" s="1">
        <f>_xlfn.IFNA(VLOOKUP('Comp X - Kilter'!B183,'Kilter Holds'!$P$36:$AA$208,6,0),0)</f>
        <v>0</v>
      </c>
      <c r="G183" s="2">
        <f t="shared" si="7"/>
        <v>0</v>
      </c>
      <c r="H183" s="2">
        <f t="shared" si="8"/>
        <v>0</v>
      </c>
    </row>
    <row r="184" spans="2:8">
      <c r="B184" t="s">
        <v>419</v>
      </c>
      <c r="C184" t="s">
        <v>1004</v>
      </c>
      <c r="D184" s="7" t="str">
        <f t="shared" si="9"/>
        <v>15-12</v>
      </c>
      <c r="E184" s="1">
        <f>_xlfn.IFNA(VLOOKUP('Comp X - Kilter'!B184,'Kilter Holds'!$P$36:$AA$208,7,0),0)</f>
        <v>0</v>
      </c>
      <c r="G184" s="2">
        <f t="shared" si="7"/>
        <v>0</v>
      </c>
      <c r="H184" s="2">
        <f t="shared" si="8"/>
        <v>0</v>
      </c>
    </row>
    <row r="185" spans="2:8">
      <c r="B185" t="s">
        <v>419</v>
      </c>
      <c r="C185" t="s">
        <v>1004</v>
      </c>
      <c r="D185" s="8" t="str">
        <f t="shared" si="9"/>
        <v>16-16</v>
      </c>
      <c r="E185" s="1">
        <f>_xlfn.IFNA(VLOOKUP('Comp X - Kilter'!B185,'Kilter Holds'!$P$36:$AA$208,8,0),0)</f>
        <v>0</v>
      </c>
      <c r="G185" s="2">
        <f t="shared" si="7"/>
        <v>0</v>
      </c>
      <c r="H185" s="2">
        <f t="shared" si="8"/>
        <v>0</v>
      </c>
    </row>
    <row r="186" spans="2:8">
      <c r="B186" t="s">
        <v>419</v>
      </c>
      <c r="C186" t="s">
        <v>1004</v>
      </c>
      <c r="D186" s="9" t="str">
        <f t="shared" si="9"/>
        <v>13-01</v>
      </c>
      <c r="E186" s="1">
        <f>_xlfn.IFNA(VLOOKUP('Comp X - Kilter'!B186,'Kilter Holds'!$P$36:$AA$208,9,0),0)</f>
        <v>0</v>
      </c>
      <c r="G186" s="2">
        <f t="shared" si="7"/>
        <v>0</v>
      </c>
      <c r="H186" s="2">
        <f t="shared" si="8"/>
        <v>0</v>
      </c>
    </row>
    <row r="187" spans="2:8">
      <c r="B187" t="s">
        <v>419</v>
      </c>
      <c r="C187" t="s">
        <v>1004</v>
      </c>
      <c r="D187" s="10" t="str">
        <f t="shared" si="9"/>
        <v>07-13</v>
      </c>
      <c r="E187" s="1">
        <f>_xlfn.IFNA(VLOOKUP('Comp X - Kilter'!B187,'Kilter Holds'!$P$36:$AA$208,10,0),0)</f>
        <v>0</v>
      </c>
      <c r="G187" s="2">
        <f t="shared" si="7"/>
        <v>0</v>
      </c>
      <c r="H187" s="2">
        <f t="shared" si="8"/>
        <v>0</v>
      </c>
    </row>
    <row r="188" spans="2:8">
      <c r="B188" t="s">
        <v>419</v>
      </c>
      <c r="C188" t="s">
        <v>1004</v>
      </c>
      <c r="D188" s="11" t="str">
        <f t="shared" si="9"/>
        <v>11-26</v>
      </c>
      <c r="E188" s="1">
        <f>_xlfn.IFNA(VLOOKUP('Comp X - Kilter'!B188,'Kilter Holds'!$P$36:$AA$208,11,0),0)</f>
        <v>0</v>
      </c>
      <c r="G188" s="2">
        <f t="shared" si="7"/>
        <v>0</v>
      </c>
      <c r="H188" s="2">
        <f t="shared" si="8"/>
        <v>0</v>
      </c>
    </row>
    <row r="189" spans="2:8">
      <c r="B189" t="s">
        <v>419</v>
      </c>
      <c r="C189" t="s">
        <v>1004</v>
      </c>
      <c r="D189" s="13" t="str">
        <f t="shared" si="9"/>
        <v>18-01</v>
      </c>
      <c r="E189" s="1">
        <f>_xlfn.IFNA(VLOOKUP('Comp X - Kilter'!B189,'Kilter Holds'!$P$36:$AA$208,12,0),0)</f>
        <v>0</v>
      </c>
      <c r="G189" s="2">
        <f t="shared" si="7"/>
        <v>0</v>
      </c>
      <c r="H189" s="2">
        <f t="shared" si="8"/>
        <v>0</v>
      </c>
    </row>
    <row r="190" spans="2:8">
      <c r="B190" t="s">
        <v>419</v>
      </c>
      <c r="C190" t="s">
        <v>1004</v>
      </c>
      <c r="D190" s="12" t="str">
        <f t="shared" si="9"/>
        <v>Color Code</v>
      </c>
      <c r="E190" s="1" t="e">
        <f>_xlfn.IFNA(VLOOKUP('Comp X - Kilter'!B190,'Kilter Holds'!$P$36:$AA$208,13,0),0)</f>
        <v>#REF!</v>
      </c>
      <c r="G190" s="2" t="e">
        <f t="shared" si="7"/>
        <v>#REF!</v>
      </c>
      <c r="H190" s="2">
        <f t="shared" si="8"/>
        <v>0</v>
      </c>
    </row>
    <row r="191" spans="2:8">
      <c r="B191" t="s">
        <v>416</v>
      </c>
      <c r="C191" t="s">
        <v>1005</v>
      </c>
      <c r="D191" s="5" t="str">
        <f t="shared" si="9"/>
        <v>11-12</v>
      </c>
      <c r="E191" s="1">
        <f>_xlfn.IFNA(VLOOKUP('Comp X - Kilter'!B191,'Kilter Holds'!$P$36:$AA$208,5,0),0)</f>
        <v>0</v>
      </c>
      <c r="G191" s="2">
        <f t="shared" si="7"/>
        <v>0</v>
      </c>
      <c r="H191" s="2">
        <f t="shared" si="8"/>
        <v>0</v>
      </c>
    </row>
    <row r="192" spans="2:8">
      <c r="B192" t="s">
        <v>416</v>
      </c>
      <c r="C192" t="s">
        <v>1005</v>
      </c>
      <c r="D192" s="6" t="str">
        <f t="shared" si="9"/>
        <v>14-01</v>
      </c>
      <c r="E192" s="1">
        <f>_xlfn.IFNA(VLOOKUP('Comp X - Kilter'!B192,'Kilter Holds'!$P$36:$AA$208,6,0),0)</f>
        <v>0</v>
      </c>
      <c r="G192" s="2">
        <f t="shared" si="7"/>
        <v>0</v>
      </c>
      <c r="H192" s="2">
        <f t="shared" si="8"/>
        <v>0</v>
      </c>
    </row>
    <row r="193" spans="2:8">
      <c r="B193" t="s">
        <v>416</v>
      </c>
      <c r="C193" t="s">
        <v>1005</v>
      </c>
      <c r="D193" s="7" t="str">
        <f t="shared" si="9"/>
        <v>15-12</v>
      </c>
      <c r="E193" s="1">
        <f>_xlfn.IFNA(VLOOKUP('Comp X - Kilter'!B193,'Kilter Holds'!$P$36:$AA$208,7,0),0)</f>
        <v>0</v>
      </c>
      <c r="G193" s="2">
        <f t="shared" si="7"/>
        <v>0</v>
      </c>
      <c r="H193" s="2">
        <f t="shared" si="8"/>
        <v>0</v>
      </c>
    </row>
    <row r="194" spans="2:8">
      <c r="B194" t="s">
        <v>416</v>
      </c>
      <c r="C194" t="s">
        <v>1005</v>
      </c>
      <c r="D194" s="8" t="str">
        <f t="shared" si="9"/>
        <v>16-16</v>
      </c>
      <c r="E194" s="1">
        <f>_xlfn.IFNA(VLOOKUP('Comp X - Kilter'!B194,'Kilter Holds'!$P$36:$AA$208,8,0),0)</f>
        <v>0</v>
      </c>
      <c r="G194" s="2">
        <f t="shared" si="7"/>
        <v>0</v>
      </c>
      <c r="H194" s="2">
        <f t="shared" si="8"/>
        <v>0</v>
      </c>
    </row>
    <row r="195" spans="2:8">
      <c r="B195" t="s">
        <v>416</v>
      </c>
      <c r="C195" t="s">
        <v>1005</v>
      </c>
      <c r="D195" s="9" t="str">
        <f t="shared" si="9"/>
        <v>13-01</v>
      </c>
      <c r="E195" s="1">
        <f>_xlfn.IFNA(VLOOKUP('Comp X - Kilter'!B195,'Kilter Holds'!$P$36:$AA$208,9,0),0)</f>
        <v>0</v>
      </c>
      <c r="G195" s="2">
        <f t="shared" ref="G195:G258" si="10">E195*F195</f>
        <v>0</v>
      </c>
      <c r="H195" s="2">
        <f t="shared" ref="H195:H258" si="11">IF($S$11="Y",G195*0.15,0)</f>
        <v>0</v>
      </c>
    </row>
    <row r="196" spans="2:8">
      <c r="B196" t="s">
        <v>416</v>
      </c>
      <c r="C196" t="s">
        <v>1005</v>
      </c>
      <c r="D196" s="10" t="str">
        <f t="shared" si="9"/>
        <v>07-13</v>
      </c>
      <c r="E196" s="1">
        <f>_xlfn.IFNA(VLOOKUP('Comp X - Kilter'!B196,'Kilter Holds'!$P$36:$AA$208,10,0),0)</f>
        <v>0</v>
      </c>
      <c r="G196" s="2">
        <f t="shared" si="10"/>
        <v>0</v>
      </c>
      <c r="H196" s="2">
        <f t="shared" si="11"/>
        <v>0</v>
      </c>
    </row>
    <row r="197" spans="2:8">
      <c r="B197" t="s">
        <v>416</v>
      </c>
      <c r="C197" t="s">
        <v>1005</v>
      </c>
      <c r="D197" s="11" t="str">
        <f t="shared" si="9"/>
        <v>11-26</v>
      </c>
      <c r="E197" s="1">
        <f>_xlfn.IFNA(VLOOKUP('Comp X - Kilter'!B197,'Kilter Holds'!$P$36:$AA$208,11,0),0)</f>
        <v>0</v>
      </c>
      <c r="G197" s="2">
        <f t="shared" si="10"/>
        <v>0</v>
      </c>
      <c r="H197" s="2">
        <f t="shared" si="11"/>
        <v>0</v>
      </c>
    </row>
    <row r="198" spans="2:8">
      <c r="B198" t="s">
        <v>416</v>
      </c>
      <c r="C198" t="s">
        <v>1005</v>
      </c>
      <c r="D198" s="13" t="str">
        <f t="shared" si="9"/>
        <v>18-01</v>
      </c>
      <c r="E198" s="1">
        <f>_xlfn.IFNA(VLOOKUP('Comp X - Kilter'!B198,'Kilter Holds'!$P$36:$AA$208,12,0),0)</f>
        <v>0</v>
      </c>
      <c r="G198" s="2">
        <f t="shared" si="10"/>
        <v>0</v>
      </c>
      <c r="H198" s="2">
        <f t="shared" si="11"/>
        <v>0</v>
      </c>
    </row>
    <row r="199" spans="2:8">
      <c r="B199" t="s">
        <v>416</v>
      </c>
      <c r="C199" t="s">
        <v>1005</v>
      </c>
      <c r="D199" s="12" t="str">
        <f t="shared" si="9"/>
        <v>Color Code</v>
      </c>
      <c r="E199" s="1" t="e">
        <f>_xlfn.IFNA(VLOOKUP('Comp X - Kilter'!B199,'Kilter Holds'!$P$36:$AA$208,13,0),0)</f>
        <v>#REF!</v>
      </c>
      <c r="G199" s="2" t="e">
        <f t="shared" si="10"/>
        <v>#REF!</v>
      </c>
      <c r="H199" s="2">
        <f t="shared" si="11"/>
        <v>0</v>
      </c>
    </row>
    <row r="200" spans="2:8">
      <c r="B200" t="s">
        <v>410</v>
      </c>
      <c r="C200" t="s">
        <v>1006</v>
      </c>
      <c r="D200" s="5" t="str">
        <f t="shared" si="9"/>
        <v>11-12</v>
      </c>
      <c r="E200" s="1">
        <f>_xlfn.IFNA(VLOOKUP('Comp X - Kilter'!B200,'Kilter Holds'!$P$36:$AA$208,5,0),0)</f>
        <v>0</v>
      </c>
      <c r="G200" s="2">
        <f t="shared" si="10"/>
        <v>0</v>
      </c>
      <c r="H200" s="2">
        <f t="shared" si="11"/>
        <v>0</v>
      </c>
    </row>
    <row r="201" spans="2:8">
      <c r="B201" t="s">
        <v>410</v>
      </c>
      <c r="C201" t="s">
        <v>1006</v>
      </c>
      <c r="D201" s="6" t="str">
        <f t="shared" si="9"/>
        <v>14-01</v>
      </c>
      <c r="E201" s="1">
        <f>_xlfn.IFNA(VLOOKUP('Comp X - Kilter'!B201,'Kilter Holds'!$P$36:$AA$208,6,0),0)</f>
        <v>0</v>
      </c>
      <c r="G201" s="2">
        <f t="shared" si="10"/>
        <v>0</v>
      </c>
      <c r="H201" s="2">
        <f t="shared" si="11"/>
        <v>0</v>
      </c>
    </row>
    <row r="202" spans="2:8">
      <c r="B202" t="s">
        <v>410</v>
      </c>
      <c r="C202" t="s">
        <v>1006</v>
      </c>
      <c r="D202" s="7" t="str">
        <f t="shared" si="9"/>
        <v>15-12</v>
      </c>
      <c r="E202" s="1">
        <f>_xlfn.IFNA(VLOOKUP('Comp X - Kilter'!B202,'Kilter Holds'!$P$36:$AA$208,7,0),0)</f>
        <v>0</v>
      </c>
      <c r="G202" s="2">
        <f t="shared" si="10"/>
        <v>0</v>
      </c>
      <c r="H202" s="2">
        <f t="shared" si="11"/>
        <v>0</v>
      </c>
    </row>
    <row r="203" spans="2:8">
      <c r="B203" t="s">
        <v>410</v>
      </c>
      <c r="C203" t="s">
        <v>1006</v>
      </c>
      <c r="D203" s="8" t="str">
        <f t="shared" si="9"/>
        <v>16-16</v>
      </c>
      <c r="E203" s="1">
        <f>_xlfn.IFNA(VLOOKUP('Comp X - Kilter'!B203,'Kilter Holds'!$P$36:$AA$208,8,0),0)</f>
        <v>0</v>
      </c>
      <c r="G203" s="2">
        <f t="shared" si="10"/>
        <v>0</v>
      </c>
      <c r="H203" s="2">
        <f t="shared" si="11"/>
        <v>0</v>
      </c>
    </row>
    <row r="204" spans="2:8">
      <c r="B204" t="s">
        <v>410</v>
      </c>
      <c r="C204" t="s">
        <v>1006</v>
      </c>
      <c r="D204" s="9" t="str">
        <f t="shared" si="9"/>
        <v>13-01</v>
      </c>
      <c r="E204" s="1">
        <f>_xlfn.IFNA(VLOOKUP('Comp X - Kilter'!B204,'Kilter Holds'!$P$36:$AA$208,9,0),0)</f>
        <v>0</v>
      </c>
      <c r="G204" s="2">
        <f t="shared" si="10"/>
        <v>0</v>
      </c>
      <c r="H204" s="2">
        <f t="shared" si="11"/>
        <v>0</v>
      </c>
    </row>
    <row r="205" spans="2:8">
      <c r="B205" t="s">
        <v>410</v>
      </c>
      <c r="C205" t="s">
        <v>1006</v>
      </c>
      <c r="D205" s="10" t="str">
        <f t="shared" si="9"/>
        <v>07-13</v>
      </c>
      <c r="E205" s="1">
        <f>_xlfn.IFNA(VLOOKUP('Comp X - Kilter'!B205,'Kilter Holds'!$P$36:$AA$208,10,0),0)</f>
        <v>0</v>
      </c>
      <c r="G205" s="2">
        <f t="shared" si="10"/>
        <v>0</v>
      </c>
      <c r="H205" s="2">
        <f t="shared" si="11"/>
        <v>0</v>
      </c>
    </row>
    <row r="206" spans="2:8">
      <c r="B206" t="s">
        <v>410</v>
      </c>
      <c r="C206" t="s">
        <v>1006</v>
      </c>
      <c r="D206" s="11" t="str">
        <f t="shared" si="9"/>
        <v>11-26</v>
      </c>
      <c r="E206" s="1">
        <f>_xlfn.IFNA(VLOOKUP('Comp X - Kilter'!B206,'Kilter Holds'!$P$36:$AA$208,11,0),0)</f>
        <v>0</v>
      </c>
      <c r="G206" s="2">
        <f t="shared" si="10"/>
        <v>0</v>
      </c>
      <c r="H206" s="2">
        <f t="shared" si="11"/>
        <v>0</v>
      </c>
    </row>
    <row r="207" spans="2:8">
      <c r="B207" t="s">
        <v>410</v>
      </c>
      <c r="C207" t="s">
        <v>1006</v>
      </c>
      <c r="D207" s="13" t="str">
        <f t="shared" si="9"/>
        <v>18-01</v>
      </c>
      <c r="E207" s="1">
        <f>_xlfn.IFNA(VLOOKUP('Comp X - Kilter'!B207,'Kilter Holds'!$P$36:$AA$208,12,0),0)</f>
        <v>0</v>
      </c>
      <c r="G207" s="2">
        <f t="shared" si="10"/>
        <v>0</v>
      </c>
      <c r="H207" s="2">
        <f t="shared" si="11"/>
        <v>0</v>
      </c>
    </row>
    <row r="208" spans="2:8">
      <c r="B208" t="s">
        <v>410</v>
      </c>
      <c r="C208" t="s">
        <v>1006</v>
      </c>
      <c r="D208" s="12" t="str">
        <f t="shared" si="9"/>
        <v>Color Code</v>
      </c>
      <c r="E208" s="1" t="e">
        <f>_xlfn.IFNA(VLOOKUP('Comp X - Kilter'!B208,'Kilter Holds'!$P$36:$AA$208,13,0),0)</f>
        <v>#REF!</v>
      </c>
      <c r="G208" s="2" t="e">
        <f t="shared" si="10"/>
        <v>#REF!</v>
      </c>
      <c r="H208" s="2">
        <f t="shared" si="11"/>
        <v>0</v>
      </c>
    </row>
    <row r="209" spans="2:8">
      <c r="B209" t="s">
        <v>414</v>
      </c>
      <c r="C209" t="s">
        <v>1007</v>
      </c>
      <c r="D209" s="5" t="str">
        <f t="shared" si="9"/>
        <v>11-12</v>
      </c>
      <c r="E209" s="1">
        <f>_xlfn.IFNA(VLOOKUP('Comp X - Kilter'!B209,'Kilter Holds'!$P$36:$AA$208,5,0),0)</f>
        <v>0</v>
      </c>
      <c r="G209" s="2">
        <f t="shared" si="10"/>
        <v>0</v>
      </c>
      <c r="H209" s="2">
        <f t="shared" si="11"/>
        <v>0</v>
      </c>
    </row>
    <row r="210" spans="2:8">
      <c r="B210" t="s">
        <v>414</v>
      </c>
      <c r="C210" t="s">
        <v>1007</v>
      </c>
      <c r="D210" s="6" t="str">
        <f t="shared" si="9"/>
        <v>14-01</v>
      </c>
      <c r="E210" s="1">
        <f>_xlfn.IFNA(VLOOKUP('Comp X - Kilter'!B210,'Kilter Holds'!$P$36:$AA$208,6,0),0)</f>
        <v>0</v>
      </c>
      <c r="G210" s="2">
        <f t="shared" si="10"/>
        <v>0</v>
      </c>
      <c r="H210" s="2">
        <f t="shared" si="11"/>
        <v>0</v>
      </c>
    </row>
    <row r="211" spans="2:8">
      <c r="B211" t="s">
        <v>414</v>
      </c>
      <c r="C211" t="s">
        <v>1007</v>
      </c>
      <c r="D211" s="7" t="str">
        <f t="shared" si="9"/>
        <v>15-12</v>
      </c>
      <c r="E211" s="1">
        <f>_xlfn.IFNA(VLOOKUP('Comp X - Kilter'!B211,'Kilter Holds'!$P$36:$AA$208,7,0),0)</f>
        <v>0</v>
      </c>
      <c r="G211" s="2">
        <f t="shared" si="10"/>
        <v>0</v>
      </c>
      <c r="H211" s="2">
        <f t="shared" si="11"/>
        <v>0</v>
      </c>
    </row>
    <row r="212" spans="2:8">
      <c r="B212" t="s">
        <v>414</v>
      </c>
      <c r="C212" t="s">
        <v>1007</v>
      </c>
      <c r="D212" s="8" t="str">
        <f t="shared" ref="D212:D275" si="12">D203</f>
        <v>16-16</v>
      </c>
      <c r="E212" s="1">
        <f>_xlfn.IFNA(VLOOKUP('Comp X - Kilter'!B212,'Kilter Holds'!$P$36:$AA$208,8,0),0)</f>
        <v>0</v>
      </c>
      <c r="G212" s="2">
        <f t="shared" si="10"/>
        <v>0</v>
      </c>
      <c r="H212" s="2">
        <f t="shared" si="11"/>
        <v>0</v>
      </c>
    </row>
    <row r="213" spans="2:8">
      <c r="B213" t="s">
        <v>414</v>
      </c>
      <c r="C213" t="s">
        <v>1007</v>
      </c>
      <c r="D213" s="9" t="str">
        <f t="shared" si="12"/>
        <v>13-01</v>
      </c>
      <c r="E213" s="1">
        <f>_xlfn.IFNA(VLOOKUP('Comp X - Kilter'!B213,'Kilter Holds'!$P$36:$AA$208,9,0),0)</f>
        <v>0</v>
      </c>
      <c r="G213" s="2">
        <f t="shared" si="10"/>
        <v>0</v>
      </c>
      <c r="H213" s="2">
        <f t="shared" si="11"/>
        <v>0</v>
      </c>
    </row>
    <row r="214" spans="2:8">
      <c r="B214" t="s">
        <v>414</v>
      </c>
      <c r="C214" t="s">
        <v>1007</v>
      </c>
      <c r="D214" s="10" t="str">
        <f t="shared" si="12"/>
        <v>07-13</v>
      </c>
      <c r="E214" s="1">
        <f>_xlfn.IFNA(VLOOKUP('Comp X - Kilter'!B214,'Kilter Holds'!$P$36:$AA$208,10,0),0)</f>
        <v>0</v>
      </c>
      <c r="G214" s="2">
        <f t="shared" si="10"/>
        <v>0</v>
      </c>
      <c r="H214" s="2">
        <f t="shared" si="11"/>
        <v>0</v>
      </c>
    </row>
    <row r="215" spans="2:8">
      <c r="B215" t="s">
        <v>414</v>
      </c>
      <c r="C215" t="s">
        <v>1007</v>
      </c>
      <c r="D215" s="11" t="str">
        <f t="shared" si="12"/>
        <v>11-26</v>
      </c>
      <c r="E215" s="1">
        <f>_xlfn.IFNA(VLOOKUP('Comp X - Kilter'!B215,'Kilter Holds'!$P$36:$AA$208,11,0),0)</f>
        <v>0</v>
      </c>
      <c r="G215" s="2">
        <f t="shared" si="10"/>
        <v>0</v>
      </c>
      <c r="H215" s="2">
        <f t="shared" si="11"/>
        <v>0</v>
      </c>
    </row>
    <row r="216" spans="2:8">
      <c r="B216" t="s">
        <v>414</v>
      </c>
      <c r="C216" t="s">
        <v>1007</v>
      </c>
      <c r="D216" s="13" t="str">
        <f t="shared" si="12"/>
        <v>18-01</v>
      </c>
      <c r="E216" s="1">
        <f>_xlfn.IFNA(VLOOKUP('Comp X - Kilter'!B216,'Kilter Holds'!$P$36:$AA$208,12,0),0)</f>
        <v>0</v>
      </c>
      <c r="G216" s="2">
        <f t="shared" si="10"/>
        <v>0</v>
      </c>
      <c r="H216" s="2">
        <f t="shared" si="11"/>
        <v>0</v>
      </c>
    </row>
    <row r="217" spans="2:8">
      <c r="B217" t="s">
        <v>414</v>
      </c>
      <c r="C217" t="s">
        <v>1007</v>
      </c>
      <c r="D217" s="12" t="str">
        <f t="shared" si="12"/>
        <v>Color Code</v>
      </c>
      <c r="E217" s="1" t="e">
        <f>_xlfn.IFNA(VLOOKUP('Comp X - Kilter'!B217,'Kilter Holds'!$P$36:$AA$208,13,0),0)</f>
        <v>#REF!</v>
      </c>
      <c r="G217" s="2" t="e">
        <f t="shared" si="10"/>
        <v>#REF!</v>
      </c>
      <c r="H217" s="2">
        <f t="shared" si="11"/>
        <v>0</v>
      </c>
    </row>
    <row r="218" spans="2:8">
      <c r="B218" t="s">
        <v>415</v>
      </c>
      <c r="C218" t="s">
        <v>1008</v>
      </c>
      <c r="D218" s="5" t="str">
        <f t="shared" si="12"/>
        <v>11-12</v>
      </c>
      <c r="E218" s="1">
        <f>_xlfn.IFNA(VLOOKUP('Comp X - Kilter'!B218,'Kilter Holds'!$P$36:$AA$208,5,0),0)</f>
        <v>0</v>
      </c>
      <c r="G218" s="2">
        <f t="shared" si="10"/>
        <v>0</v>
      </c>
      <c r="H218" s="2">
        <f t="shared" si="11"/>
        <v>0</v>
      </c>
    </row>
    <row r="219" spans="2:8">
      <c r="B219" t="s">
        <v>415</v>
      </c>
      <c r="C219" t="s">
        <v>1008</v>
      </c>
      <c r="D219" s="6" t="str">
        <f t="shared" si="12"/>
        <v>14-01</v>
      </c>
      <c r="E219" s="1">
        <f>_xlfn.IFNA(VLOOKUP('Comp X - Kilter'!B219,'Kilter Holds'!$P$36:$AA$208,6,0),0)</f>
        <v>0</v>
      </c>
      <c r="G219" s="2">
        <f t="shared" si="10"/>
        <v>0</v>
      </c>
      <c r="H219" s="2">
        <f t="shared" si="11"/>
        <v>0</v>
      </c>
    </row>
    <row r="220" spans="2:8">
      <c r="B220" t="s">
        <v>415</v>
      </c>
      <c r="C220" t="s">
        <v>1008</v>
      </c>
      <c r="D220" s="7" t="str">
        <f t="shared" si="12"/>
        <v>15-12</v>
      </c>
      <c r="E220" s="1">
        <f>_xlfn.IFNA(VLOOKUP('Comp X - Kilter'!B220,'Kilter Holds'!$P$36:$AA$208,7,0),0)</f>
        <v>0</v>
      </c>
      <c r="G220" s="2">
        <f t="shared" si="10"/>
        <v>0</v>
      </c>
      <c r="H220" s="2">
        <f t="shared" si="11"/>
        <v>0</v>
      </c>
    </row>
    <row r="221" spans="2:8">
      <c r="B221" t="s">
        <v>415</v>
      </c>
      <c r="C221" t="s">
        <v>1008</v>
      </c>
      <c r="D221" s="8" t="str">
        <f t="shared" si="12"/>
        <v>16-16</v>
      </c>
      <c r="E221" s="1">
        <f>_xlfn.IFNA(VLOOKUP('Comp X - Kilter'!B221,'Kilter Holds'!$P$36:$AA$208,8,0),0)</f>
        <v>0</v>
      </c>
      <c r="G221" s="2">
        <f t="shared" si="10"/>
        <v>0</v>
      </c>
      <c r="H221" s="2">
        <f t="shared" si="11"/>
        <v>0</v>
      </c>
    </row>
    <row r="222" spans="2:8">
      <c r="B222" t="s">
        <v>415</v>
      </c>
      <c r="C222" t="s">
        <v>1008</v>
      </c>
      <c r="D222" s="9" t="str">
        <f t="shared" si="12"/>
        <v>13-01</v>
      </c>
      <c r="E222" s="1">
        <f>_xlfn.IFNA(VLOOKUP('Comp X - Kilter'!B222,'Kilter Holds'!$P$36:$AA$208,9,0),0)</f>
        <v>0</v>
      </c>
      <c r="G222" s="2">
        <f t="shared" si="10"/>
        <v>0</v>
      </c>
      <c r="H222" s="2">
        <f t="shared" si="11"/>
        <v>0</v>
      </c>
    </row>
    <row r="223" spans="2:8">
      <c r="B223" t="s">
        <v>415</v>
      </c>
      <c r="C223" t="s">
        <v>1008</v>
      </c>
      <c r="D223" s="10" t="str">
        <f t="shared" si="12"/>
        <v>07-13</v>
      </c>
      <c r="E223" s="1">
        <f>_xlfn.IFNA(VLOOKUP('Comp X - Kilter'!B223,'Kilter Holds'!$P$36:$AA$208,10,0),0)</f>
        <v>0</v>
      </c>
      <c r="G223" s="2">
        <f t="shared" si="10"/>
        <v>0</v>
      </c>
      <c r="H223" s="2">
        <f t="shared" si="11"/>
        <v>0</v>
      </c>
    </row>
    <row r="224" spans="2:8">
      <c r="B224" t="s">
        <v>415</v>
      </c>
      <c r="C224" t="s">
        <v>1008</v>
      </c>
      <c r="D224" s="11" t="str">
        <f t="shared" si="12"/>
        <v>11-26</v>
      </c>
      <c r="E224" s="1">
        <f>_xlfn.IFNA(VLOOKUP('Comp X - Kilter'!B224,'Kilter Holds'!$P$36:$AA$208,11,0),0)</f>
        <v>0</v>
      </c>
      <c r="G224" s="2">
        <f t="shared" si="10"/>
        <v>0</v>
      </c>
      <c r="H224" s="2">
        <f t="shared" si="11"/>
        <v>0</v>
      </c>
    </row>
    <row r="225" spans="2:8">
      <c r="B225" t="s">
        <v>415</v>
      </c>
      <c r="C225" t="s">
        <v>1008</v>
      </c>
      <c r="D225" s="13" t="str">
        <f t="shared" si="12"/>
        <v>18-01</v>
      </c>
      <c r="E225" s="1">
        <f>_xlfn.IFNA(VLOOKUP('Comp X - Kilter'!B225,'Kilter Holds'!$P$36:$AA$208,12,0),0)</f>
        <v>0</v>
      </c>
      <c r="G225" s="2">
        <f t="shared" si="10"/>
        <v>0</v>
      </c>
      <c r="H225" s="2">
        <f t="shared" si="11"/>
        <v>0</v>
      </c>
    </row>
    <row r="226" spans="2:8">
      <c r="B226" t="s">
        <v>415</v>
      </c>
      <c r="C226" t="s">
        <v>1008</v>
      </c>
      <c r="D226" s="12" t="str">
        <f t="shared" si="12"/>
        <v>Color Code</v>
      </c>
      <c r="E226" s="1" t="e">
        <f>_xlfn.IFNA(VLOOKUP('Comp X - Kilter'!B226,'Kilter Holds'!$P$36:$AA$208,13,0),0)</f>
        <v>#REF!</v>
      </c>
      <c r="G226" s="2" t="e">
        <f t="shared" si="10"/>
        <v>#REF!</v>
      </c>
      <c r="H226" s="2">
        <f t="shared" si="11"/>
        <v>0</v>
      </c>
    </row>
    <row r="227" spans="2:8">
      <c r="B227" t="s">
        <v>384</v>
      </c>
      <c r="C227" t="s">
        <v>1009</v>
      </c>
      <c r="D227" s="5" t="str">
        <f t="shared" si="12"/>
        <v>11-12</v>
      </c>
      <c r="E227" s="1">
        <f>_xlfn.IFNA(VLOOKUP('Comp X - Kilter'!B227,'Kilter Holds'!$P$36:$AA$208,5,0),0)</f>
        <v>0</v>
      </c>
      <c r="G227" s="2">
        <f t="shared" si="10"/>
        <v>0</v>
      </c>
      <c r="H227" s="2">
        <f t="shared" si="11"/>
        <v>0</v>
      </c>
    </row>
    <row r="228" spans="2:8">
      <c r="B228" t="s">
        <v>384</v>
      </c>
      <c r="C228" t="s">
        <v>1009</v>
      </c>
      <c r="D228" s="6" t="str">
        <f t="shared" si="12"/>
        <v>14-01</v>
      </c>
      <c r="E228" s="1">
        <f>_xlfn.IFNA(VLOOKUP('Comp X - Kilter'!B228,'Kilter Holds'!$P$36:$AA$208,6,0),0)</f>
        <v>0</v>
      </c>
      <c r="G228" s="2">
        <f t="shared" si="10"/>
        <v>0</v>
      </c>
      <c r="H228" s="2">
        <f t="shared" si="11"/>
        <v>0</v>
      </c>
    </row>
    <row r="229" spans="2:8">
      <c r="B229" t="s">
        <v>384</v>
      </c>
      <c r="C229" t="s">
        <v>1009</v>
      </c>
      <c r="D229" s="7" t="str">
        <f t="shared" si="12"/>
        <v>15-12</v>
      </c>
      <c r="E229" s="1">
        <f>_xlfn.IFNA(VLOOKUP('Comp X - Kilter'!B229,'Kilter Holds'!$P$36:$AA$208,7,0),0)</f>
        <v>0</v>
      </c>
      <c r="G229" s="2">
        <f t="shared" si="10"/>
        <v>0</v>
      </c>
      <c r="H229" s="2">
        <f t="shared" si="11"/>
        <v>0</v>
      </c>
    </row>
    <row r="230" spans="2:8">
      <c r="B230" t="s">
        <v>384</v>
      </c>
      <c r="C230" t="s">
        <v>1009</v>
      </c>
      <c r="D230" s="8" t="str">
        <f t="shared" si="12"/>
        <v>16-16</v>
      </c>
      <c r="E230" s="1">
        <f>_xlfn.IFNA(VLOOKUP('Comp X - Kilter'!B230,'Kilter Holds'!$P$36:$AA$208,8,0),0)</f>
        <v>0</v>
      </c>
      <c r="G230" s="2">
        <f t="shared" si="10"/>
        <v>0</v>
      </c>
      <c r="H230" s="2">
        <f t="shared" si="11"/>
        <v>0</v>
      </c>
    </row>
    <row r="231" spans="2:8">
      <c r="B231" t="s">
        <v>384</v>
      </c>
      <c r="C231" t="s">
        <v>1009</v>
      </c>
      <c r="D231" s="9" t="str">
        <f t="shared" si="12"/>
        <v>13-01</v>
      </c>
      <c r="E231" s="1">
        <f>_xlfn.IFNA(VLOOKUP('Comp X - Kilter'!B231,'Kilter Holds'!$P$36:$AA$208,9,0),0)</f>
        <v>0</v>
      </c>
      <c r="G231" s="2">
        <f t="shared" si="10"/>
        <v>0</v>
      </c>
      <c r="H231" s="2">
        <f t="shared" si="11"/>
        <v>0</v>
      </c>
    </row>
    <row r="232" spans="2:8">
      <c r="B232" t="s">
        <v>384</v>
      </c>
      <c r="C232" t="s">
        <v>1009</v>
      </c>
      <c r="D232" s="10" t="str">
        <f t="shared" si="12"/>
        <v>07-13</v>
      </c>
      <c r="E232" s="1">
        <f>_xlfn.IFNA(VLOOKUP('Comp X - Kilter'!B232,'Kilter Holds'!$P$36:$AA$208,10,0),0)</f>
        <v>0</v>
      </c>
      <c r="G232" s="2">
        <f t="shared" si="10"/>
        <v>0</v>
      </c>
      <c r="H232" s="2">
        <f t="shared" si="11"/>
        <v>0</v>
      </c>
    </row>
    <row r="233" spans="2:8">
      <c r="B233" t="s">
        <v>384</v>
      </c>
      <c r="C233" t="s">
        <v>1009</v>
      </c>
      <c r="D233" s="11" t="str">
        <f t="shared" si="12"/>
        <v>11-26</v>
      </c>
      <c r="E233" s="1">
        <f>_xlfn.IFNA(VLOOKUP('Comp X - Kilter'!B233,'Kilter Holds'!$P$36:$AA$208,11,0),0)</f>
        <v>0</v>
      </c>
      <c r="G233" s="2">
        <f t="shared" si="10"/>
        <v>0</v>
      </c>
      <c r="H233" s="2">
        <f t="shared" si="11"/>
        <v>0</v>
      </c>
    </row>
    <row r="234" spans="2:8">
      <c r="B234" t="s">
        <v>384</v>
      </c>
      <c r="C234" t="s">
        <v>1009</v>
      </c>
      <c r="D234" s="13" t="str">
        <f t="shared" si="12"/>
        <v>18-01</v>
      </c>
      <c r="E234" s="1">
        <f>_xlfn.IFNA(VLOOKUP('Comp X - Kilter'!B234,'Kilter Holds'!$P$36:$AA$208,12,0),0)</f>
        <v>0</v>
      </c>
      <c r="G234" s="2">
        <f t="shared" si="10"/>
        <v>0</v>
      </c>
      <c r="H234" s="2">
        <f t="shared" si="11"/>
        <v>0</v>
      </c>
    </row>
    <row r="235" spans="2:8">
      <c r="B235" t="s">
        <v>384</v>
      </c>
      <c r="C235" t="s">
        <v>1009</v>
      </c>
      <c r="D235" s="12" t="str">
        <f t="shared" si="12"/>
        <v>Color Code</v>
      </c>
      <c r="E235" s="1" t="e">
        <f>_xlfn.IFNA(VLOOKUP('Comp X - Kilter'!B235,'Kilter Holds'!$P$36:$AA$208,13,0),0)</f>
        <v>#REF!</v>
      </c>
      <c r="G235" s="2" t="e">
        <f t="shared" si="10"/>
        <v>#REF!</v>
      </c>
      <c r="H235" s="2">
        <f t="shared" si="11"/>
        <v>0</v>
      </c>
    </row>
    <row r="236" spans="2:8">
      <c r="B236" t="s">
        <v>418</v>
      </c>
      <c r="C236" t="s">
        <v>1010</v>
      </c>
      <c r="D236" s="5" t="str">
        <f t="shared" si="12"/>
        <v>11-12</v>
      </c>
      <c r="E236" s="1">
        <f>_xlfn.IFNA(VLOOKUP('Comp X - Kilter'!B236,'Kilter Holds'!$P$36:$AA$208,5,0),0)</f>
        <v>0</v>
      </c>
      <c r="G236" s="2">
        <f t="shared" si="10"/>
        <v>0</v>
      </c>
      <c r="H236" s="2">
        <f t="shared" si="11"/>
        <v>0</v>
      </c>
    </row>
    <row r="237" spans="2:8">
      <c r="B237" t="s">
        <v>418</v>
      </c>
      <c r="C237" t="s">
        <v>1010</v>
      </c>
      <c r="D237" s="6" t="str">
        <f t="shared" si="12"/>
        <v>14-01</v>
      </c>
      <c r="E237" s="1">
        <f>_xlfn.IFNA(VLOOKUP('Comp X - Kilter'!B237,'Kilter Holds'!$P$36:$AA$208,6,0),0)</f>
        <v>0</v>
      </c>
      <c r="G237" s="2">
        <f t="shared" si="10"/>
        <v>0</v>
      </c>
      <c r="H237" s="2">
        <f t="shared" si="11"/>
        <v>0</v>
      </c>
    </row>
    <row r="238" spans="2:8">
      <c r="B238" t="s">
        <v>418</v>
      </c>
      <c r="C238" t="s">
        <v>1010</v>
      </c>
      <c r="D238" s="7" t="str">
        <f t="shared" si="12"/>
        <v>15-12</v>
      </c>
      <c r="E238" s="1">
        <f>_xlfn.IFNA(VLOOKUP('Comp X - Kilter'!B238,'Kilter Holds'!$P$36:$AA$208,7,0),0)</f>
        <v>0</v>
      </c>
      <c r="G238" s="2">
        <f t="shared" si="10"/>
        <v>0</v>
      </c>
      <c r="H238" s="2">
        <f t="shared" si="11"/>
        <v>0</v>
      </c>
    </row>
    <row r="239" spans="2:8">
      <c r="B239" t="s">
        <v>418</v>
      </c>
      <c r="C239" t="s">
        <v>1010</v>
      </c>
      <c r="D239" s="8" t="str">
        <f t="shared" si="12"/>
        <v>16-16</v>
      </c>
      <c r="E239" s="1">
        <f>_xlfn.IFNA(VLOOKUP('Comp X - Kilter'!B239,'Kilter Holds'!$P$36:$AA$208,8,0),0)</f>
        <v>0</v>
      </c>
      <c r="G239" s="2">
        <f t="shared" si="10"/>
        <v>0</v>
      </c>
      <c r="H239" s="2">
        <f t="shared" si="11"/>
        <v>0</v>
      </c>
    </row>
    <row r="240" spans="2:8">
      <c r="B240" t="s">
        <v>418</v>
      </c>
      <c r="C240" t="s">
        <v>1010</v>
      </c>
      <c r="D240" s="9" t="str">
        <f t="shared" si="12"/>
        <v>13-01</v>
      </c>
      <c r="E240" s="1">
        <f>_xlfn.IFNA(VLOOKUP('Comp X - Kilter'!B240,'Kilter Holds'!$P$36:$AA$208,9,0),0)</f>
        <v>0</v>
      </c>
      <c r="G240" s="2">
        <f t="shared" si="10"/>
        <v>0</v>
      </c>
      <c r="H240" s="2">
        <f t="shared" si="11"/>
        <v>0</v>
      </c>
    </row>
    <row r="241" spans="2:8">
      <c r="B241" t="s">
        <v>418</v>
      </c>
      <c r="C241" t="s">
        <v>1010</v>
      </c>
      <c r="D241" s="10" t="str">
        <f t="shared" si="12"/>
        <v>07-13</v>
      </c>
      <c r="E241" s="1">
        <f>_xlfn.IFNA(VLOOKUP('Comp X - Kilter'!B241,'Kilter Holds'!$P$36:$AA$208,10,0),0)</f>
        <v>0</v>
      </c>
      <c r="G241" s="2">
        <f t="shared" si="10"/>
        <v>0</v>
      </c>
      <c r="H241" s="2">
        <f t="shared" si="11"/>
        <v>0</v>
      </c>
    </row>
    <row r="242" spans="2:8">
      <c r="B242" t="s">
        <v>418</v>
      </c>
      <c r="C242" t="s">
        <v>1010</v>
      </c>
      <c r="D242" s="11" t="str">
        <f t="shared" si="12"/>
        <v>11-26</v>
      </c>
      <c r="E242" s="1">
        <f>_xlfn.IFNA(VLOOKUP('Comp X - Kilter'!B242,'Kilter Holds'!$P$36:$AA$208,11,0),0)</f>
        <v>0</v>
      </c>
      <c r="G242" s="2">
        <f t="shared" si="10"/>
        <v>0</v>
      </c>
      <c r="H242" s="2">
        <f t="shared" si="11"/>
        <v>0</v>
      </c>
    </row>
    <row r="243" spans="2:8">
      <c r="B243" t="s">
        <v>418</v>
      </c>
      <c r="C243" t="s">
        <v>1010</v>
      </c>
      <c r="D243" s="13" t="str">
        <f t="shared" si="12"/>
        <v>18-01</v>
      </c>
      <c r="E243" s="1">
        <f>_xlfn.IFNA(VLOOKUP('Comp X - Kilter'!B243,'Kilter Holds'!$P$36:$AA$208,12,0),0)</f>
        <v>0</v>
      </c>
      <c r="G243" s="2">
        <f t="shared" si="10"/>
        <v>0</v>
      </c>
      <c r="H243" s="2">
        <f t="shared" si="11"/>
        <v>0</v>
      </c>
    </row>
    <row r="244" spans="2:8">
      <c r="B244" t="s">
        <v>418</v>
      </c>
      <c r="C244" t="s">
        <v>1010</v>
      </c>
      <c r="D244" s="12" t="str">
        <f t="shared" si="12"/>
        <v>Color Code</v>
      </c>
      <c r="E244" s="1" t="e">
        <f>_xlfn.IFNA(VLOOKUP('Comp X - Kilter'!B244,'Kilter Holds'!$P$36:$AA$208,13,0),0)</f>
        <v>#REF!</v>
      </c>
      <c r="G244" s="2" t="e">
        <f t="shared" si="10"/>
        <v>#REF!</v>
      </c>
      <c r="H244" s="2">
        <f t="shared" si="11"/>
        <v>0</v>
      </c>
    </row>
    <row r="245" spans="2:8">
      <c r="B245" t="s">
        <v>407</v>
      </c>
      <c r="C245" t="s">
        <v>1011</v>
      </c>
      <c r="D245" s="5" t="str">
        <f t="shared" si="12"/>
        <v>11-12</v>
      </c>
      <c r="E245" s="1">
        <f>_xlfn.IFNA(VLOOKUP('Comp X - Kilter'!B245,'Kilter Holds'!$P$36:$AA$208,5,0),0)</f>
        <v>0</v>
      </c>
      <c r="G245" s="2">
        <f t="shared" si="10"/>
        <v>0</v>
      </c>
      <c r="H245" s="2">
        <f t="shared" si="11"/>
        <v>0</v>
      </c>
    </row>
    <row r="246" spans="2:8">
      <c r="B246" t="s">
        <v>407</v>
      </c>
      <c r="C246" t="s">
        <v>1011</v>
      </c>
      <c r="D246" s="6" t="str">
        <f t="shared" si="12"/>
        <v>14-01</v>
      </c>
      <c r="E246" s="1">
        <f>_xlfn.IFNA(VLOOKUP('Comp X - Kilter'!B246,'Kilter Holds'!$P$36:$AA$208,6,0),0)</f>
        <v>0</v>
      </c>
      <c r="G246" s="2">
        <f t="shared" si="10"/>
        <v>0</v>
      </c>
      <c r="H246" s="2">
        <f t="shared" si="11"/>
        <v>0</v>
      </c>
    </row>
    <row r="247" spans="2:8">
      <c r="B247" t="s">
        <v>407</v>
      </c>
      <c r="C247" t="s">
        <v>1011</v>
      </c>
      <c r="D247" s="7" t="str">
        <f t="shared" si="12"/>
        <v>15-12</v>
      </c>
      <c r="E247" s="1">
        <f>_xlfn.IFNA(VLOOKUP('Comp X - Kilter'!B247,'Kilter Holds'!$P$36:$AA$208,7,0),0)</f>
        <v>0</v>
      </c>
      <c r="G247" s="2">
        <f t="shared" si="10"/>
        <v>0</v>
      </c>
      <c r="H247" s="2">
        <f t="shared" si="11"/>
        <v>0</v>
      </c>
    </row>
    <row r="248" spans="2:8">
      <c r="B248" t="s">
        <v>407</v>
      </c>
      <c r="C248" t="s">
        <v>1011</v>
      </c>
      <c r="D248" s="8" t="str">
        <f t="shared" si="12"/>
        <v>16-16</v>
      </c>
      <c r="E248" s="1">
        <f>_xlfn.IFNA(VLOOKUP('Comp X - Kilter'!B248,'Kilter Holds'!$P$36:$AA$208,8,0),0)</f>
        <v>0</v>
      </c>
      <c r="G248" s="2">
        <f t="shared" si="10"/>
        <v>0</v>
      </c>
      <c r="H248" s="2">
        <f t="shared" si="11"/>
        <v>0</v>
      </c>
    </row>
    <row r="249" spans="2:8">
      <c r="B249" t="s">
        <v>407</v>
      </c>
      <c r="C249" t="s">
        <v>1011</v>
      </c>
      <c r="D249" s="9" t="str">
        <f t="shared" si="12"/>
        <v>13-01</v>
      </c>
      <c r="E249" s="1">
        <f>_xlfn.IFNA(VLOOKUP('Comp X - Kilter'!B249,'Kilter Holds'!$P$36:$AA$208,9,0),0)</f>
        <v>0</v>
      </c>
      <c r="G249" s="2">
        <f t="shared" si="10"/>
        <v>0</v>
      </c>
      <c r="H249" s="2">
        <f t="shared" si="11"/>
        <v>0</v>
      </c>
    </row>
    <row r="250" spans="2:8">
      <c r="B250" t="s">
        <v>407</v>
      </c>
      <c r="C250" t="s">
        <v>1011</v>
      </c>
      <c r="D250" s="10" t="str">
        <f t="shared" si="12"/>
        <v>07-13</v>
      </c>
      <c r="E250" s="1">
        <f>_xlfn.IFNA(VLOOKUP('Comp X - Kilter'!B250,'Kilter Holds'!$P$36:$AA$208,10,0),0)</f>
        <v>0</v>
      </c>
      <c r="G250" s="2">
        <f t="shared" si="10"/>
        <v>0</v>
      </c>
      <c r="H250" s="2">
        <f t="shared" si="11"/>
        <v>0</v>
      </c>
    </row>
    <row r="251" spans="2:8">
      <c r="B251" t="s">
        <v>407</v>
      </c>
      <c r="C251" t="s">
        <v>1011</v>
      </c>
      <c r="D251" s="11" t="str">
        <f t="shared" si="12"/>
        <v>11-26</v>
      </c>
      <c r="E251" s="1">
        <f>_xlfn.IFNA(VLOOKUP('Comp X - Kilter'!B251,'Kilter Holds'!$P$36:$AA$208,11,0),0)</f>
        <v>0</v>
      </c>
      <c r="G251" s="2">
        <f t="shared" si="10"/>
        <v>0</v>
      </c>
      <c r="H251" s="2">
        <f t="shared" si="11"/>
        <v>0</v>
      </c>
    </row>
    <row r="252" spans="2:8">
      <c r="B252" t="s">
        <v>407</v>
      </c>
      <c r="C252" t="s">
        <v>1011</v>
      </c>
      <c r="D252" s="13" t="str">
        <f t="shared" si="12"/>
        <v>18-01</v>
      </c>
      <c r="E252" s="1">
        <f>_xlfn.IFNA(VLOOKUP('Comp X - Kilter'!B252,'Kilter Holds'!$P$36:$AA$208,12,0),0)</f>
        <v>0</v>
      </c>
      <c r="G252" s="2">
        <f t="shared" si="10"/>
        <v>0</v>
      </c>
      <c r="H252" s="2">
        <f t="shared" si="11"/>
        <v>0</v>
      </c>
    </row>
    <row r="253" spans="2:8">
      <c r="B253" t="s">
        <v>407</v>
      </c>
      <c r="C253" t="s">
        <v>1011</v>
      </c>
      <c r="D253" s="12" t="str">
        <f t="shared" si="12"/>
        <v>Color Code</v>
      </c>
      <c r="E253" s="1" t="e">
        <f>_xlfn.IFNA(VLOOKUP('Comp X - Kilter'!B253,'Kilter Holds'!$P$36:$AA$208,13,0),0)</f>
        <v>#REF!</v>
      </c>
      <c r="G253" s="2" t="e">
        <f t="shared" si="10"/>
        <v>#REF!</v>
      </c>
      <c r="H253" s="2">
        <f t="shared" si="11"/>
        <v>0</v>
      </c>
    </row>
    <row r="254" spans="2:8">
      <c r="B254" t="s">
        <v>511</v>
      </c>
      <c r="C254" t="s">
        <v>1012</v>
      </c>
      <c r="D254" s="5" t="str">
        <f t="shared" si="12"/>
        <v>11-12</v>
      </c>
      <c r="E254" s="1">
        <f>_xlfn.IFNA(VLOOKUP('Comp X - Kilter'!B254,'Kilter Holds'!$P$36:$AA$208,5,0),0)</f>
        <v>0</v>
      </c>
      <c r="G254" s="2">
        <f t="shared" si="10"/>
        <v>0</v>
      </c>
      <c r="H254" s="2">
        <f t="shared" si="11"/>
        <v>0</v>
      </c>
    </row>
    <row r="255" spans="2:8">
      <c r="B255" t="s">
        <v>511</v>
      </c>
      <c r="C255" t="s">
        <v>1012</v>
      </c>
      <c r="D255" s="6" t="str">
        <f t="shared" si="12"/>
        <v>14-01</v>
      </c>
      <c r="E255" s="1">
        <f>_xlfn.IFNA(VLOOKUP('Comp X - Kilter'!B255,'Kilter Holds'!$P$36:$AA$208,6,0),0)</f>
        <v>0</v>
      </c>
      <c r="G255" s="2">
        <f t="shared" si="10"/>
        <v>0</v>
      </c>
      <c r="H255" s="2">
        <f t="shared" si="11"/>
        <v>0</v>
      </c>
    </row>
    <row r="256" spans="2:8">
      <c r="B256" t="s">
        <v>511</v>
      </c>
      <c r="C256" t="s">
        <v>1012</v>
      </c>
      <c r="D256" s="7" t="str">
        <f t="shared" si="12"/>
        <v>15-12</v>
      </c>
      <c r="E256" s="1">
        <f>_xlfn.IFNA(VLOOKUP('Comp X - Kilter'!B256,'Kilter Holds'!$P$36:$AA$208,7,0),0)</f>
        <v>0</v>
      </c>
      <c r="G256" s="2">
        <f t="shared" si="10"/>
        <v>0</v>
      </c>
      <c r="H256" s="2">
        <f t="shared" si="11"/>
        <v>0</v>
      </c>
    </row>
    <row r="257" spans="2:8">
      <c r="B257" t="s">
        <v>511</v>
      </c>
      <c r="C257" t="s">
        <v>1012</v>
      </c>
      <c r="D257" s="8" t="str">
        <f t="shared" si="12"/>
        <v>16-16</v>
      </c>
      <c r="E257" s="1">
        <f>_xlfn.IFNA(VLOOKUP('Comp X - Kilter'!B257,'Kilter Holds'!$P$36:$AA$208,8,0),0)</f>
        <v>0</v>
      </c>
      <c r="G257" s="2">
        <f t="shared" si="10"/>
        <v>0</v>
      </c>
      <c r="H257" s="2">
        <f t="shared" si="11"/>
        <v>0</v>
      </c>
    </row>
    <row r="258" spans="2:8">
      <c r="B258" t="s">
        <v>511</v>
      </c>
      <c r="C258" t="s">
        <v>1012</v>
      </c>
      <c r="D258" s="9" t="str">
        <f t="shared" si="12"/>
        <v>13-01</v>
      </c>
      <c r="E258" s="1">
        <f>_xlfn.IFNA(VLOOKUP('Comp X - Kilter'!B258,'Kilter Holds'!$P$36:$AA$208,9,0),0)</f>
        <v>0</v>
      </c>
      <c r="G258" s="2">
        <f t="shared" si="10"/>
        <v>0</v>
      </c>
      <c r="H258" s="2">
        <f t="shared" si="11"/>
        <v>0</v>
      </c>
    </row>
    <row r="259" spans="2:8">
      <c r="B259" t="s">
        <v>511</v>
      </c>
      <c r="C259" t="s">
        <v>1012</v>
      </c>
      <c r="D259" s="10" t="str">
        <f t="shared" si="12"/>
        <v>07-13</v>
      </c>
      <c r="E259" s="1">
        <f>_xlfn.IFNA(VLOOKUP('Comp X - Kilter'!B259,'Kilter Holds'!$P$36:$AA$208,10,0),0)</f>
        <v>0</v>
      </c>
      <c r="G259" s="2">
        <f t="shared" ref="G259:G322" si="13">E259*F259</f>
        <v>0</v>
      </c>
      <c r="H259" s="2">
        <f t="shared" ref="H259:H322" si="14">IF($S$11="Y",G259*0.15,0)</f>
        <v>0</v>
      </c>
    </row>
    <row r="260" spans="2:8">
      <c r="B260" t="s">
        <v>511</v>
      </c>
      <c r="C260" t="s">
        <v>1012</v>
      </c>
      <c r="D260" s="11" t="str">
        <f t="shared" si="12"/>
        <v>11-26</v>
      </c>
      <c r="E260" s="1">
        <f>_xlfn.IFNA(VLOOKUP('Comp X - Kilter'!B260,'Kilter Holds'!$P$36:$AA$208,11,0),0)</f>
        <v>0</v>
      </c>
      <c r="G260" s="2">
        <f t="shared" si="13"/>
        <v>0</v>
      </c>
      <c r="H260" s="2">
        <f t="shared" si="14"/>
        <v>0</v>
      </c>
    </row>
    <row r="261" spans="2:8">
      <c r="B261" t="s">
        <v>511</v>
      </c>
      <c r="C261" t="s">
        <v>1012</v>
      </c>
      <c r="D261" s="13" t="str">
        <f t="shared" si="12"/>
        <v>18-01</v>
      </c>
      <c r="E261" s="1">
        <f>_xlfn.IFNA(VLOOKUP('Comp X - Kilter'!B261,'Kilter Holds'!$P$36:$AA$208,12,0),0)</f>
        <v>0</v>
      </c>
      <c r="G261" s="2">
        <f t="shared" si="13"/>
        <v>0</v>
      </c>
      <c r="H261" s="2">
        <f t="shared" si="14"/>
        <v>0</v>
      </c>
    </row>
    <row r="262" spans="2:8">
      <c r="B262" t="s">
        <v>511</v>
      </c>
      <c r="C262" t="s">
        <v>1012</v>
      </c>
      <c r="D262" s="12" t="str">
        <f t="shared" si="12"/>
        <v>Color Code</v>
      </c>
      <c r="E262" s="1" t="e">
        <f>_xlfn.IFNA(VLOOKUP('Comp X - Kilter'!B262,'Kilter Holds'!$P$36:$AA$208,13,0),0)</f>
        <v>#REF!</v>
      </c>
      <c r="G262" s="2" t="e">
        <f t="shared" si="13"/>
        <v>#REF!</v>
      </c>
      <c r="H262" s="2">
        <f t="shared" si="14"/>
        <v>0</v>
      </c>
    </row>
    <row r="263" spans="2:8">
      <c r="B263" t="s">
        <v>385</v>
      </c>
      <c r="C263" t="s">
        <v>1013</v>
      </c>
      <c r="D263" s="5" t="str">
        <f t="shared" si="12"/>
        <v>11-12</v>
      </c>
      <c r="E263" s="1">
        <f>_xlfn.IFNA(VLOOKUP('Comp X - Kilter'!B263,'Kilter Holds'!$P$36:$AA$208,5,0),0)</f>
        <v>0</v>
      </c>
      <c r="G263" s="2">
        <f t="shared" si="13"/>
        <v>0</v>
      </c>
      <c r="H263" s="2">
        <f t="shared" si="14"/>
        <v>0</v>
      </c>
    </row>
    <row r="264" spans="2:8">
      <c r="B264" t="s">
        <v>385</v>
      </c>
      <c r="C264" t="s">
        <v>1013</v>
      </c>
      <c r="D264" s="6" t="str">
        <f t="shared" si="12"/>
        <v>14-01</v>
      </c>
      <c r="E264" s="1">
        <f>_xlfn.IFNA(VLOOKUP('Comp X - Kilter'!B264,'Kilter Holds'!$P$36:$AA$208,6,0),0)</f>
        <v>0</v>
      </c>
      <c r="G264" s="2">
        <f t="shared" si="13"/>
        <v>0</v>
      </c>
      <c r="H264" s="2">
        <f t="shared" si="14"/>
        <v>0</v>
      </c>
    </row>
    <row r="265" spans="2:8">
      <c r="B265" t="s">
        <v>385</v>
      </c>
      <c r="C265" t="s">
        <v>1013</v>
      </c>
      <c r="D265" s="7" t="str">
        <f t="shared" si="12"/>
        <v>15-12</v>
      </c>
      <c r="E265" s="1">
        <f>_xlfn.IFNA(VLOOKUP('Comp X - Kilter'!B265,'Kilter Holds'!$P$36:$AA$208,7,0),0)</f>
        <v>0</v>
      </c>
      <c r="G265" s="2">
        <f t="shared" si="13"/>
        <v>0</v>
      </c>
      <c r="H265" s="2">
        <f t="shared" si="14"/>
        <v>0</v>
      </c>
    </row>
    <row r="266" spans="2:8">
      <c r="B266" t="s">
        <v>385</v>
      </c>
      <c r="C266" t="s">
        <v>1013</v>
      </c>
      <c r="D266" s="8" t="str">
        <f t="shared" si="12"/>
        <v>16-16</v>
      </c>
      <c r="E266" s="1">
        <f>_xlfn.IFNA(VLOOKUP('Comp X - Kilter'!B266,'Kilter Holds'!$P$36:$AA$208,8,0),0)</f>
        <v>0</v>
      </c>
      <c r="G266" s="2">
        <f t="shared" si="13"/>
        <v>0</v>
      </c>
      <c r="H266" s="2">
        <f t="shared" si="14"/>
        <v>0</v>
      </c>
    </row>
    <row r="267" spans="2:8">
      <c r="B267" t="s">
        <v>385</v>
      </c>
      <c r="C267" t="s">
        <v>1013</v>
      </c>
      <c r="D267" s="9" t="str">
        <f t="shared" si="12"/>
        <v>13-01</v>
      </c>
      <c r="E267" s="1">
        <f>_xlfn.IFNA(VLOOKUP('Comp X - Kilter'!B267,'Kilter Holds'!$P$36:$AA$208,9,0),0)</f>
        <v>0</v>
      </c>
      <c r="G267" s="2">
        <f t="shared" si="13"/>
        <v>0</v>
      </c>
      <c r="H267" s="2">
        <f t="shared" si="14"/>
        <v>0</v>
      </c>
    </row>
    <row r="268" spans="2:8">
      <c r="B268" t="s">
        <v>385</v>
      </c>
      <c r="C268" t="s">
        <v>1013</v>
      </c>
      <c r="D268" s="10" t="str">
        <f t="shared" si="12"/>
        <v>07-13</v>
      </c>
      <c r="E268" s="1">
        <f>_xlfn.IFNA(VLOOKUP('Comp X - Kilter'!B268,'Kilter Holds'!$P$36:$AA$208,10,0),0)</f>
        <v>0</v>
      </c>
      <c r="G268" s="2">
        <f t="shared" si="13"/>
        <v>0</v>
      </c>
      <c r="H268" s="2">
        <f t="shared" si="14"/>
        <v>0</v>
      </c>
    </row>
    <row r="269" spans="2:8">
      <c r="B269" t="s">
        <v>385</v>
      </c>
      <c r="C269" t="s">
        <v>1013</v>
      </c>
      <c r="D269" s="11" t="str">
        <f t="shared" si="12"/>
        <v>11-26</v>
      </c>
      <c r="E269" s="1">
        <f>_xlfn.IFNA(VLOOKUP('Comp X - Kilter'!B269,'Kilter Holds'!$P$36:$AA$208,11,0),0)</f>
        <v>0</v>
      </c>
      <c r="G269" s="2">
        <f t="shared" si="13"/>
        <v>0</v>
      </c>
      <c r="H269" s="2">
        <f t="shared" si="14"/>
        <v>0</v>
      </c>
    </row>
    <row r="270" spans="2:8">
      <c r="B270" t="s">
        <v>385</v>
      </c>
      <c r="C270" t="s">
        <v>1013</v>
      </c>
      <c r="D270" s="13" t="str">
        <f t="shared" si="12"/>
        <v>18-01</v>
      </c>
      <c r="E270" s="1">
        <f>_xlfn.IFNA(VLOOKUP('Comp X - Kilter'!B270,'Kilter Holds'!$P$36:$AA$208,12,0),0)</f>
        <v>0</v>
      </c>
      <c r="G270" s="2">
        <f t="shared" si="13"/>
        <v>0</v>
      </c>
      <c r="H270" s="2">
        <f t="shared" si="14"/>
        <v>0</v>
      </c>
    </row>
    <row r="271" spans="2:8">
      <c r="B271" t="s">
        <v>385</v>
      </c>
      <c r="C271" t="s">
        <v>1013</v>
      </c>
      <c r="D271" s="12" t="str">
        <f t="shared" si="12"/>
        <v>Color Code</v>
      </c>
      <c r="E271" s="1" t="e">
        <f>_xlfn.IFNA(VLOOKUP('Comp X - Kilter'!B271,'Kilter Holds'!$P$36:$AA$208,13,0),0)</f>
        <v>#REF!</v>
      </c>
      <c r="G271" s="2" t="e">
        <f t="shared" si="13"/>
        <v>#REF!</v>
      </c>
      <c r="H271" s="2">
        <f t="shared" si="14"/>
        <v>0</v>
      </c>
    </row>
    <row r="272" spans="2:8">
      <c r="B272" t="s">
        <v>386</v>
      </c>
      <c r="C272" t="s">
        <v>1014</v>
      </c>
      <c r="D272" s="5" t="str">
        <f t="shared" si="12"/>
        <v>11-12</v>
      </c>
      <c r="E272" s="1">
        <f>_xlfn.IFNA(VLOOKUP('Comp X - Kilter'!B272,'Kilter Holds'!$P$36:$AA$208,5,0),0)</f>
        <v>0</v>
      </c>
      <c r="G272" s="2">
        <f t="shared" si="13"/>
        <v>0</v>
      </c>
      <c r="H272" s="2">
        <f t="shared" si="14"/>
        <v>0</v>
      </c>
    </row>
    <row r="273" spans="2:8">
      <c r="B273" t="s">
        <v>386</v>
      </c>
      <c r="C273" t="s">
        <v>1014</v>
      </c>
      <c r="D273" s="6" t="str">
        <f t="shared" si="12"/>
        <v>14-01</v>
      </c>
      <c r="E273" s="1">
        <f>_xlfn.IFNA(VLOOKUP('Comp X - Kilter'!B273,'Kilter Holds'!$P$36:$AA$208,6,0),0)</f>
        <v>0</v>
      </c>
      <c r="G273" s="2">
        <f t="shared" si="13"/>
        <v>0</v>
      </c>
      <c r="H273" s="2">
        <f t="shared" si="14"/>
        <v>0</v>
      </c>
    </row>
    <row r="274" spans="2:8">
      <c r="B274" t="s">
        <v>386</v>
      </c>
      <c r="C274" t="s">
        <v>1014</v>
      </c>
      <c r="D274" s="7" t="str">
        <f t="shared" si="12"/>
        <v>15-12</v>
      </c>
      <c r="E274" s="1">
        <f>_xlfn.IFNA(VLOOKUP('Comp X - Kilter'!B274,'Kilter Holds'!$P$36:$AA$208,7,0),0)</f>
        <v>0</v>
      </c>
      <c r="G274" s="2">
        <f t="shared" si="13"/>
        <v>0</v>
      </c>
      <c r="H274" s="2">
        <f t="shared" si="14"/>
        <v>0</v>
      </c>
    </row>
    <row r="275" spans="2:8">
      <c r="B275" t="s">
        <v>386</v>
      </c>
      <c r="C275" t="s">
        <v>1014</v>
      </c>
      <c r="D275" s="8" t="str">
        <f t="shared" si="12"/>
        <v>16-16</v>
      </c>
      <c r="E275" s="1">
        <f>_xlfn.IFNA(VLOOKUP('Comp X - Kilter'!B275,'Kilter Holds'!$P$36:$AA$208,8,0),0)</f>
        <v>0</v>
      </c>
      <c r="G275" s="2">
        <f t="shared" si="13"/>
        <v>0</v>
      </c>
      <c r="H275" s="2">
        <f t="shared" si="14"/>
        <v>0</v>
      </c>
    </row>
    <row r="276" spans="2:8">
      <c r="B276" t="s">
        <v>386</v>
      </c>
      <c r="C276" t="s">
        <v>1014</v>
      </c>
      <c r="D276" s="9" t="str">
        <f t="shared" ref="D276:D339" si="15">D267</f>
        <v>13-01</v>
      </c>
      <c r="E276" s="1">
        <f>_xlfn.IFNA(VLOOKUP('Comp X - Kilter'!B276,'Kilter Holds'!$P$36:$AA$208,9,0),0)</f>
        <v>0</v>
      </c>
      <c r="G276" s="2">
        <f t="shared" si="13"/>
        <v>0</v>
      </c>
      <c r="H276" s="2">
        <f t="shared" si="14"/>
        <v>0</v>
      </c>
    </row>
    <row r="277" spans="2:8">
      <c r="B277" t="s">
        <v>386</v>
      </c>
      <c r="C277" t="s">
        <v>1014</v>
      </c>
      <c r="D277" s="10" t="str">
        <f t="shared" si="15"/>
        <v>07-13</v>
      </c>
      <c r="E277" s="1">
        <f>_xlfn.IFNA(VLOOKUP('Comp X - Kilter'!B277,'Kilter Holds'!$P$36:$AA$208,10,0),0)</f>
        <v>0</v>
      </c>
      <c r="G277" s="2">
        <f t="shared" si="13"/>
        <v>0</v>
      </c>
      <c r="H277" s="2">
        <f t="shared" si="14"/>
        <v>0</v>
      </c>
    </row>
    <row r="278" spans="2:8">
      <c r="B278" t="s">
        <v>386</v>
      </c>
      <c r="C278" t="s">
        <v>1014</v>
      </c>
      <c r="D278" s="11" t="str">
        <f t="shared" si="15"/>
        <v>11-26</v>
      </c>
      <c r="E278" s="1">
        <f>_xlfn.IFNA(VLOOKUP('Comp X - Kilter'!B278,'Kilter Holds'!$P$36:$AA$208,11,0),0)</f>
        <v>0</v>
      </c>
      <c r="G278" s="2">
        <f t="shared" si="13"/>
        <v>0</v>
      </c>
      <c r="H278" s="2">
        <f t="shared" si="14"/>
        <v>0</v>
      </c>
    </row>
    <row r="279" spans="2:8">
      <c r="B279" t="s">
        <v>386</v>
      </c>
      <c r="C279" t="s">
        <v>1014</v>
      </c>
      <c r="D279" s="13" t="str">
        <f t="shared" si="15"/>
        <v>18-01</v>
      </c>
      <c r="E279" s="1">
        <f>_xlfn.IFNA(VLOOKUP('Comp X - Kilter'!B279,'Kilter Holds'!$P$36:$AA$208,12,0),0)</f>
        <v>0</v>
      </c>
      <c r="G279" s="2">
        <f t="shared" si="13"/>
        <v>0</v>
      </c>
      <c r="H279" s="2">
        <f t="shared" si="14"/>
        <v>0</v>
      </c>
    </row>
    <row r="280" spans="2:8">
      <c r="B280" t="s">
        <v>386</v>
      </c>
      <c r="C280" t="s">
        <v>1014</v>
      </c>
      <c r="D280" s="12" t="str">
        <f t="shared" si="15"/>
        <v>Color Code</v>
      </c>
      <c r="E280" s="1" t="e">
        <f>_xlfn.IFNA(VLOOKUP('Comp X - Kilter'!B280,'Kilter Holds'!$P$36:$AA$208,13,0),0)</f>
        <v>#REF!</v>
      </c>
      <c r="G280" s="2" t="e">
        <f t="shared" si="13"/>
        <v>#REF!</v>
      </c>
      <c r="H280" s="2">
        <f t="shared" si="14"/>
        <v>0</v>
      </c>
    </row>
    <row r="281" spans="2:8">
      <c r="B281" t="s">
        <v>387</v>
      </c>
      <c r="C281" t="s">
        <v>1015</v>
      </c>
      <c r="D281" s="5" t="str">
        <f t="shared" si="15"/>
        <v>11-12</v>
      </c>
      <c r="E281" s="1">
        <f>_xlfn.IFNA(VLOOKUP('Comp X - Kilter'!B281,'Kilter Holds'!$P$36:$AA$208,5,0),0)</f>
        <v>0</v>
      </c>
      <c r="G281" s="2">
        <f t="shared" si="13"/>
        <v>0</v>
      </c>
      <c r="H281" s="2">
        <f t="shared" si="14"/>
        <v>0</v>
      </c>
    </row>
    <row r="282" spans="2:8">
      <c r="B282" t="s">
        <v>387</v>
      </c>
      <c r="C282" t="s">
        <v>1015</v>
      </c>
      <c r="D282" s="6" t="str">
        <f t="shared" si="15"/>
        <v>14-01</v>
      </c>
      <c r="E282" s="1">
        <f>_xlfn.IFNA(VLOOKUP('Comp X - Kilter'!B282,'Kilter Holds'!$P$36:$AA$208,6,0),0)</f>
        <v>0</v>
      </c>
      <c r="G282" s="2">
        <f t="shared" si="13"/>
        <v>0</v>
      </c>
      <c r="H282" s="2">
        <f t="shared" si="14"/>
        <v>0</v>
      </c>
    </row>
    <row r="283" spans="2:8">
      <c r="B283" t="s">
        <v>387</v>
      </c>
      <c r="C283" t="s">
        <v>1015</v>
      </c>
      <c r="D283" s="7" t="str">
        <f t="shared" si="15"/>
        <v>15-12</v>
      </c>
      <c r="E283" s="1">
        <f>_xlfn.IFNA(VLOOKUP('Comp X - Kilter'!B283,'Kilter Holds'!$P$36:$AA$208,7,0),0)</f>
        <v>0</v>
      </c>
      <c r="G283" s="2">
        <f t="shared" si="13"/>
        <v>0</v>
      </c>
      <c r="H283" s="2">
        <f t="shared" si="14"/>
        <v>0</v>
      </c>
    </row>
    <row r="284" spans="2:8">
      <c r="B284" t="s">
        <v>387</v>
      </c>
      <c r="C284" t="s">
        <v>1015</v>
      </c>
      <c r="D284" s="8" t="str">
        <f t="shared" si="15"/>
        <v>16-16</v>
      </c>
      <c r="E284" s="1">
        <f>_xlfn.IFNA(VLOOKUP('Comp X - Kilter'!B284,'Kilter Holds'!$P$36:$AA$208,8,0),0)</f>
        <v>0</v>
      </c>
      <c r="G284" s="2">
        <f t="shared" si="13"/>
        <v>0</v>
      </c>
      <c r="H284" s="2">
        <f t="shared" si="14"/>
        <v>0</v>
      </c>
    </row>
    <row r="285" spans="2:8">
      <c r="B285" t="s">
        <v>387</v>
      </c>
      <c r="C285" t="s">
        <v>1015</v>
      </c>
      <c r="D285" s="9" t="str">
        <f t="shared" si="15"/>
        <v>13-01</v>
      </c>
      <c r="E285" s="1">
        <f>_xlfn.IFNA(VLOOKUP('Comp X - Kilter'!B285,'Kilter Holds'!$P$36:$AA$208,9,0),0)</f>
        <v>0</v>
      </c>
      <c r="G285" s="2">
        <f t="shared" si="13"/>
        <v>0</v>
      </c>
      <c r="H285" s="2">
        <f t="shared" si="14"/>
        <v>0</v>
      </c>
    </row>
    <row r="286" spans="2:8">
      <c r="B286" t="s">
        <v>387</v>
      </c>
      <c r="C286" t="s">
        <v>1015</v>
      </c>
      <c r="D286" s="10" t="str">
        <f t="shared" si="15"/>
        <v>07-13</v>
      </c>
      <c r="E286" s="1">
        <f>_xlfn.IFNA(VLOOKUP('Comp X - Kilter'!B286,'Kilter Holds'!$P$36:$AA$208,10,0),0)</f>
        <v>0</v>
      </c>
      <c r="G286" s="2">
        <f t="shared" si="13"/>
        <v>0</v>
      </c>
      <c r="H286" s="2">
        <f t="shared" si="14"/>
        <v>0</v>
      </c>
    </row>
    <row r="287" spans="2:8">
      <c r="B287" t="s">
        <v>387</v>
      </c>
      <c r="C287" t="s">
        <v>1015</v>
      </c>
      <c r="D287" s="11" t="str">
        <f t="shared" si="15"/>
        <v>11-26</v>
      </c>
      <c r="E287" s="1">
        <f>_xlfn.IFNA(VLOOKUP('Comp X - Kilter'!B287,'Kilter Holds'!$P$36:$AA$208,11,0),0)</f>
        <v>0</v>
      </c>
      <c r="G287" s="2">
        <f t="shared" si="13"/>
        <v>0</v>
      </c>
      <c r="H287" s="2">
        <f t="shared" si="14"/>
        <v>0</v>
      </c>
    </row>
    <row r="288" spans="2:8">
      <c r="B288" t="s">
        <v>387</v>
      </c>
      <c r="C288" t="s">
        <v>1015</v>
      </c>
      <c r="D288" s="13" t="str">
        <f t="shared" si="15"/>
        <v>18-01</v>
      </c>
      <c r="E288" s="1">
        <f>_xlfn.IFNA(VLOOKUP('Comp X - Kilter'!B288,'Kilter Holds'!$P$36:$AA$208,12,0),0)</f>
        <v>0</v>
      </c>
      <c r="G288" s="2">
        <f t="shared" si="13"/>
        <v>0</v>
      </c>
      <c r="H288" s="2">
        <f t="shared" si="14"/>
        <v>0</v>
      </c>
    </row>
    <row r="289" spans="2:8">
      <c r="B289" t="s">
        <v>387</v>
      </c>
      <c r="C289" t="s">
        <v>1015</v>
      </c>
      <c r="D289" s="12" t="str">
        <f t="shared" si="15"/>
        <v>Color Code</v>
      </c>
      <c r="E289" s="1" t="e">
        <f>_xlfn.IFNA(VLOOKUP('Comp X - Kilter'!B289,'Kilter Holds'!$P$36:$AA$208,13,0),0)</f>
        <v>#REF!</v>
      </c>
      <c r="G289" s="2" t="e">
        <f t="shared" si="13"/>
        <v>#REF!</v>
      </c>
      <c r="H289" s="2">
        <f t="shared" si="14"/>
        <v>0</v>
      </c>
    </row>
    <row r="290" spans="2:8">
      <c r="B290" t="s">
        <v>388</v>
      </c>
      <c r="C290" t="s">
        <v>1016</v>
      </c>
      <c r="D290" s="5" t="str">
        <f t="shared" si="15"/>
        <v>11-12</v>
      </c>
      <c r="E290" s="1">
        <f>_xlfn.IFNA(VLOOKUP('Comp X - Kilter'!B290,'Kilter Holds'!$P$36:$AA$208,5,0),0)</f>
        <v>0</v>
      </c>
      <c r="G290" s="2">
        <f t="shared" si="13"/>
        <v>0</v>
      </c>
      <c r="H290" s="2">
        <f t="shared" si="14"/>
        <v>0</v>
      </c>
    </row>
    <row r="291" spans="2:8">
      <c r="B291" t="s">
        <v>388</v>
      </c>
      <c r="C291" t="s">
        <v>1016</v>
      </c>
      <c r="D291" s="6" t="str">
        <f t="shared" si="15"/>
        <v>14-01</v>
      </c>
      <c r="E291" s="1">
        <f>_xlfn.IFNA(VLOOKUP('Comp X - Kilter'!B291,'Kilter Holds'!$P$36:$AA$208,6,0),0)</f>
        <v>0</v>
      </c>
      <c r="G291" s="2">
        <f t="shared" si="13"/>
        <v>0</v>
      </c>
      <c r="H291" s="2">
        <f t="shared" si="14"/>
        <v>0</v>
      </c>
    </row>
    <row r="292" spans="2:8">
      <c r="B292" t="s">
        <v>388</v>
      </c>
      <c r="C292" t="s">
        <v>1016</v>
      </c>
      <c r="D292" s="7" t="str">
        <f t="shared" si="15"/>
        <v>15-12</v>
      </c>
      <c r="E292" s="1">
        <f>_xlfn.IFNA(VLOOKUP('Comp X - Kilter'!B292,'Kilter Holds'!$P$36:$AA$208,7,0),0)</f>
        <v>0</v>
      </c>
      <c r="G292" s="2">
        <f t="shared" si="13"/>
        <v>0</v>
      </c>
      <c r="H292" s="2">
        <f t="shared" si="14"/>
        <v>0</v>
      </c>
    </row>
    <row r="293" spans="2:8">
      <c r="B293" t="s">
        <v>388</v>
      </c>
      <c r="C293" t="s">
        <v>1016</v>
      </c>
      <c r="D293" s="8" t="str">
        <f t="shared" si="15"/>
        <v>16-16</v>
      </c>
      <c r="E293" s="1">
        <f>_xlfn.IFNA(VLOOKUP('Comp X - Kilter'!B293,'Kilter Holds'!$P$36:$AA$208,8,0),0)</f>
        <v>0</v>
      </c>
      <c r="G293" s="2">
        <f t="shared" si="13"/>
        <v>0</v>
      </c>
      <c r="H293" s="2">
        <f t="shared" si="14"/>
        <v>0</v>
      </c>
    </row>
    <row r="294" spans="2:8">
      <c r="B294" t="s">
        <v>388</v>
      </c>
      <c r="C294" t="s">
        <v>1016</v>
      </c>
      <c r="D294" s="9" t="str">
        <f t="shared" si="15"/>
        <v>13-01</v>
      </c>
      <c r="E294" s="1">
        <f>_xlfn.IFNA(VLOOKUP('Comp X - Kilter'!B294,'Kilter Holds'!$P$36:$AA$208,9,0),0)</f>
        <v>0</v>
      </c>
      <c r="G294" s="2">
        <f t="shared" si="13"/>
        <v>0</v>
      </c>
      <c r="H294" s="2">
        <f t="shared" si="14"/>
        <v>0</v>
      </c>
    </row>
    <row r="295" spans="2:8">
      <c r="B295" t="s">
        <v>388</v>
      </c>
      <c r="C295" t="s">
        <v>1016</v>
      </c>
      <c r="D295" s="10" t="str">
        <f t="shared" si="15"/>
        <v>07-13</v>
      </c>
      <c r="E295" s="1">
        <f>_xlfn.IFNA(VLOOKUP('Comp X - Kilter'!B295,'Kilter Holds'!$P$36:$AA$208,10,0),0)</f>
        <v>0</v>
      </c>
      <c r="G295" s="2">
        <f t="shared" si="13"/>
        <v>0</v>
      </c>
      <c r="H295" s="2">
        <f t="shared" si="14"/>
        <v>0</v>
      </c>
    </row>
    <row r="296" spans="2:8">
      <c r="B296" t="s">
        <v>388</v>
      </c>
      <c r="C296" t="s">
        <v>1016</v>
      </c>
      <c r="D296" s="11" t="str">
        <f t="shared" si="15"/>
        <v>11-26</v>
      </c>
      <c r="E296" s="1">
        <f>_xlfn.IFNA(VLOOKUP('Comp X - Kilter'!B296,'Kilter Holds'!$P$36:$AA$208,11,0),0)</f>
        <v>0</v>
      </c>
      <c r="G296" s="2">
        <f t="shared" si="13"/>
        <v>0</v>
      </c>
      <c r="H296" s="2">
        <f t="shared" si="14"/>
        <v>0</v>
      </c>
    </row>
    <row r="297" spans="2:8">
      <c r="B297" t="s">
        <v>388</v>
      </c>
      <c r="C297" t="s">
        <v>1016</v>
      </c>
      <c r="D297" s="13" t="str">
        <f t="shared" si="15"/>
        <v>18-01</v>
      </c>
      <c r="E297" s="1">
        <f>_xlfn.IFNA(VLOOKUP('Comp X - Kilter'!B297,'Kilter Holds'!$P$36:$AA$208,12,0),0)</f>
        <v>0</v>
      </c>
      <c r="G297" s="2">
        <f t="shared" si="13"/>
        <v>0</v>
      </c>
      <c r="H297" s="2">
        <f t="shared" si="14"/>
        <v>0</v>
      </c>
    </row>
    <row r="298" spans="2:8">
      <c r="B298" t="s">
        <v>388</v>
      </c>
      <c r="C298" t="s">
        <v>1016</v>
      </c>
      <c r="D298" s="12" t="str">
        <f t="shared" si="15"/>
        <v>Color Code</v>
      </c>
      <c r="E298" s="1" t="e">
        <f>_xlfn.IFNA(VLOOKUP('Comp X - Kilter'!B298,'Kilter Holds'!$P$36:$AA$208,13,0),0)</f>
        <v>#REF!</v>
      </c>
      <c r="G298" s="2" t="e">
        <f t="shared" si="13"/>
        <v>#REF!</v>
      </c>
      <c r="H298" s="2">
        <f t="shared" si="14"/>
        <v>0</v>
      </c>
    </row>
    <row r="299" spans="2:8">
      <c r="B299" t="s">
        <v>389</v>
      </c>
      <c r="C299" t="s">
        <v>1017</v>
      </c>
      <c r="D299" s="5" t="str">
        <f t="shared" si="15"/>
        <v>11-12</v>
      </c>
      <c r="E299" s="1">
        <f>_xlfn.IFNA(VLOOKUP('Comp X - Kilter'!B299,'Kilter Holds'!$P$36:$AA$208,5,0),0)</f>
        <v>0</v>
      </c>
      <c r="G299" s="2">
        <f t="shared" si="13"/>
        <v>0</v>
      </c>
      <c r="H299" s="2">
        <f t="shared" si="14"/>
        <v>0</v>
      </c>
    </row>
    <row r="300" spans="2:8">
      <c r="B300" t="s">
        <v>389</v>
      </c>
      <c r="C300" t="s">
        <v>1017</v>
      </c>
      <c r="D300" s="6" t="str">
        <f t="shared" si="15"/>
        <v>14-01</v>
      </c>
      <c r="E300" s="1">
        <f>_xlfn.IFNA(VLOOKUP('Comp X - Kilter'!B300,'Kilter Holds'!$P$36:$AA$208,6,0),0)</f>
        <v>0</v>
      </c>
      <c r="G300" s="2">
        <f t="shared" si="13"/>
        <v>0</v>
      </c>
      <c r="H300" s="2">
        <f t="shared" si="14"/>
        <v>0</v>
      </c>
    </row>
    <row r="301" spans="2:8">
      <c r="B301" t="s">
        <v>389</v>
      </c>
      <c r="C301" t="s">
        <v>1017</v>
      </c>
      <c r="D301" s="7" t="str">
        <f t="shared" si="15"/>
        <v>15-12</v>
      </c>
      <c r="E301" s="1">
        <f>_xlfn.IFNA(VLOOKUP('Comp X - Kilter'!B301,'Kilter Holds'!$P$36:$AA$208,7,0),0)</f>
        <v>0</v>
      </c>
      <c r="G301" s="2">
        <f t="shared" si="13"/>
        <v>0</v>
      </c>
      <c r="H301" s="2">
        <f t="shared" si="14"/>
        <v>0</v>
      </c>
    </row>
    <row r="302" spans="2:8">
      <c r="B302" t="s">
        <v>389</v>
      </c>
      <c r="C302" t="s">
        <v>1017</v>
      </c>
      <c r="D302" s="8" t="str">
        <f t="shared" si="15"/>
        <v>16-16</v>
      </c>
      <c r="E302" s="1">
        <f>_xlfn.IFNA(VLOOKUP('Comp X - Kilter'!B302,'Kilter Holds'!$P$36:$AA$208,8,0),0)</f>
        <v>0</v>
      </c>
      <c r="G302" s="2">
        <f t="shared" si="13"/>
        <v>0</v>
      </c>
      <c r="H302" s="2">
        <f t="shared" si="14"/>
        <v>0</v>
      </c>
    </row>
    <row r="303" spans="2:8">
      <c r="B303" t="s">
        <v>389</v>
      </c>
      <c r="C303" t="s">
        <v>1017</v>
      </c>
      <c r="D303" s="9" t="str">
        <f t="shared" si="15"/>
        <v>13-01</v>
      </c>
      <c r="E303" s="1">
        <f>_xlfn.IFNA(VLOOKUP('Comp X - Kilter'!B303,'Kilter Holds'!$P$36:$AA$208,9,0),0)</f>
        <v>0</v>
      </c>
      <c r="G303" s="2">
        <f t="shared" si="13"/>
        <v>0</v>
      </c>
      <c r="H303" s="2">
        <f t="shared" si="14"/>
        <v>0</v>
      </c>
    </row>
    <row r="304" spans="2:8">
      <c r="B304" t="s">
        <v>389</v>
      </c>
      <c r="C304" t="s">
        <v>1017</v>
      </c>
      <c r="D304" s="10" t="str">
        <f t="shared" si="15"/>
        <v>07-13</v>
      </c>
      <c r="E304" s="1">
        <f>_xlfn.IFNA(VLOOKUP('Comp X - Kilter'!B304,'Kilter Holds'!$P$36:$AA$208,10,0),0)</f>
        <v>0</v>
      </c>
      <c r="G304" s="2">
        <f t="shared" si="13"/>
        <v>0</v>
      </c>
      <c r="H304" s="2">
        <f t="shared" si="14"/>
        <v>0</v>
      </c>
    </row>
    <row r="305" spans="2:8">
      <c r="B305" t="s">
        <v>389</v>
      </c>
      <c r="C305" t="s">
        <v>1017</v>
      </c>
      <c r="D305" s="11" t="str">
        <f t="shared" si="15"/>
        <v>11-26</v>
      </c>
      <c r="E305" s="1">
        <f>_xlfn.IFNA(VLOOKUP('Comp X - Kilter'!B305,'Kilter Holds'!$P$36:$AA$208,11,0),0)</f>
        <v>0</v>
      </c>
      <c r="G305" s="2">
        <f t="shared" si="13"/>
        <v>0</v>
      </c>
      <c r="H305" s="2">
        <f t="shared" si="14"/>
        <v>0</v>
      </c>
    </row>
    <row r="306" spans="2:8">
      <c r="B306" t="s">
        <v>389</v>
      </c>
      <c r="C306" t="s">
        <v>1017</v>
      </c>
      <c r="D306" s="13" t="str">
        <f t="shared" si="15"/>
        <v>18-01</v>
      </c>
      <c r="E306" s="1">
        <f>_xlfn.IFNA(VLOOKUP('Comp X - Kilter'!B306,'Kilter Holds'!$P$36:$AA$208,12,0),0)</f>
        <v>0</v>
      </c>
      <c r="G306" s="2">
        <f t="shared" si="13"/>
        <v>0</v>
      </c>
      <c r="H306" s="2">
        <f t="shared" si="14"/>
        <v>0</v>
      </c>
    </row>
    <row r="307" spans="2:8">
      <c r="B307" t="s">
        <v>389</v>
      </c>
      <c r="C307" t="s">
        <v>1017</v>
      </c>
      <c r="D307" s="12" t="str">
        <f t="shared" si="15"/>
        <v>Color Code</v>
      </c>
      <c r="E307" s="1" t="e">
        <f>_xlfn.IFNA(VLOOKUP('Comp X - Kilter'!B307,'Kilter Holds'!$P$36:$AA$208,13,0),0)</f>
        <v>#REF!</v>
      </c>
      <c r="G307" s="2" t="e">
        <f t="shared" si="13"/>
        <v>#REF!</v>
      </c>
      <c r="H307" s="2">
        <f t="shared" si="14"/>
        <v>0</v>
      </c>
    </row>
    <row r="308" spans="2:8">
      <c r="B308" t="s">
        <v>390</v>
      </c>
      <c r="C308" t="s">
        <v>1018</v>
      </c>
      <c r="D308" s="5" t="str">
        <f t="shared" si="15"/>
        <v>11-12</v>
      </c>
      <c r="E308" s="1">
        <f>_xlfn.IFNA(VLOOKUP('Comp X - Kilter'!B308,'Kilter Holds'!$P$36:$AA$208,5,0),0)</f>
        <v>0</v>
      </c>
      <c r="G308" s="2">
        <f t="shared" si="13"/>
        <v>0</v>
      </c>
      <c r="H308" s="2">
        <f t="shared" si="14"/>
        <v>0</v>
      </c>
    </row>
    <row r="309" spans="2:8">
      <c r="B309" t="s">
        <v>390</v>
      </c>
      <c r="C309" t="s">
        <v>1018</v>
      </c>
      <c r="D309" s="6" t="str">
        <f t="shared" si="15"/>
        <v>14-01</v>
      </c>
      <c r="E309" s="1">
        <f>_xlfn.IFNA(VLOOKUP('Comp X - Kilter'!B309,'Kilter Holds'!$P$36:$AA$208,6,0),0)</f>
        <v>0</v>
      </c>
      <c r="G309" s="2">
        <f t="shared" si="13"/>
        <v>0</v>
      </c>
      <c r="H309" s="2">
        <f t="shared" si="14"/>
        <v>0</v>
      </c>
    </row>
    <row r="310" spans="2:8">
      <c r="B310" t="s">
        <v>390</v>
      </c>
      <c r="C310" t="s">
        <v>1018</v>
      </c>
      <c r="D310" s="7" t="str">
        <f t="shared" si="15"/>
        <v>15-12</v>
      </c>
      <c r="E310" s="1">
        <f>_xlfn.IFNA(VLOOKUP('Comp X - Kilter'!B310,'Kilter Holds'!$P$36:$AA$208,7,0),0)</f>
        <v>0</v>
      </c>
      <c r="G310" s="2">
        <f t="shared" si="13"/>
        <v>0</v>
      </c>
      <c r="H310" s="2">
        <f t="shared" si="14"/>
        <v>0</v>
      </c>
    </row>
    <row r="311" spans="2:8">
      <c r="B311" t="s">
        <v>390</v>
      </c>
      <c r="C311" t="s">
        <v>1018</v>
      </c>
      <c r="D311" s="8" t="str">
        <f t="shared" si="15"/>
        <v>16-16</v>
      </c>
      <c r="E311" s="1">
        <f>_xlfn.IFNA(VLOOKUP('Comp X - Kilter'!B311,'Kilter Holds'!$P$36:$AA$208,8,0),0)</f>
        <v>0</v>
      </c>
      <c r="G311" s="2">
        <f t="shared" si="13"/>
        <v>0</v>
      </c>
      <c r="H311" s="2">
        <f t="shared" si="14"/>
        <v>0</v>
      </c>
    </row>
    <row r="312" spans="2:8">
      <c r="B312" t="s">
        <v>390</v>
      </c>
      <c r="C312" t="s">
        <v>1018</v>
      </c>
      <c r="D312" s="9" t="str">
        <f t="shared" si="15"/>
        <v>13-01</v>
      </c>
      <c r="E312" s="1">
        <f>_xlfn.IFNA(VLOOKUP('Comp X - Kilter'!B312,'Kilter Holds'!$P$36:$AA$208,9,0),0)</f>
        <v>0</v>
      </c>
      <c r="G312" s="2">
        <f t="shared" si="13"/>
        <v>0</v>
      </c>
      <c r="H312" s="2">
        <f t="shared" si="14"/>
        <v>0</v>
      </c>
    </row>
    <row r="313" spans="2:8">
      <c r="B313" t="s">
        <v>390</v>
      </c>
      <c r="C313" t="s">
        <v>1018</v>
      </c>
      <c r="D313" s="10" t="str">
        <f t="shared" si="15"/>
        <v>07-13</v>
      </c>
      <c r="E313" s="1">
        <f>_xlfn.IFNA(VLOOKUP('Comp X - Kilter'!B313,'Kilter Holds'!$P$36:$AA$208,10,0),0)</f>
        <v>0</v>
      </c>
      <c r="G313" s="2">
        <f t="shared" si="13"/>
        <v>0</v>
      </c>
      <c r="H313" s="2">
        <f t="shared" si="14"/>
        <v>0</v>
      </c>
    </row>
    <row r="314" spans="2:8">
      <c r="B314" t="s">
        <v>390</v>
      </c>
      <c r="C314" t="s">
        <v>1018</v>
      </c>
      <c r="D314" s="11" t="str">
        <f t="shared" si="15"/>
        <v>11-26</v>
      </c>
      <c r="E314" s="1">
        <f>_xlfn.IFNA(VLOOKUP('Comp X - Kilter'!B314,'Kilter Holds'!$P$36:$AA$208,11,0),0)</f>
        <v>0</v>
      </c>
      <c r="G314" s="2">
        <f t="shared" si="13"/>
        <v>0</v>
      </c>
      <c r="H314" s="2">
        <f t="shared" si="14"/>
        <v>0</v>
      </c>
    </row>
    <row r="315" spans="2:8">
      <c r="B315" t="s">
        <v>390</v>
      </c>
      <c r="C315" t="s">
        <v>1018</v>
      </c>
      <c r="D315" s="13" t="str">
        <f t="shared" si="15"/>
        <v>18-01</v>
      </c>
      <c r="E315" s="1">
        <f>_xlfn.IFNA(VLOOKUP('Comp X - Kilter'!B315,'Kilter Holds'!$P$36:$AA$208,12,0),0)</f>
        <v>0</v>
      </c>
      <c r="G315" s="2">
        <f t="shared" si="13"/>
        <v>0</v>
      </c>
      <c r="H315" s="2">
        <f t="shared" si="14"/>
        <v>0</v>
      </c>
    </row>
    <row r="316" spans="2:8">
      <c r="B316" t="s">
        <v>390</v>
      </c>
      <c r="C316" t="s">
        <v>1018</v>
      </c>
      <c r="D316" s="12" t="str">
        <f t="shared" si="15"/>
        <v>Color Code</v>
      </c>
      <c r="E316" s="1" t="e">
        <f>_xlfn.IFNA(VLOOKUP('Comp X - Kilter'!B316,'Kilter Holds'!$P$36:$AA$208,13,0),0)</f>
        <v>#REF!</v>
      </c>
      <c r="G316" s="2" t="e">
        <f t="shared" si="13"/>
        <v>#REF!</v>
      </c>
      <c r="H316" s="2">
        <f t="shared" si="14"/>
        <v>0</v>
      </c>
    </row>
    <row r="317" spans="2:8">
      <c r="B317" t="s">
        <v>391</v>
      </c>
      <c r="C317" t="s">
        <v>1019</v>
      </c>
      <c r="D317" s="5" t="str">
        <f t="shared" si="15"/>
        <v>11-12</v>
      </c>
      <c r="E317" s="1">
        <f>_xlfn.IFNA(VLOOKUP('Comp X - Kilter'!B317,'Kilter Holds'!$P$36:$AA$208,5,0),0)</f>
        <v>0</v>
      </c>
      <c r="G317" s="2">
        <f t="shared" si="13"/>
        <v>0</v>
      </c>
      <c r="H317" s="2">
        <f t="shared" si="14"/>
        <v>0</v>
      </c>
    </row>
    <row r="318" spans="2:8">
      <c r="B318" t="s">
        <v>391</v>
      </c>
      <c r="C318" t="s">
        <v>1019</v>
      </c>
      <c r="D318" s="6" t="str">
        <f t="shared" si="15"/>
        <v>14-01</v>
      </c>
      <c r="E318" s="1">
        <f>_xlfn.IFNA(VLOOKUP('Comp X - Kilter'!B318,'Kilter Holds'!$P$36:$AA$208,6,0),0)</f>
        <v>0</v>
      </c>
      <c r="G318" s="2">
        <f t="shared" si="13"/>
        <v>0</v>
      </c>
      <c r="H318" s="2">
        <f t="shared" si="14"/>
        <v>0</v>
      </c>
    </row>
    <row r="319" spans="2:8">
      <c r="B319" t="s">
        <v>391</v>
      </c>
      <c r="C319" t="s">
        <v>1019</v>
      </c>
      <c r="D319" s="7" t="str">
        <f t="shared" si="15"/>
        <v>15-12</v>
      </c>
      <c r="E319" s="1">
        <f>_xlfn.IFNA(VLOOKUP('Comp X - Kilter'!B319,'Kilter Holds'!$P$36:$AA$208,7,0),0)</f>
        <v>0</v>
      </c>
      <c r="G319" s="2">
        <f t="shared" si="13"/>
        <v>0</v>
      </c>
      <c r="H319" s="2">
        <f t="shared" si="14"/>
        <v>0</v>
      </c>
    </row>
    <row r="320" spans="2:8">
      <c r="B320" t="s">
        <v>391</v>
      </c>
      <c r="C320" t="s">
        <v>1019</v>
      </c>
      <c r="D320" s="8" t="str">
        <f t="shared" si="15"/>
        <v>16-16</v>
      </c>
      <c r="E320" s="1">
        <f>_xlfn.IFNA(VLOOKUP('Comp X - Kilter'!B320,'Kilter Holds'!$P$36:$AA$208,8,0),0)</f>
        <v>0</v>
      </c>
      <c r="G320" s="2">
        <f t="shared" si="13"/>
        <v>0</v>
      </c>
      <c r="H320" s="2">
        <f t="shared" si="14"/>
        <v>0</v>
      </c>
    </row>
    <row r="321" spans="2:8">
      <c r="B321" t="s">
        <v>391</v>
      </c>
      <c r="C321" t="s">
        <v>1019</v>
      </c>
      <c r="D321" s="9" t="str">
        <f t="shared" si="15"/>
        <v>13-01</v>
      </c>
      <c r="E321" s="1">
        <f>_xlfn.IFNA(VLOOKUP('Comp X - Kilter'!B321,'Kilter Holds'!$P$36:$AA$208,9,0),0)</f>
        <v>0</v>
      </c>
      <c r="G321" s="2">
        <f t="shared" si="13"/>
        <v>0</v>
      </c>
      <c r="H321" s="2">
        <f t="shared" si="14"/>
        <v>0</v>
      </c>
    </row>
    <row r="322" spans="2:8">
      <c r="B322" t="s">
        <v>391</v>
      </c>
      <c r="C322" t="s">
        <v>1019</v>
      </c>
      <c r="D322" s="10" t="str">
        <f t="shared" si="15"/>
        <v>07-13</v>
      </c>
      <c r="E322" s="1">
        <f>_xlfn.IFNA(VLOOKUP('Comp X - Kilter'!B322,'Kilter Holds'!$P$36:$AA$208,10,0),0)</f>
        <v>0</v>
      </c>
      <c r="G322" s="2">
        <f t="shared" si="13"/>
        <v>0</v>
      </c>
      <c r="H322" s="2">
        <f t="shared" si="14"/>
        <v>0</v>
      </c>
    </row>
    <row r="323" spans="2:8">
      <c r="B323" t="s">
        <v>391</v>
      </c>
      <c r="C323" t="s">
        <v>1019</v>
      </c>
      <c r="D323" s="11" t="str">
        <f t="shared" si="15"/>
        <v>11-26</v>
      </c>
      <c r="E323" s="1">
        <f>_xlfn.IFNA(VLOOKUP('Comp X - Kilter'!B323,'Kilter Holds'!$P$36:$AA$208,11,0),0)</f>
        <v>0</v>
      </c>
      <c r="G323" s="2">
        <f t="shared" ref="G323:G386" si="16">E323*F323</f>
        <v>0</v>
      </c>
      <c r="H323" s="2">
        <f t="shared" ref="H323:H386" si="17">IF($S$11="Y",G323*0.15,0)</f>
        <v>0</v>
      </c>
    </row>
    <row r="324" spans="2:8">
      <c r="B324" t="s">
        <v>391</v>
      </c>
      <c r="C324" t="s">
        <v>1019</v>
      </c>
      <c r="D324" s="13" t="str">
        <f t="shared" si="15"/>
        <v>18-01</v>
      </c>
      <c r="E324" s="1">
        <f>_xlfn.IFNA(VLOOKUP('Comp X - Kilter'!B324,'Kilter Holds'!$P$36:$AA$208,12,0),0)</f>
        <v>0</v>
      </c>
      <c r="G324" s="2">
        <f t="shared" si="16"/>
        <v>0</v>
      </c>
      <c r="H324" s="2">
        <f t="shared" si="17"/>
        <v>0</v>
      </c>
    </row>
    <row r="325" spans="2:8">
      <c r="B325" t="s">
        <v>391</v>
      </c>
      <c r="C325" t="s">
        <v>1019</v>
      </c>
      <c r="D325" s="12" t="str">
        <f t="shared" si="15"/>
        <v>Color Code</v>
      </c>
      <c r="E325" s="1" t="e">
        <f>_xlfn.IFNA(VLOOKUP('Comp X - Kilter'!B325,'Kilter Holds'!$P$36:$AA$208,13,0),0)</f>
        <v>#REF!</v>
      </c>
      <c r="G325" s="2" t="e">
        <f t="shared" si="16"/>
        <v>#REF!</v>
      </c>
      <c r="H325" s="2">
        <f t="shared" si="17"/>
        <v>0</v>
      </c>
    </row>
    <row r="326" spans="2:8">
      <c r="B326" t="s">
        <v>392</v>
      </c>
      <c r="C326" t="s">
        <v>1020</v>
      </c>
      <c r="D326" s="5" t="str">
        <f t="shared" si="15"/>
        <v>11-12</v>
      </c>
      <c r="E326" s="1">
        <f>_xlfn.IFNA(VLOOKUP('Comp X - Kilter'!B326,'Kilter Holds'!$P$36:$AA$208,5,0),0)</f>
        <v>0</v>
      </c>
      <c r="G326" s="2">
        <f t="shared" si="16"/>
        <v>0</v>
      </c>
      <c r="H326" s="2">
        <f t="shared" si="17"/>
        <v>0</v>
      </c>
    </row>
    <row r="327" spans="2:8">
      <c r="B327" t="s">
        <v>392</v>
      </c>
      <c r="C327" t="s">
        <v>1020</v>
      </c>
      <c r="D327" s="6" t="str">
        <f t="shared" si="15"/>
        <v>14-01</v>
      </c>
      <c r="E327" s="1">
        <f>_xlfn.IFNA(VLOOKUP('Comp X - Kilter'!B327,'Kilter Holds'!$P$36:$AA$208,6,0),0)</f>
        <v>0</v>
      </c>
      <c r="G327" s="2">
        <f t="shared" si="16"/>
        <v>0</v>
      </c>
      <c r="H327" s="2">
        <f t="shared" si="17"/>
        <v>0</v>
      </c>
    </row>
    <row r="328" spans="2:8">
      <c r="B328" t="s">
        <v>392</v>
      </c>
      <c r="C328" t="s">
        <v>1020</v>
      </c>
      <c r="D328" s="7" t="str">
        <f t="shared" si="15"/>
        <v>15-12</v>
      </c>
      <c r="E328" s="1">
        <f>_xlfn.IFNA(VLOOKUP('Comp X - Kilter'!B328,'Kilter Holds'!$P$36:$AA$208,7,0),0)</f>
        <v>0</v>
      </c>
      <c r="G328" s="2">
        <f t="shared" si="16"/>
        <v>0</v>
      </c>
      <c r="H328" s="2">
        <f t="shared" si="17"/>
        <v>0</v>
      </c>
    </row>
    <row r="329" spans="2:8">
      <c r="B329" t="s">
        <v>392</v>
      </c>
      <c r="C329" t="s">
        <v>1020</v>
      </c>
      <c r="D329" s="8" t="str">
        <f t="shared" si="15"/>
        <v>16-16</v>
      </c>
      <c r="E329" s="1">
        <f>_xlfn.IFNA(VLOOKUP('Comp X - Kilter'!B329,'Kilter Holds'!$P$36:$AA$208,8,0),0)</f>
        <v>0</v>
      </c>
      <c r="G329" s="2">
        <f t="shared" si="16"/>
        <v>0</v>
      </c>
      <c r="H329" s="2">
        <f t="shared" si="17"/>
        <v>0</v>
      </c>
    </row>
    <row r="330" spans="2:8">
      <c r="B330" t="s">
        <v>392</v>
      </c>
      <c r="C330" t="s">
        <v>1020</v>
      </c>
      <c r="D330" s="9" t="str">
        <f t="shared" si="15"/>
        <v>13-01</v>
      </c>
      <c r="E330" s="1">
        <f>_xlfn.IFNA(VLOOKUP('Comp X - Kilter'!B330,'Kilter Holds'!$P$36:$AA$208,9,0),0)</f>
        <v>0</v>
      </c>
      <c r="G330" s="2">
        <f t="shared" si="16"/>
        <v>0</v>
      </c>
      <c r="H330" s="2">
        <f t="shared" si="17"/>
        <v>0</v>
      </c>
    </row>
    <row r="331" spans="2:8">
      <c r="B331" t="s">
        <v>392</v>
      </c>
      <c r="C331" t="s">
        <v>1020</v>
      </c>
      <c r="D331" s="10" t="str">
        <f t="shared" si="15"/>
        <v>07-13</v>
      </c>
      <c r="E331" s="1">
        <f>_xlfn.IFNA(VLOOKUP('Comp X - Kilter'!B331,'Kilter Holds'!$P$36:$AA$208,10,0),0)</f>
        <v>0</v>
      </c>
      <c r="G331" s="2">
        <f t="shared" si="16"/>
        <v>0</v>
      </c>
      <c r="H331" s="2">
        <f t="shared" si="17"/>
        <v>0</v>
      </c>
    </row>
    <row r="332" spans="2:8">
      <c r="B332" t="s">
        <v>392</v>
      </c>
      <c r="C332" t="s">
        <v>1020</v>
      </c>
      <c r="D332" s="11" t="str">
        <f t="shared" si="15"/>
        <v>11-26</v>
      </c>
      <c r="E332" s="1">
        <f>_xlfn.IFNA(VLOOKUP('Comp X - Kilter'!B332,'Kilter Holds'!$P$36:$AA$208,11,0),0)</f>
        <v>0</v>
      </c>
      <c r="G332" s="2">
        <f t="shared" si="16"/>
        <v>0</v>
      </c>
      <c r="H332" s="2">
        <f t="shared" si="17"/>
        <v>0</v>
      </c>
    </row>
    <row r="333" spans="2:8">
      <c r="B333" t="s">
        <v>392</v>
      </c>
      <c r="C333" t="s">
        <v>1020</v>
      </c>
      <c r="D333" s="13" t="str">
        <f t="shared" si="15"/>
        <v>18-01</v>
      </c>
      <c r="E333" s="1">
        <f>_xlfn.IFNA(VLOOKUP('Comp X - Kilter'!B333,'Kilter Holds'!$P$36:$AA$208,12,0),0)</f>
        <v>0</v>
      </c>
      <c r="G333" s="2">
        <f t="shared" si="16"/>
        <v>0</v>
      </c>
      <c r="H333" s="2">
        <f t="shared" si="17"/>
        <v>0</v>
      </c>
    </row>
    <row r="334" spans="2:8">
      <c r="B334" t="s">
        <v>392</v>
      </c>
      <c r="C334" t="s">
        <v>1020</v>
      </c>
      <c r="D334" s="12" t="str">
        <f t="shared" si="15"/>
        <v>Color Code</v>
      </c>
      <c r="E334" s="1" t="e">
        <f>_xlfn.IFNA(VLOOKUP('Comp X - Kilter'!B334,'Kilter Holds'!$P$36:$AA$208,13,0),0)</f>
        <v>#REF!</v>
      </c>
      <c r="G334" s="2" t="e">
        <f t="shared" si="16"/>
        <v>#REF!</v>
      </c>
      <c r="H334" s="2">
        <f t="shared" si="17"/>
        <v>0</v>
      </c>
    </row>
    <row r="335" spans="2:8">
      <c r="B335" t="s">
        <v>398</v>
      </c>
      <c r="C335" t="s">
        <v>1021</v>
      </c>
      <c r="D335" s="5" t="str">
        <f t="shared" si="15"/>
        <v>11-12</v>
      </c>
      <c r="E335" s="1">
        <f>_xlfn.IFNA(VLOOKUP('Comp X - Kilter'!B335,'Kilter Holds'!$P$36:$AA$208,5,0),0)</f>
        <v>0</v>
      </c>
      <c r="G335" s="2">
        <f t="shared" si="16"/>
        <v>0</v>
      </c>
      <c r="H335" s="2">
        <f t="shared" si="17"/>
        <v>0</v>
      </c>
    </row>
    <row r="336" spans="2:8">
      <c r="B336" t="s">
        <v>398</v>
      </c>
      <c r="C336" t="s">
        <v>1021</v>
      </c>
      <c r="D336" s="6" t="str">
        <f t="shared" si="15"/>
        <v>14-01</v>
      </c>
      <c r="E336" s="1">
        <f>_xlfn.IFNA(VLOOKUP('Comp X - Kilter'!B336,'Kilter Holds'!$P$36:$AA$208,6,0),0)</f>
        <v>0</v>
      </c>
      <c r="G336" s="2">
        <f t="shared" si="16"/>
        <v>0</v>
      </c>
      <c r="H336" s="2">
        <f t="shared" si="17"/>
        <v>0</v>
      </c>
    </row>
    <row r="337" spans="2:8">
      <c r="B337" t="s">
        <v>398</v>
      </c>
      <c r="C337" t="s">
        <v>1021</v>
      </c>
      <c r="D337" s="7" t="str">
        <f t="shared" si="15"/>
        <v>15-12</v>
      </c>
      <c r="E337" s="1">
        <f>_xlfn.IFNA(VLOOKUP('Comp X - Kilter'!B337,'Kilter Holds'!$P$36:$AA$208,7,0),0)</f>
        <v>0</v>
      </c>
      <c r="G337" s="2">
        <f t="shared" si="16"/>
        <v>0</v>
      </c>
      <c r="H337" s="2">
        <f t="shared" si="17"/>
        <v>0</v>
      </c>
    </row>
    <row r="338" spans="2:8">
      <c r="B338" t="s">
        <v>398</v>
      </c>
      <c r="C338" t="s">
        <v>1021</v>
      </c>
      <c r="D338" s="8" t="str">
        <f t="shared" si="15"/>
        <v>16-16</v>
      </c>
      <c r="E338" s="1">
        <f>_xlfn.IFNA(VLOOKUP('Comp X - Kilter'!B338,'Kilter Holds'!$P$36:$AA$208,8,0),0)</f>
        <v>0</v>
      </c>
      <c r="G338" s="2">
        <f t="shared" si="16"/>
        <v>0</v>
      </c>
      <c r="H338" s="2">
        <f t="shared" si="17"/>
        <v>0</v>
      </c>
    </row>
    <row r="339" spans="2:8">
      <c r="B339" t="s">
        <v>398</v>
      </c>
      <c r="C339" t="s">
        <v>1021</v>
      </c>
      <c r="D339" s="9" t="str">
        <f t="shared" si="15"/>
        <v>13-01</v>
      </c>
      <c r="E339" s="1">
        <f>_xlfn.IFNA(VLOOKUP('Comp X - Kilter'!B339,'Kilter Holds'!$P$36:$AA$208,9,0),0)</f>
        <v>0</v>
      </c>
      <c r="G339" s="2">
        <f t="shared" si="16"/>
        <v>0</v>
      </c>
      <c r="H339" s="2">
        <f t="shared" si="17"/>
        <v>0</v>
      </c>
    </row>
    <row r="340" spans="2:8">
      <c r="B340" t="s">
        <v>398</v>
      </c>
      <c r="C340" t="s">
        <v>1021</v>
      </c>
      <c r="D340" s="10" t="str">
        <f t="shared" ref="D340:D403" si="18">D331</f>
        <v>07-13</v>
      </c>
      <c r="E340" s="1">
        <f>_xlfn.IFNA(VLOOKUP('Comp X - Kilter'!B340,'Kilter Holds'!$P$36:$AA$208,10,0),0)</f>
        <v>0</v>
      </c>
      <c r="G340" s="2">
        <f t="shared" si="16"/>
        <v>0</v>
      </c>
      <c r="H340" s="2">
        <f t="shared" si="17"/>
        <v>0</v>
      </c>
    </row>
    <row r="341" spans="2:8">
      <c r="B341" t="s">
        <v>398</v>
      </c>
      <c r="C341" t="s">
        <v>1021</v>
      </c>
      <c r="D341" s="11" t="str">
        <f t="shared" si="18"/>
        <v>11-26</v>
      </c>
      <c r="E341" s="1">
        <f>_xlfn.IFNA(VLOOKUP('Comp X - Kilter'!B341,'Kilter Holds'!$P$36:$AA$208,11,0),0)</f>
        <v>0</v>
      </c>
      <c r="G341" s="2">
        <f t="shared" si="16"/>
        <v>0</v>
      </c>
      <c r="H341" s="2">
        <f t="shared" si="17"/>
        <v>0</v>
      </c>
    </row>
    <row r="342" spans="2:8">
      <c r="B342" t="s">
        <v>398</v>
      </c>
      <c r="C342" t="s">
        <v>1021</v>
      </c>
      <c r="D342" s="13" t="str">
        <f t="shared" si="18"/>
        <v>18-01</v>
      </c>
      <c r="E342" s="1">
        <f>_xlfn.IFNA(VLOOKUP('Comp X - Kilter'!B342,'Kilter Holds'!$P$36:$AA$208,12,0),0)</f>
        <v>0</v>
      </c>
      <c r="G342" s="2">
        <f t="shared" si="16"/>
        <v>0</v>
      </c>
      <c r="H342" s="2">
        <f t="shared" si="17"/>
        <v>0</v>
      </c>
    </row>
    <row r="343" spans="2:8">
      <c r="B343" t="s">
        <v>398</v>
      </c>
      <c r="C343" t="s">
        <v>1021</v>
      </c>
      <c r="D343" s="12" t="str">
        <f t="shared" si="18"/>
        <v>Color Code</v>
      </c>
      <c r="E343" s="1" t="e">
        <f>_xlfn.IFNA(VLOOKUP('Comp X - Kilter'!B343,'Kilter Holds'!$P$36:$AA$208,13,0),0)</f>
        <v>#REF!</v>
      </c>
      <c r="G343" s="2" t="e">
        <f t="shared" si="16"/>
        <v>#REF!</v>
      </c>
      <c r="H343" s="2">
        <f t="shared" si="17"/>
        <v>0</v>
      </c>
    </row>
    <row r="344" spans="2:8">
      <c r="B344" t="s">
        <v>399</v>
      </c>
      <c r="C344" t="s">
        <v>1022</v>
      </c>
      <c r="D344" s="5" t="str">
        <f t="shared" si="18"/>
        <v>11-12</v>
      </c>
      <c r="E344" s="1">
        <f>_xlfn.IFNA(VLOOKUP('Comp X - Kilter'!B344,'Kilter Holds'!$P$36:$AA$208,5,0),0)</f>
        <v>0</v>
      </c>
      <c r="G344" s="2">
        <f t="shared" si="16"/>
        <v>0</v>
      </c>
      <c r="H344" s="2">
        <f t="shared" si="17"/>
        <v>0</v>
      </c>
    </row>
    <row r="345" spans="2:8">
      <c r="B345" t="s">
        <v>399</v>
      </c>
      <c r="C345" t="s">
        <v>1022</v>
      </c>
      <c r="D345" s="6" t="str">
        <f t="shared" si="18"/>
        <v>14-01</v>
      </c>
      <c r="E345" s="1">
        <f>_xlfn.IFNA(VLOOKUP('Comp X - Kilter'!B345,'Kilter Holds'!$P$36:$AA$208,6,0),0)</f>
        <v>0</v>
      </c>
      <c r="G345" s="2">
        <f t="shared" si="16"/>
        <v>0</v>
      </c>
      <c r="H345" s="2">
        <f t="shared" si="17"/>
        <v>0</v>
      </c>
    </row>
    <row r="346" spans="2:8">
      <c r="B346" t="s">
        <v>399</v>
      </c>
      <c r="C346" t="s">
        <v>1022</v>
      </c>
      <c r="D346" s="7" t="str">
        <f t="shared" si="18"/>
        <v>15-12</v>
      </c>
      <c r="E346" s="1">
        <f>_xlfn.IFNA(VLOOKUP('Comp X - Kilter'!B346,'Kilter Holds'!$P$36:$AA$208,7,0),0)</f>
        <v>0</v>
      </c>
      <c r="G346" s="2">
        <f t="shared" si="16"/>
        <v>0</v>
      </c>
      <c r="H346" s="2">
        <f t="shared" si="17"/>
        <v>0</v>
      </c>
    </row>
    <row r="347" spans="2:8">
      <c r="B347" t="s">
        <v>399</v>
      </c>
      <c r="C347" t="s">
        <v>1022</v>
      </c>
      <c r="D347" s="8" t="str">
        <f t="shared" si="18"/>
        <v>16-16</v>
      </c>
      <c r="E347" s="1">
        <f>_xlfn.IFNA(VLOOKUP('Comp X - Kilter'!B347,'Kilter Holds'!$P$36:$AA$208,8,0),0)</f>
        <v>0</v>
      </c>
      <c r="G347" s="2">
        <f t="shared" si="16"/>
        <v>0</v>
      </c>
      <c r="H347" s="2">
        <f t="shared" si="17"/>
        <v>0</v>
      </c>
    </row>
    <row r="348" spans="2:8">
      <c r="B348" t="s">
        <v>399</v>
      </c>
      <c r="C348" t="s">
        <v>1022</v>
      </c>
      <c r="D348" s="9" t="str">
        <f t="shared" si="18"/>
        <v>13-01</v>
      </c>
      <c r="E348" s="1">
        <f>_xlfn.IFNA(VLOOKUP('Comp X - Kilter'!B348,'Kilter Holds'!$P$36:$AA$208,9,0),0)</f>
        <v>0</v>
      </c>
      <c r="G348" s="2">
        <f t="shared" si="16"/>
        <v>0</v>
      </c>
      <c r="H348" s="2">
        <f t="shared" si="17"/>
        <v>0</v>
      </c>
    </row>
    <row r="349" spans="2:8">
      <c r="B349" t="s">
        <v>399</v>
      </c>
      <c r="C349" t="s">
        <v>1022</v>
      </c>
      <c r="D349" s="10" t="str">
        <f t="shared" si="18"/>
        <v>07-13</v>
      </c>
      <c r="E349" s="1">
        <f>_xlfn.IFNA(VLOOKUP('Comp X - Kilter'!B349,'Kilter Holds'!$P$36:$AA$208,10,0),0)</f>
        <v>0</v>
      </c>
      <c r="G349" s="2">
        <f t="shared" si="16"/>
        <v>0</v>
      </c>
      <c r="H349" s="2">
        <f t="shared" si="17"/>
        <v>0</v>
      </c>
    </row>
    <row r="350" spans="2:8">
      <c r="B350" t="s">
        <v>399</v>
      </c>
      <c r="C350" t="s">
        <v>1022</v>
      </c>
      <c r="D350" s="11" t="str">
        <f t="shared" si="18"/>
        <v>11-26</v>
      </c>
      <c r="E350" s="1">
        <f>_xlfn.IFNA(VLOOKUP('Comp X - Kilter'!B350,'Kilter Holds'!$P$36:$AA$208,11,0),0)</f>
        <v>0</v>
      </c>
      <c r="G350" s="2">
        <f t="shared" si="16"/>
        <v>0</v>
      </c>
      <c r="H350" s="2">
        <f t="shared" si="17"/>
        <v>0</v>
      </c>
    </row>
    <row r="351" spans="2:8">
      <c r="B351" t="s">
        <v>399</v>
      </c>
      <c r="C351" t="s">
        <v>1022</v>
      </c>
      <c r="D351" s="13" t="str">
        <f t="shared" si="18"/>
        <v>18-01</v>
      </c>
      <c r="E351" s="1">
        <f>_xlfn.IFNA(VLOOKUP('Comp X - Kilter'!B351,'Kilter Holds'!$P$36:$AA$208,12,0),0)</f>
        <v>0</v>
      </c>
      <c r="G351" s="2">
        <f t="shared" si="16"/>
        <v>0</v>
      </c>
      <c r="H351" s="2">
        <f t="shared" si="17"/>
        <v>0</v>
      </c>
    </row>
    <row r="352" spans="2:8">
      <c r="B352" t="s">
        <v>399</v>
      </c>
      <c r="C352" t="s">
        <v>1022</v>
      </c>
      <c r="D352" s="12" t="str">
        <f t="shared" si="18"/>
        <v>Color Code</v>
      </c>
      <c r="E352" s="1" t="e">
        <f>_xlfn.IFNA(VLOOKUP('Comp X - Kilter'!B352,'Kilter Holds'!$P$36:$AA$208,13,0),0)</f>
        <v>#REF!</v>
      </c>
      <c r="G352" s="2" t="e">
        <f t="shared" si="16"/>
        <v>#REF!</v>
      </c>
      <c r="H352" s="2">
        <f t="shared" si="17"/>
        <v>0</v>
      </c>
    </row>
    <row r="353" spans="2:8">
      <c r="B353" t="s">
        <v>393</v>
      </c>
      <c r="C353" t="s">
        <v>1023</v>
      </c>
      <c r="D353" s="5" t="str">
        <f t="shared" si="18"/>
        <v>11-12</v>
      </c>
      <c r="E353" s="1">
        <f>_xlfn.IFNA(VLOOKUP('Comp X - Kilter'!B353,'Kilter Holds'!$P$36:$AA$208,5,0),0)</f>
        <v>0</v>
      </c>
      <c r="G353" s="2">
        <f t="shared" si="16"/>
        <v>0</v>
      </c>
      <c r="H353" s="2">
        <f t="shared" si="17"/>
        <v>0</v>
      </c>
    </row>
    <row r="354" spans="2:8">
      <c r="B354" t="s">
        <v>393</v>
      </c>
      <c r="C354" t="s">
        <v>1023</v>
      </c>
      <c r="D354" s="6" t="str">
        <f t="shared" si="18"/>
        <v>14-01</v>
      </c>
      <c r="E354" s="1">
        <f>_xlfn.IFNA(VLOOKUP('Comp X - Kilter'!B354,'Kilter Holds'!$P$36:$AA$208,6,0),0)</f>
        <v>0</v>
      </c>
      <c r="G354" s="2">
        <f t="shared" si="16"/>
        <v>0</v>
      </c>
      <c r="H354" s="2">
        <f t="shared" si="17"/>
        <v>0</v>
      </c>
    </row>
    <row r="355" spans="2:8">
      <c r="B355" t="s">
        <v>393</v>
      </c>
      <c r="C355" t="s">
        <v>1023</v>
      </c>
      <c r="D355" s="7" t="str">
        <f t="shared" si="18"/>
        <v>15-12</v>
      </c>
      <c r="E355" s="1">
        <f>_xlfn.IFNA(VLOOKUP('Comp X - Kilter'!B355,'Kilter Holds'!$P$36:$AA$208,7,0),0)</f>
        <v>0</v>
      </c>
      <c r="G355" s="2">
        <f t="shared" si="16"/>
        <v>0</v>
      </c>
      <c r="H355" s="2">
        <f t="shared" si="17"/>
        <v>0</v>
      </c>
    </row>
    <row r="356" spans="2:8">
      <c r="B356" t="s">
        <v>393</v>
      </c>
      <c r="C356" t="s">
        <v>1023</v>
      </c>
      <c r="D356" s="8" t="str">
        <f t="shared" si="18"/>
        <v>16-16</v>
      </c>
      <c r="E356" s="1">
        <f>_xlfn.IFNA(VLOOKUP('Comp X - Kilter'!B356,'Kilter Holds'!$P$36:$AA$208,8,0),0)</f>
        <v>0</v>
      </c>
      <c r="G356" s="2">
        <f t="shared" si="16"/>
        <v>0</v>
      </c>
      <c r="H356" s="2">
        <f t="shared" si="17"/>
        <v>0</v>
      </c>
    </row>
    <row r="357" spans="2:8">
      <c r="B357" t="s">
        <v>393</v>
      </c>
      <c r="C357" t="s">
        <v>1023</v>
      </c>
      <c r="D357" s="9" t="str">
        <f t="shared" si="18"/>
        <v>13-01</v>
      </c>
      <c r="E357" s="1">
        <f>_xlfn.IFNA(VLOOKUP('Comp X - Kilter'!B357,'Kilter Holds'!$P$36:$AA$208,9,0),0)</f>
        <v>0</v>
      </c>
      <c r="G357" s="2">
        <f t="shared" si="16"/>
        <v>0</v>
      </c>
      <c r="H357" s="2">
        <f t="shared" si="17"/>
        <v>0</v>
      </c>
    </row>
    <row r="358" spans="2:8">
      <c r="B358" t="s">
        <v>393</v>
      </c>
      <c r="C358" t="s">
        <v>1023</v>
      </c>
      <c r="D358" s="10" t="str">
        <f t="shared" si="18"/>
        <v>07-13</v>
      </c>
      <c r="E358" s="1">
        <f>_xlfn.IFNA(VLOOKUP('Comp X - Kilter'!B358,'Kilter Holds'!$P$36:$AA$208,10,0),0)</f>
        <v>0</v>
      </c>
      <c r="G358" s="2">
        <f t="shared" si="16"/>
        <v>0</v>
      </c>
      <c r="H358" s="2">
        <f t="shared" si="17"/>
        <v>0</v>
      </c>
    </row>
    <row r="359" spans="2:8">
      <c r="B359" t="s">
        <v>393</v>
      </c>
      <c r="C359" t="s">
        <v>1023</v>
      </c>
      <c r="D359" s="11" t="str">
        <f t="shared" si="18"/>
        <v>11-26</v>
      </c>
      <c r="E359" s="1">
        <f>_xlfn.IFNA(VLOOKUP('Comp X - Kilter'!B359,'Kilter Holds'!$P$36:$AA$208,11,0),0)</f>
        <v>0</v>
      </c>
      <c r="G359" s="2">
        <f t="shared" si="16"/>
        <v>0</v>
      </c>
      <c r="H359" s="2">
        <f t="shared" si="17"/>
        <v>0</v>
      </c>
    </row>
    <row r="360" spans="2:8">
      <c r="B360" t="s">
        <v>393</v>
      </c>
      <c r="C360" t="s">
        <v>1023</v>
      </c>
      <c r="D360" s="13" t="str">
        <f t="shared" si="18"/>
        <v>18-01</v>
      </c>
      <c r="E360" s="1">
        <f>_xlfn.IFNA(VLOOKUP('Comp X - Kilter'!B360,'Kilter Holds'!$P$36:$AA$208,12,0),0)</f>
        <v>0</v>
      </c>
      <c r="G360" s="2">
        <f t="shared" si="16"/>
        <v>0</v>
      </c>
      <c r="H360" s="2">
        <f t="shared" si="17"/>
        <v>0</v>
      </c>
    </row>
    <row r="361" spans="2:8">
      <c r="B361" t="s">
        <v>393</v>
      </c>
      <c r="C361" t="s">
        <v>1023</v>
      </c>
      <c r="D361" s="12" t="str">
        <f t="shared" si="18"/>
        <v>Color Code</v>
      </c>
      <c r="E361" s="1" t="e">
        <f>_xlfn.IFNA(VLOOKUP('Comp X - Kilter'!B361,'Kilter Holds'!$P$36:$AA$208,13,0),0)</f>
        <v>#REF!</v>
      </c>
      <c r="G361" s="2" t="e">
        <f t="shared" si="16"/>
        <v>#REF!</v>
      </c>
      <c r="H361" s="2">
        <f t="shared" si="17"/>
        <v>0</v>
      </c>
    </row>
    <row r="362" spans="2:8">
      <c r="B362" t="s">
        <v>394</v>
      </c>
      <c r="C362" t="s">
        <v>1024</v>
      </c>
      <c r="D362" s="5" t="str">
        <f t="shared" si="18"/>
        <v>11-12</v>
      </c>
      <c r="E362" s="1">
        <f>_xlfn.IFNA(VLOOKUP('Comp X - Kilter'!B362,'Kilter Holds'!$P$36:$AA$208,5,0),0)</f>
        <v>0</v>
      </c>
      <c r="G362" s="2">
        <f t="shared" si="16"/>
        <v>0</v>
      </c>
      <c r="H362" s="2">
        <f t="shared" si="17"/>
        <v>0</v>
      </c>
    </row>
    <row r="363" spans="2:8">
      <c r="B363" t="s">
        <v>394</v>
      </c>
      <c r="C363" t="s">
        <v>1024</v>
      </c>
      <c r="D363" s="6" t="str">
        <f t="shared" si="18"/>
        <v>14-01</v>
      </c>
      <c r="E363" s="1">
        <f>_xlfn.IFNA(VLOOKUP('Comp X - Kilter'!B363,'Kilter Holds'!$P$36:$AA$208,6,0),0)</f>
        <v>0</v>
      </c>
      <c r="G363" s="2">
        <f t="shared" si="16"/>
        <v>0</v>
      </c>
      <c r="H363" s="2">
        <f t="shared" si="17"/>
        <v>0</v>
      </c>
    </row>
    <row r="364" spans="2:8">
      <c r="B364" t="s">
        <v>394</v>
      </c>
      <c r="C364" t="s">
        <v>1024</v>
      </c>
      <c r="D364" s="7" t="str">
        <f t="shared" si="18"/>
        <v>15-12</v>
      </c>
      <c r="E364" s="1">
        <f>_xlfn.IFNA(VLOOKUP('Comp X - Kilter'!B364,'Kilter Holds'!$P$36:$AA$208,7,0),0)</f>
        <v>0</v>
      </c>
      <c r="G364" s="2">
        <f t="shared" si="16"/>
        <v>0</v>
      </c>
      <c r="H364" s="2">
        <f t="shared" si="17"/>
        <v>0</v>
      </c>
    </row>
    <row r="365" spans="2:8">
      <c r="B365" t="s">
        <v>394</v>
      </c>
      <c r="C365" t="s">
        <v>1024</v>
      </c>
      <c r="D365" s="8" t="str">
        <f t="shared" si="18"/>
        <v>16-16</v>
      </c>
      <c r="E365" s="1">
        <f>_xlfn.IFNA(VLOOKUP('Comp X - Kilter'!B365,'Kilter Holds'!$P$36:$AA$208,8,0),0)</f>
        <v>0</v>
      </c>
      <c r="G365" s="2">
        <f t="shared" si="16"/>
        <v>0</v>
      </c>
      <c r="H365" s="2">
        <f t="shared" si="17"/>
        <v>0</v>
      </c>
    </row>
    <row r="366" spans="2:8">
      <c r="B366" t="s">
        <v>394</v>
      </c>
      <c r="C366" t="s">
        <v>1024</v>
      </c>
      <c r="D366" s="9" t="str">
        <f t="shared" si="18"/>
        <v>13-01</v>
      </c>
      <c r="E366" s="1">
        <f>_xlfn.IFNA(VLOOKUP('Comp X - Kilter'!B366,'Kilter Holds'!$P$36:$AA$208,9,0),0)</f>
        <v>0</v>
      </c>
      <c r="G366" s="2">
        <f t="shared" si="16"/>
        <v>0</v>
      </c>
      <c r="H366" s="2">
        <f t="shared" si="17"/>
        <v>0</v>
      </c>
    </row>
    <row r="367" spans="2:8">
      <c r="B367" t="s">
        <v>394</v>
      </c>
      <c r="C367" t="s">
        <v>1024</v>
      </c>
      <c r="D367" s="10" t="str">
        <f t="shared" si="18"/>
        <v>07-13</v>
      </c>
      <c r="E367" s="1">
        <f>_xlfn.IFNA(VLOOKUP('Comp X - Kilter'!B367,'Kilter Holds'!$P$36:$AA$208,10,0),0)</f>
        <v>0</v>
      </c>
      <c r="G367" s="2">
        <f t="shared" si="16"/>
        <v>0</v>
      </c>
      <c r="H367" s="2">
        <f t="shared" si="17"/>
        <v>0</v>
      </c>
    </row>
    <row r="368" spans="2:8">
      <c r="B368" t="s">
        <v>394</v>
      </c>
      <c r="C368" t="s">
        <v>1024</v>
      </c>
      <c r="D368" s="11" t="str">
        <f t="shared" si="18"/>
        <v>11-26</v>
      </c>
      <c r="E368" s="1">
        <f>_xlfn.IFNA(VLOOKUP('Comp X - Kilter'!B368,'Kilter Holds'!$P$36:$AA$208,11,0),0)</f>
        <v>0</v>
      </c>
      <c r="G368" s="2">
        <f t="shared" si="16"/>
        <v>0</v>
      </c>
      <c r="H368" s="2">
        <f t="shared" si="17"/>
        <v>0</v>
      </c>
    </row>
    <row r="369" spans="2:8">
      <c r="B369" t="s">
        <v>394</v>
      </c>
      <c r="C369" t="s">
        <v>1024</v>
      </c>
      <c r="D369" s="13" t="str">
        <f t="shared" si="18"/>
        <v>18-01</v>
      </c>
      <c r="E369" s="1">
        <f>_xlfn.IFNA(VLOOKUP('Comp X - Kilter'!B369,'Kilter Holds'!$P$36:$AA$208,12,0),0)</f>
        <v>0</v>
      </c>
      <c r="G369" s="2">
        <f t="shared" si="16"/>
        <v>0</v>
      </c>
      <c r="H369" s="2">
        <f t="shared" si="17"/>
        <v>0</v>
      </c>
    </row>
    <row r="370" spans="2:8">
      <c r="B370" t="s">
        <v>394</v>
      </c>
      <c r="C370" t="s">
        <v>1024</v>
      </c>
      <c r="D370" s="12" t="str">
        <f t="shared" si="18"/>
        <v>Color Code</v>
      </c>
      <c r="E370" s="1" t="e">
        <f>_xlfn.IFNA(VLOOKUP('Comp X - Kilter'!B370,'Kilter Holds'!$P$36:$AA$208,13,0),0)</f>
        <v>#REF!</v>
      </c>
      <c r="G370" s="2" t="e">
        <f t="shared" si="16"/>
        <v>#REF!</v>
      </c>
      <c r="H370" s="2">
        <f t="shared" si="17"/>
        <v>0</v>
      </c>
    </row>
    <row r="371" spans="2:8">
      <c r="B371" t="s">
        <v>411</v>
      </c>
      <c r="C371" t="s">
        <v>1025</v>
      </c>
      <c r="D371" s="5" t="str">
        <f t="shared" si="18"/>
        <v>11-12</v>
      </c>
      <c r="E371" s="1">
        <f>_xlfn.IFNA(VLOOKUP('Comp X - Kilter'!B371,'Kilter Holds'!$P$36:$AA$208,5,0),0)</f>
        <v>0</v>
      </c>
      <c r="G371" s="2">
        <f t="shared" si="16"/>
        <v>0</v>
      </c>
      <c r="H371" s="2">
        <f t="shared" si="17"/>
        <v>0</v>
      </c>
    </row>
    <row r="372" spans="2:8">
      <c r="B372" t="s">
        <v>411</v>
      </c>
      <c r="C372" t="s">
        <v>1025</v>
      </c>
      <c r="D372" s="6" t="str">
        <f t="shared" si="18"/>
        <v>14-01</v>
      </c>
      <c r="E372" s="1">
        <f>_xlfn.IFNA(VLOOKUP('Comp X - Kilter'!B372,'Kilter Holds'!$P$36:$AA$208,6,0),0)</f>
        <v>0</v>
      </c>
      <c r="G372" s="2">
        <f t="shared" si="16"/>
        <v>0</v>
      </c>
      <c r="H372" s="2">
        <f t="shared" si="17"/>
        <v>0</v>
      </c>
    </row>
    <row r="373" spans="2:8">
      <c r="B373" t="s">
        <v>411</v>
      </c>
      <c r="C373" t="s">
        <v>1025</v>
      </c>
      <c r="D373" s="7" t="str">
        <f t="shared" si="18"/>
        <v>15-12</v>
      </c>
      <c r="E373" s="1">
        <f>_xlfn.IFNA(VLOOKUP('Comp X - Kilter'!B373,'Kilter Holds'!$P$36:$AA$208,7,0),0)</f>
        <v>0</v>
      </c>
      <c r="G373" s="2">
        <f t="shared" si="16"/>
        <v>0</v>
      </c>
      <c r="H373" s="2">
        <f t="shared" si="17"/>
        <v>0</v>
      </c>
    </row>
    <row r="374" spans="2:8">
      <c r="B374" t="s">
        <v>411</v>
      </c>
      <c r="C374" t="s">
        <v>1025</v>
      </c>
      <c r="D374" s="8" t="str">
        <f t="shared" si="18"/>
        <v>16-16</v>
      </c>
      <c r="E374" s="1">
        <f>_xlfn.IFNA(VLOOKUP('Comp X - Kilter'!B374,'Kilter Holds'!$P$36:$AA$208,8,0),0)</f>
        <v>0</v>
      </c>
      <c r="G374" s="2">
        <f t="shared" si="16"/>
        <v>0</v>
      </c>
      <c r="H374" s="2">
        <f t="shared" si="17"/>
        <v>0</v>
      </c>
    </row>
    <row r="375" spans="2:8">
      <c r="B375" t="s">
        <v>411</v>
      </c>
      <c r="C375" t="s">
        <v>1025</v>
      </c>
      <c r="D375" s="9" t="str">
        <f t="shared" si="18"/>
        <v>13-01</v>
      </c>
      <c r="E375" s="1">
        <f>_xlfn.IFNA(VLOOKUP('Comp X - Kilter'!B375,'Kilter Holds'!$P$36:$AA$208,9,0),0)</f>
        <v>0</v>
      </c>
      <c r="G375" s="2">
        <f t="shared" si="16"/>
        <v>0</v>
      </c>
      <c r="H375" s="2">
        <f t="shared" si="17"/>
        <v>0</v>
      </c>
    </row>
    <row r="376" spans="2:8">
      <c r="B376" t="s">
        <v>411</v>
      </c>
      <c r="C376" t="s">
        <v>1025</v>
      </c>
      <c r="D376" s="10" t="str">
        <f t="shared" si="18"/>
        <v>07-13</v>
      </c>
      <c r="E376" s="1">
        <f>_xlfn.IFNA(VLOOKUP('Comp X - Kilter'!B376,'Kilter Holds'!$P$36:$AA$208,10,0),0)</f>
        <v>0</v>
      </c>
      <c r="G376" s="2">
        <f t="shared" si="16"/>
        <v>0</v>
      </c>
      <c r="H376" s="2">
        <f t="shared" si="17"/>
        <v>0</v>
      </c>
    </row>
    <row r="377" spans="2:8">
      <c r="B377" t="s">
        <v>411</v>
      </c>
      <c r="C377" t="s">
        <v>1025</v>
      </c>
      <c r="D377" s="11" t="str">
        <f t="shared" si="18"/>
        <v>11-26</v>
      </c>
      <c r="E377" s="1">
        <f>_xlfn.IFNA(VLOOKUP('Comp X - Kilter'!B377,'Kilter Holds'!$P$36:$AA$208,11,0),0)</f>
        <v>0</v>
      </c>
      <c r="G377" s="2">
        <f t="shared" si="16"/>
        <v>0</v>
      </c>
      <c r="H377" s="2">
        <f t="shared" si="17"/>
        <v>0</v>
      </c>
    </row>
    <row r="378" spans="2:8">
      <c r="B378" t="s">
        <v>411</v>
      </c>
      <c r="C378" t="s">
        <v>1025</v>
      </c>
      <c r="D378" s="13" t="str">
        <f t="shared" si="18"/>
        <v>18-01</v>
      </c>
      <c r="E378" s="1">
        <f>_xlfn.IFNA(VLOOKUP('Comp X - Kilter'!B378,'Kilter Holds'!$P$36:$AA$208,12,0),0)</f>
        <v>0</v>
      </c>
      <c r="G378" s="2">
        <f t="shared" si="16"/>
        <v>0</v>
      </c>
      <c r="H378" s="2">
        <f t="shared" si="17"/>
        <v>0</v>
      </c>
    </row>
    <row r="379" spans="2:8">
      <c r="B379" t="s">
        <v>411</v>
      </c>
      <c r="C379" t="s">
        <v>1025</v>
      </c>
      <c r="D379" s="12" t="str">
        <f t="shared" si="18"/>
        <v>Color Code</v>
      </c>
      <c r="E379" s="1" t="e">
        <f>_xlfn.IFNA(VLOOKUP('Comp X - Kilter'!B379,'Kilter Holds'!$P$36:$AA$208,13,0),0)</f>
        <v>#REF!</v>
      </c>
      <c r="G379" s="2" t="e">
        <f t="shared" si="16"/>
        <v>#REF!</v>
      </c>
      <c r="H379" s="2">
        <f t="shared" si="17"/>
        <v>0</v>
      </c>
    </row>
    <row r="380" spans="2:8">
      <c r="B380" t="s">
        <v>413</v>
      </c>
      <c r="C380" t="s">
        <v>1026</v>
      </c>
      <c r="D380" s="5" t="str">
        <f t="shared" si="18"/>
        <v>11-12</v>
      </c>
      <c r="E380" s="1">
        <f>_xlfn.IFNA(VLOOKUP('Comp X - Kilter'!B380,'Kilter Holds'!$P$36:$AA$208,5,0),0)</f>
        <v>0</v>
      </c>
      <c r="G380" s="2">
        <f t="shared" si="16"/>
        <v>0</v>
      </c>
      <c r="H380" s="2">
        <f t="shared" si="17"/>
        <v>0</v>
      </c>
    </row>
    <row r="381" spans="2:8">
      <c r="B381" t="s">
        <v>413</v>
      </c>
      <c r="C381" t="s">
        <v>1026</v>
      </c>
      <c r="D381" s="6" t="str">
        <f t="shared" si="18"/>
        <v>14-01</v>
      </c>
      <c r="E381" s="1">
        <f>_xlfn.IFNA(VLOOKUP('Comp X - Kilter'!B381,'Kilter Holds'!$P$36:$AA$208,6,0),0)</f>
        <v>0</v>
      </c>
      <c r="G381" s="2">
        <f t="shared" si="16"/>
        <v>0</v>
      </c>
      <c r="H381" s="2">
        <f t="shared" si="17"/>
        <v>0</v>
      </c>
    </row>
    <row r="382" spans="2:8">
      <c r="B382" t="s">
        <v>413</v>
      </c>
      <c r="C382" t="s">
        <v>1026</v>
      </c>
      <c r="D382" s="7" t="str">
        <f t="shared" si="18"/>
        <v>15-12</v>
      </c>
      <c r="E382" s="1">
        <f>_xlfn.IFNA(VLOOKUP('Comp X - Kilter'!B382,'Kilter Holds'!$P$36:$AA$208,7,0),0)</f>
        <v>0</v>
      </c>
      <c r="G382" s="2">
        <f t="shared" si="16"/>
        <v>0</v>
      </c>
      <c r="H382" s="2">
        <f t="shared" si="17"/>
        <v>0</v>
      </c>
    </row>
    <row r="383" spans="2:8">
      <c r="B383" t="s">
        <v>413</v>
      </c>
      <c r="C383" t="s">
        <v>1026</v>
      </c>
      <c r="D383" s="8" t="str">
        <f t="shared" si="18"/>
        <v>16-16</v>
      </c>
      <c r="E383" s="1">
        <f>_xlfn.IFNA(VLOOKUP('Comp X - Kilter'!B383,'Kilter Holds'!$P$36:$AA$208,8,0),0)</f>
        <v>0</v>
      </c>
      <c r="G383" s="2">
        <f t="shared" si="16"/>
        <v>0</v>
      </c>
      <c r="H383" s="2">
        <f t="shared" si="17"/>
        <v>0</v>
      </c>
    </row>
    <row r="384" spans="2:8">
      <c r="B384" t="s">
        <v>413</v>
      </c>
      <c r="C384" t="s">
        <v>1026</v>
      </c>
      <c r="D384" s="9" t="str">
        <f t="shared" si="18"/>
        <v>13-01</v>
      </c>
      <c r="E384" s="1">
        <f>_xlfn.IFNA(VLOOKUP('Comp X - Kilter'!B384,'Kilter Holds'!$P$36:$AA$208,9,0),0)</f>
        <v>0</v>
      </c>
      <c r="G384" s="2">
        <f t="shared" si="16"/>
        <v>0</v>
      </c>
      <c r="H384" s="2">
        <f t="shared" si="17"/>
        <v>0</v>
      </c>
    </row>
    <row r="385" spans="2:8">
      <c r="B385" t="s">
        <v>413</v>
      </c>
      <c r="C385" t="s">
        <v>1026</v>
      </c>
      <c r="D385" s="10" t="str">
        <f t="shared" si="18"/>
        <v>07-13</v>
      </c>
      <c r="E385" s="1">
        <f>_xlfn.IFNA(VLOOKUP('Comp X - Kilter'!B385,'Kilter Holds'!$P$36:$AA$208,10,0),0)</f>
        <v>0</v>
      </c>
      <c r="G385" s="2">
        <f t="shared" si="16"/>
        <v>0</v>
      </c>
      <c r="H385" s="2">
        <f t="shared" si="17"/>
        <v>0</v>
      </c>
    </row>
    <row r="386" spans="2:8">
      <c r="B386" t="s">
        <v>413</v>
      </c>
      <c r="C386" t="s">
        <v>1026</v>
      </c>
      <c r="D386" s="11" t="str">
        <f t="shared" si="18"/>
        <v>11-26</v>
      </c>
      <c r="E386" s="1">
        <f>_xlfn.IFNA(VLOOKUP('Comp X - Kilter'!B386,'Kilter Holds'!$P$36:$AA$208,11,0),0)</f>
        <v>0</v>
      </c>
      <c r="G386" s="2">
        <f t="shared" si="16"/>
        <v>0</v>
      </c>
      <c r="H386" s="2">
        <f t="shared" si="17"/>
        <v>0</v>
      </c>
    </row>
    <row r="387" spans="2:8">
      <c r="B387" t="s">
        <v>413</v>
      </c>
      <c r="C387" t="s">
        <v>1026</v>
      </c>
      <c r="D387" s="13" t="str">
        <f t="shared" si="18"/>
        <v>18-01</v>
      </c>
      <c r="E387" s="1">
        <f>_xlfn.IFNA(VLOOKUP('Comp X - Kilter'!B387,'Kilter Holds'!$P$36:$AA$208,12,0),0)</f>
        <v>0</v>
      </c>
      <c r="G387" s="2">
        <f t="shared" ref="G387:G468" si="19">E387*F387</f>
        <v>0</v>
      </c>
      <c r="H387" s="2">
        <f t="shared" ref="H387:H468" si="20">IF($S$11="Y",G387*0.15,0)</f>
        <v>0</v>
      </c>
    </row>
    <row r="388" spans="2:8">
      <c r="B388" t="s">
        <v>413</v>
      </c>
      <c r="C388" t="s">
        <v>1026</v>
      </c>
      <c r="D388" s="12" t="str">
        <f t="shared" si="18"/>
        <v>Color Code</v>
      </c>
      <c r="E388" s="1" t="e">
        <f>_xlfn.IFNA(VLOOKUP('Comp X - Kilter'!B388,'Kilter Holds'!$P$36:$AA$208,13,0),0)</f>
        <v>#REF!</v>
      </c>
      <c r="G388" s="2" t="e">
        <f t="shared" si="19"/>
        <v>#REF!</v>
      </c>
      <c r="H388" s="2">
        <f t="shared" si="20"/>
        <v>0</v>
      </c>
    </row>
    <row r="389" spans="2:8">
      <c r="B389" t="s">
        <v>395</v>
      </c>
      <c r="C389" t="s">
        <v>1027</v>
      </c>
      <c r="D389" s="5" t="str">
        <f t="shared" si="18"/>
        <v>11-12</v>
      </c>
      <c r="E389" s="1">
        <f>_xlfn.IFNA(VLOOKUP('Comp X - Kilter'!B389,'Kilter Holds'!$P$36:$AA$208,5,0),0)</f>
        <v>0</v>
      </c>
      <c r="G389" s="2">
        <f t="shared" si="19"/>
        <v>0</v>
      </c>
      <c r="H389" s="2">
        <f t="shared" si="20"/>
        <v>0</v>
      </c>
    </row>
    <row r="390" spans="2:8">
      <c r="B390" t="s">
        <v>395</v>
      </c>
      <c r="C390" t="s">
        <v>1027</v>
      </c>
      <c r="D390" s="6" t="str">
        <f t="shared" si="18"/>
        <v>14-01</v>
      </c>
      <c r="E390" s="1">
        <f>_xlfn.IFNA(VLOOKUP('Comp X - Kilter'!B390,'Kilter Holds'!$P$36:$AA$208,6,0),0)</f>
        <v>0</v>
      </c>
      <c r="G390" s="2">
        <f t="shared" si="19"/>
        <v>0</v>
      </c>
      <c r="H390" s="2">
        <f t="shared" si="20"/>
        <v>0</v>
      </c>
    </row>
    <row r="391" spans="2:8">
      <c r="B391" t="s">
        <v>395</v>
      </c>
      <c r="C391" t="s">
        <v>1027</v>
      </c>
      <c r="D391" s="7" t="str">
        <f t="shared" si="18"/>
        <v>15-12</v>
      </c>
      <c r="E391" s="1">
        <f>_xlfn.IFNA(VLOOKUP('Comp X - Kilter'!B391,'Kilter Holds'!$P$36:$AA$208,7,0),0)</f>
        <v>0</v>
      </c>
      <c r="G391" s="2">
        <f t="shared" si="19"/>
        <v>0</v>
      </c>
      <c r="H391" s="2">
        <f t="shared" si="20"/>
        <v>0</v>
      </c>
    </row>
    <row r="392" spans="2:8">
      <c r="B392" t="s">
        <v>395</v>
      </c>
      <c r="C392" t="s">
        <v>1027</v>
      </c>
      <c r="D392" s="8" t="str">
        <f t="shared" si="18"/>
        <v>16-16</v>
      </c>
      <c r="E392" s="1">
        <f>_xlfn.IFNA(VLOOKUP('Comp X - Kilter'!B392,'Kilter Holds'!$P$36:$AA$208,8,0),0)</f>
        <v>0</v>
      </c>
      <c r="G392" s="2">
        <f t="shared" si="19"/>
        <v>0</v>
      </c>
      <c r="H392" s="2">
        <f t="shared" si="20"/>
        <v>0</v>
      </c>
    </row>
    <row r="393" spans="2:8">
      <c r="B393" t="s">
        <v>395</v>
      </c>
      <c r="C393" t="s">
        <v>1027</v>
      </c>
      <c r="D393" s="9" t="str">
        <f t="shared" si="18"/>
        <v>13-01</v>
      </c>
      <c r="E393" s="1">
        <f>_xlfn.IFNA(VLOOKUP('Comp X - Kilter'!B393,'Kilter Holds'!$P$36:$AA$208,9,0),0)</f>
        <v>0</v>
      </c>
      <c r="G393" s="2">
        <f t="shared" si="19"/>
        <v>0</v>
      </c>
      <c r="H393" s="2">
        <f t="shared" si="20"/>
        <v>0</v>
      </c>
    </row>
    <row r="394" spans="2:8">
      <c r="B394" t="s">
        <v>395</v>
      </c>
      <c r="C394" t="s">
        <v>1027</v>
      </c>
      <c r="D394" s="10" t="str">
        <f t="shared" si="18"/>
        <v>07-13</v>
      </c>
      <c r="E394" s="1">
        <f>_xlfn.IFNA(VLOOKUP('Comp X - Kilter'!B394,'Kilter Holds'!$P$36:$AA$208,10,0),0)</f>
        <v>0</v>
      </c>
      <c r="G394" s="2">
        <f t="shared" si="19"/>
        <v>0</v>
      </c>
      <c r="H394" s="2">
        <f t="shared" si="20"/>
        <v>0</v>
      </c>
    </row>
    <row r="395" spans="2:8">
      <c r="B395" t="s">
        <v>395</v>
      </c>
      <c r="C395" t="s">
        <v>1027</v>
      </c>
      <c r="D395" s="11" t="str">
        <f t="shared" si="18"/>
        <v>11-26</v>
      </c>
      <c r="E395" s="1">
        <f>_xlfn.IFNA(VLOOKUP('Comp X - Kilter'!B395,'Kilter Holds'!$P$36:$AA$208,11,0),0)</f>
        <v>0</v>
      </c>
      <c r="G395" s="2">
        <f t="shared" si="19"/>
        <v>0</v>
      </c>
      <c r="H395" s="2">
        <f t="shared" si="20"/>
        <v>0</v>
      </c>
    </row>
    <row r="396" spans="2:8">
      <c r="B396" t="s">
        <v>395</v>
      </c>
      <c r="C396" t="s">
        <v>1027</v>
      </c>
      <c r="D396" s="13" t="str">
        <f t="shared" si="18"/>
        <v>18-01</v>
      </c>
      <c r="E396" s="1">
        <f>_xlfn.IFNA(VLOOKUP('Comp X - Kilter'!B396,'Kilter Holds'!$P$36:$AA$208,12,0),0)</f>
        <v>0</v>
      </c>
      <c r="G396" s="2">
        <f t="shared" si="19"/>
        <v>0</v>
      </c>
      <c r="H396" s="2">
        <f t="shared" si="20"/>
        <v>0</v>
      </c>
    </row>
    <row r="397" spans="2:8">
      <c r="B397" t="s">
        <v>395</v>
      </c>
      <c r="C397" t="s">
        <v>1027</v>
      </c>
      <c r="D397" s="12" t="str">
        <f t="shared" si="18"/>
        <v>Color Code</v>
      </c>
      <c r="E397" s="1" t="e">
        <f>_xlfn.IFNA(VLOOKUP('Comp X - Kilter'!B397,'Kilter Holds'!$P$36:$AA$208,13,0),0)</f>
        <v>#REF!</v>
      </c>
      <c r="G397" s="2" t="e">
        <f t="shared" si="19"/>
        <v>#REF!</v>
      </c>
      <c r="H397" s="2">
        <f t="shared" si="20"/>
        <v>0</v>
      </c>
    </row>
    <row r="398" spans="2:8">
      <c r="B398" t="s">
        <v>396</v>
      </c>
      <c r="C398" t="s">
        <v>1028</v>
      </c>
      <c r="D398" s="5" t="str">
        <f t="shared" si="18"/>
        <v>11-12</v>
      </c>
      <c r="E398" s="1">
        <f>_xlfn.IFNA(VLOOKUP('Comp X - Kilter'!B398,'Kilter Holds'!$P$36:$AA$208,5,0),0)</f>
        <v>0</v>
      </c>
      <c r="G398" s="2">
        <f t="shared" si="19"/>
        <v>0</v>
      </c>
      <c r="H398" s="2">
        <f t="shared" si="20"/>
        <v>0</v>
      </c>
    </row>
    <row r="399" spans="2:8">
      <c r="B399" t="s">
        <v>396</v>
      </c>
      <c r="C399" t="s">
        <v>1028</v>
      </c>
      <c r="D399" s="6" t="str">
        <f t="shared" si="18"/>
        <v>14-01</v>
      </c>
      <c r="E399" s="1">
        <f>_xlfn.IFNA(VLOOKUP('Comp X - Kilter'!B399,'Kilter Holds'!$P$36:$AA$208,6,0),0)</f>
        <v>0</v>
      </c>
      <c r="G399" s="2">
        <f t="shared" si="19"/>
        <v>0</v>
      </c>
      <c r="H399" s="2">
        <f t="shared" si="20"/>
        <v>0</v>
      </c>
    </row>
    <row r="400" spans="2:8">
      <c r="B400" t="s">
        <v>396</v>
      </c>
      <c r="C400" t="s">
        <v>1028</v>
      </c>
      <c r="D400" s="7" t="str">
        <f t="shared" si="18"/>
        <v>15-12</v>
      </c>
      <c r="E400" s="1">
        <f>_xlfn.IFNA(VLOOKUP('Comp X - Kilter'!B400,'Kilter Holds'!$P$36:$AA$208,7,0),0)</f>
        <v>0</v>
      </c>
      <c r="G400" s="2">
        <f t="shared" si="19"/>
        <v>0</v>
      </c>
      <c r="H400" s="2">
        <f t="shared" si="20"/>
        <v>0</v>
      </c>
    </row>
    <row r="401" spans="2:8">
      <c r="B401" t="s">
        <v>396</v>
      </c>
      <c r="C401" t="s">
        <v>1028</v>
      </c>
      <c r="D401" s="8" t="str">
        <f t="shared" si="18"/>
        <v>16-16</v>
      </c>
      <c r="E401" s="1">
        <f>_xlfn.IFNA(VLOOKUP('Comp X - Kilter'!B401,'Kilter Holds'!$P$36:$AA$208,8,0),0)</f>
        <v>0</v>
      </c>
      <c r="G401" s="2">
        <f t="shared" si="19"/>
        <v>0</v>
      </c>
      <c r="H401" s="2">
        <f t="shared" si="20"/>
        <v>0</v>
      </c>
    </row>
    <row r="402" spans="2:8">
      <c r="B402" t="s">
        <v>396</v>
      </c>
      <c r="C402" t="s">
        <v>1028</v>
      </c>
      <c r="D402" s="9" t="str">
        <f t="shared" si="18"/>
        <v>13-01</v>
      </c>
      <c r="E402" s="1">
        <f>_xlfn.IFNA(VLOOKUP('Comp X - Kilter'!B402,'Kilter Holds'!$P$36:$AA$208,9,0),0)</f>
        <v>0</v>
      </c>
      <c r="G402" s="2">
        <f t="shared" si="19"/>
        <v>0</v>
      </c>
      <c r="H402" s="2">
        <f t="shared" si="20"/>
        <v>0</v>
      </c>
    </row>
    <row r="403" spans="2:8">
      <c r="B403" t="s">
        <v>396</v>
      </c>
      <c r="C403" t="s">
        <v>1028</v>
      </c>
      <c r="D403" s="10" t="str">
        <f t="shared" si="18"/>
        <v>07-13</v>
      </c>
      <c r="E403" s="1">
        <f>_xlfn.IFNA(VLOOKUP('Comp X - Kilter'!B403,'Kilter Holds'!$P$36:$AA$208,10,0),0)</f>
        <v>0</v>
      </c>
      <c r="G403" s="2">
        <f t="shared" si="19"/>
        <v>0</v>
      </c>
      <c r="H403" s="2">
        <f t="shared" si="20"/>
        <v>0</v>
      </c>
    </row>
    <row r="404" spans="2:8">
      <c r="B404" t="s">
        <v>396</v>
      </c>
      <c r="C404" t="s">
        <v>1028</v>
      </c>
      <c r="D404" s="11" t="str">
        <f t="shared" ref="D404:D485" si="21">D395</f>
        <v>11-26</v>
      </c>
      <c r="E404" s="1">
        <f>_xlfn.IFNA(VLOOKUP('Comp X - Kilter'!B404,'Kilter Holds'!$P$36:$AA$208,11,0),0)</f>
        <v>0</v>
      </c>
      <c r="G404" s="2">
        <f t="shared" si="19"/>
        <v>0</v>
      </c>
      <c r="H404" s="2">
        <f t="shared" si="20"/>
        <v>0</v>
      </c>
    </row>
    <row r="405" spans="2:8">
      <c r="B405" t="s">
        <v>396</v>
      </c>
      <c r="C405" t="s">
        <v>1028</v>
      </c>
      <c r="D405" s="13" t="str">
        <f t="shared" si="21"/>
        <v>18-01</v>
      </c>
      <c r="E405" s="1">
        <f>_xlfn.IFNA(VLOOKUP('Comp X - Kilter'!B405,'Kilter Holds'!$P$36:$AA$208,12,0),0)</f>
        <v>0</v>
      </c>
      <c r="G405" s="2">
        <f t="shared" si="19"/>
        <v>0</v>
      </c>
      <c r="H405" s="2">
        <f t="shared" si="20"/>
        <v>0</v>
      </c>
    </row>
    <row r="406" spans="2:8">
      <c r="B406" t="s">
        <v>396</v>
      </c>
      <c r="C406" t="s">
        <v>1028</v>
      </c>
      <c r="D406" s="12" t="str">
        <f t="shared" si="21"/>
        <v>Color Code</v>
      </c>
      <c r="E406" s="1" t="e">
        <f>_xlfn.IFNA(VLOOKUP('Comp X - Kilter'!B406,'Kilter Holds'!$P$36:$AA$208,13,0),0)</f>
        <v>#REF!</v>
      </c>
      <c r="G406" s="2" t="e">
        <f t="shared" si="19"/>
        <v>#REF!</v>
      </c>
      <c r="H406" s="2">
        <f t="shared" si="20"/>
        <v>0</v>
      </c>
    </row>
    <row r="407" spans="2:8">
      <c r="B407" t="s">
        <v>397</v>
      </c>
      <c r="C407" t="s">
        <v>1029</v>
      </c>
      <c r="D407" s="5" t="str">
        <f t="shared" si="21"/>
        <v>11-12</v>
      </c>
      <c r="E407" s="1">
        <f>_xlfn.IFNA(VLOOKUP('Comp X - Kilter'!B407,'Kilter Holds'!$P$36:$AA$208,5,0),0)</f>
        <v>0</v>
      </c>
      <c r="G407" s="2">
        <f t="shared" si="19"/>
        <v>0</v>
      </c>
      <c r="H407" s="2">
        <f t="shared" si="20"/>
        <v>0</v>
      </c>
    </row>
    <row r="408" spans="2:8">
      <c r="B408" t="s">
        <v>397</v>
      </c>
      <c r="C408" t="s">
        <v>1029</v>
      </c>
      <c r="D408" s="6" t="str">
        <f t="shared" si="21"/>
        <v>14-01</v>
      </c>
      <c r="E408" s="1">
        <f>_xlfn.IFNA(VLOOKUP('Comp X - Kilter'!B408,'Kilter Holds'!$P$36:$AA$208,6,0),0)</f>
        <v>0</v>
      </c>
      <c r="G408" s="2">
        <f t="shared" si="19"/>
        <v>0</v>
      </c>
      <c r="H408" s="2">
        <f t="shared" si="20"/>
        <v>0</v>
      </c>
    </row>
    <row r="409" spans="2:8">
      <c r="B409" t="s">
        <v>397</v>
      </c>
      <c r="C409" t="s">
        <v>1029</v>
      </c>
      <c r="D409" s="7" t="str">
        <f t="shared" si="21"/>
        <v>15-12</v>
      </c>
      <c r="E409" s="1">
        <f>_xlfn.IFNA(VLOOKUP('Comp X - Kilter'!B409,'Kilter Holds'!$P$36:$AA$208,7,0),0)</f>
        <v>0</v>
      </c>
      <c r="G409" s="2">
        <f t="shared" si="19"/>
        <v>0</v>
      </c>
      <c r="H409" s="2">
        <f t="shared" si="20"/>
        <v>0</v>
      </c>
    </row>
    <row r="410" spans="2:8">
      <c r="B410" t="s">
        <v>397</v>
      </c>
      <c r="C410" t="s">
        <v>1029</v>
      </c>
      <c r="D410" s="8" t="str">
        <f t="shared" si="21"/>
        <v>16-16</v>
      </c>
      <c r="E410" s="1">
        <f>_xlfn.IFNA(VLOOKUP('Comp X - Kilter'!B410,'Kilter Holds'!$P$36:$AA$208,8,0),0)</f>
        <v>0</v>
      </c>
      <c r="G410" s="2">
        <f t="shared" si="19"/>
        <v>0</v>
      </c>
      <c r="H410" s="2">
        <f t="shared" si="20"/>
        <v>0</v>
      </c>
    </row>
    <row r="411" spans="2:8">
      <c r="B411" t="s">
        <v>397</v>
      </c>
      <c r="C411" t="s">
        <v>1029</v>
      </c>
      <c r="D411" s="9" t="str">
        <f t="shared" si="21"/>
        <v>13-01</v>
      </c>
      <c r="E411" s="1">
        <f>_xlfn.IFNA(VLOOKUP('Comp X - Kilter'!B411,'Kilter Holds'!$P$36:$AA$208,9,0),0)</f>
        <v>0</v>
      </c>
      <c r="G411" s="2">
        <f t="shared" si="19"/>
        <v>0</v>
      </c>
      <c r="H411" s="2">
        <f t="shared" si="20"/>
        <v>0</v>
      </c>
    </row>
    <row r="412" spans="2:8">
      <c r="B412" t="s">
        <v>397</v>
      </c>
      <c r="C412" t="s">
        <v>1029</v>
      </c>
      <c r="D412" s="10" t="str">
        <f t="shared" si="21"/>
        <v>07-13</v>
      </c>
      <c r="E412" s="1">
        <f>_xlfn.IFNA(VLOOKUP('Comp X - Kilter'!B412,'Kilter Holds'!$P$36:$AA$208,10,0),0)</f>
        <v>0</v>
      </c>
      <c r="G412" s="2">
        <f t="shared" si="19"/>
        <v>0</v>
      </c>
      <c r="H412" s="2">
        <f t="shared" si="20"/>
        <v>0</v>
      </c>
    </row>
    <row r="413" spans="2:8">
      <c r="B413" t="s">
        <v>397</v>
      </c>
      <c r="C413" t="s">
        <v>1029</v>
      </c>
      <c r="D413" s="11" t="str">
        <f t="shared" si="21"/>
        <v>11-26</v>
      </c>
      <c r="E413" s="1">
        <f>_xlfn.IFNA(VLOOKUP('Comp X - Kilter'!B413,'Kilter Holds'!$P$36:$AA$208,11,0),0)</f>
        <v>0</v>
      </c>
      <c r="G413" s="2">
        <f t="shared" si="19"/>
        <v>0</v>
      </c>
      <c r="H413" s="2">
        <f t="shared" si="20"/>
        <v>0</v>
      </c>
    </row>
    <row r="414" spans="2:8">
      <c r="B414" t="s">
        <v>397</v>
      </c>
      <c r="C414" t="s">
        <v>1029</v>
      </c>
      <c r="D414" s="13" t="str">
        <f t="shared" si="21"/>
        <v>18-01</v>
      </c>
      <c r="E414" s="1">
        <f>_xlfn.IFNA(VLOOKUP('Comp X - Kilter'!B414,'Kilter Holds'!$P$36:$AA$208,12,0),0)</f>
        <v>0</v>
      </c>
      <c r="G414" s="2">
        <f t="shared" si="19"/>
        <v>0</v>
      </c>
      <c r="H414" s="2">
        <f t="shared" si="20"/>
        <v>0</v>
      </c>
    </row>
    <row r="415" spans="2:8">
      <c r="B415" t="s">
        <v>397</v>
      </c>
      <c r="C415" t="s">
        <v>1029</v>
      </c>
      <c r="D415" s="12" t="str">
        <f t="shared" si="21"/>
        <v>Color Code</v>
      </c>
      <c r="E415" s="1" t="e">
        <f>_xlfn.IFNA(VLOOKUP('Comp X - Kilter'!B415,'Kilter Holds'!$P$36:$AA$208,13,0),0)</f>
        <v>#REF!</v>
      </c>
      <c r="G415" s="2" t="e">
        <f t="shared" si="19"/>
        <v>#REF!</v>
      </c>
      <c r="H415" s="2">
        <f t="shared" si="20"/>
        <v>0</v>
      </c>
    </row>
    <row r="416" spans="2:8">
      <c r="B416" t="s">
        <v>401</v>
      </c>
      <c r="C416" t="s">
        <v>1030</v>
      </c>
      <c r="D416" s="5" t="str">
        <f t="shared" si="21"/>
        <v>11-12</v>
      </c>
      <c r="E416" s="1">
        <f>_xlfn.IFNA(VLOOKUP('Comp X - Kilter'!B416,'Kilter Holds'!$P$36:$AA$208,5,0),0)</f>
        <v>0</v>
      </c>
      <c r="G416" s="2">
        <f t="shared" si="19"/>
        <v>0</v>
      </c>
      <c r="H416" s="2">
        <f t="shared" si="20"/>
        <v>0</v>
      </c>
    </row>
    <row r="417" spans="2:8">
      <c r="B417" t="s">
        <v>401</v>
      </c>
      <c r="C417" t="s">
        <v>1030</v>
      </c>
      <c r="D417" s="6" t="str">
        <f t="shared" si="21"/>
        <v>14-01</v>
      </c>
      <c r="E417" s="1">
        <f>_xlfn.IFNA(VLOOKUP('Comp X - Kilter'!B417,'Kilter Holds'!$P$36:$AA$208,6,0),0)</f>
        <v>0</v>
      </c>
      <c r="G417" s="2">
        <f t="shared" si="19"/>
        <v>0</v>
      </c>
      <c r="H417" s="2">
        <f t="shared" si="20"/>
        <v>0</v>
      </c>
    </row>
    <row r="418" spans="2:8">
      <c r="B418" t="s">
        <v>401</v>
      </c>
      <c r="C418" t="s">
        <v>1030</v>
      </c>
      <c r="D418" s="7" t="str">
        <f t="shared" si="21"/>
        <v>15-12</v>
      </c>
      <c r="E418" s="1">
        <f>_xlfn.IFNA(VLOOKUP('Comp X - Kilter'!B418,'Kilter Holds'!$P$36:$AA$208,7,0),0)</f>
        <v>0</v>
      </c>
      <c r="G418" s="2">
        <f t="shared" si="19"/>
        <v>0</v>
      </c>
      <c r="H418" s="2">
        <f t="shared" si="20"/>
        <v>0</v>
      </c>
    </row>
    <row r="419" spans="2:8">
      <c r="B419" t="s">
        <v>401</v>
      </c>
      <c r="C419" t="s">
        <v>1030</v>
      </c>
      <c r="D419" s="8" t="str">
        <f t="shared" si="21"/>
        <v>16-16</v>
      </c>
      <c r="E419" s="1">
        <f>_xlfn.IFNA(VLOOKUP('Comp X - Kilter'!B419,'Kilter Holds'!$P$36:$AA$208,8,0),0)</f>
        <v>0</v>
      </c>
      <c r="G419" s="2">
        <f t="shared" si="19"/>
        <v>0</v>
      </c>
      <c r="H419" s="2">
        <f t="shared" si="20"/>
        <v>0</v>
      </c>
    </row>
    <row r="420" spans="2:8">
      <c r="B420" t="s">
        <v>401</v>
      </c>
      <c r="C420" t="s">
        <v>1030</v>
      </c>
      <c r="D420" s="9" t="str">
        <f t="shared" si="21"/>
        <v>13-01</v>
      </c>
      <c r="E420" s="1">
        <f>_xlfn.IFNA(VLOOKUP('Comp X - Kilter'!B420,'Kilter Holds'!$P$36:$AA$208,9,0),0)</f>
        <v>0</v>
      </c>
      <c r="G420" s="2">
        <f t="shared" si="19"/>
        <v>0</v>
      </c>
      <c r="H420" s="2">
        <f t="shared" si="20"/>
        <v>0</v>
      </c>
    </row>
    <row r="421" spans="2:8">
      <c r="B421" t="s">
        <v>401</v>
      </c>
      <c r="C421" t="s">
        <v>1030</v>
      </c>
      <c r="D421" s="10" t="str">
        <f t="shared" si="21"/>
        <v>07-13</v>
      </c>
      <c r="E421" s="1">
        <f>_xlfn.IFNA(VLOOKUP('Comp X - Kilter'!B421,'Kilter Holds'!$P$36:$AA$208,10,0),0)</f>
        <v>0</v>
      </c>
      <c r="G421" s="2">
        <f t="shared" si="19"/>
        <v>0</v>
      </c>
      <c r="H421" s="2">
        <f t="shared" si="20"/>
        <v>0</v>
      </c>
    </row>
    <row r="422" spans="2:8">
      <c r="B422" t="s">
        <v>401</v>
      </c>
      <c r="C422" t="s">
        <v>1030</v>
      </c>
      <c r="D422" s="11" t="str">
        <f t="shared" si="21"/>
        <v>11-26</v>
      </c>
      <c r="E422" s="1">
        <f>_xlfn.IFNA(VLOOKUP('Comp X - Kilter'!B422,'Kilter Holds'!$P$36:$AA$208,11,0),0)</f>
        <v>0</v>
      </c>
      <c r="G422" s="2">
        <f t="shared" si="19"/>
        <v>0</v>
      </c>
      <c r="H422" s="2">
        <f t="shared" si="20"/>
        <v>0</v>
      </c>
    </row>
    <row r="423" spans="2:8">
      <c r="B423" t="s">
        <v>401</v>
      </c>
      <c r="C423" t="s">
        <v>1030</v>
      </c>
      <c r="D423" s="13" t="str">
        <f t="shared" si="21"/>
        <v>18-01</v>
      </c>
      <c r="E423" s="1">
        <f>_xlfn.IFNA(VLOOKUP('Comp X - Kilter'!B423,'Kilter Holds'!$P$36:$AA$208,12,0),0)</f>
        <v>0</v>
      </c>
      <c r="G423" s="2">
        <f t="shared" si="19"/>
        <v>0</v>
      </c>
      <c r="H423" s="2">
        <f t="shared" si="20"/>
        <v>0</v>
      </c>
    </row>
    <row r="424" spans="2:8">
      <c r="B424" t="s">
        <v>401</v>
      </c>
      <c r="C424" t="s">
        <v>1030</v>
      </c>
      <c r="D424" s="12" t="str">
        <f t="shared" si="21"/>
        <v>Color Code</v>
      </c>
      <c r="E424" s="1" t="e">
        <f>_xlfn.IFNA(VLOOKUP('Comp X - Kilter'!B424,'Kilter Holds'!$P$36:$AA$208,13,0),0)</f>
        <v>#REF!</v>
      </c>
      <c r="G424" s="2" t="e">
        <f t="shared" si="19"/>
        <v>#REF!</v>
      </c>
      <c r="H424" s="2">
        <f t="shared" si="20"/>
        <v>0</v>
      </c>
    </row>
    <row r="425" spans="2:8">
      <c r="B425" t="s">
        <v>927</v>
      </c>
      <c r="C425" t="s">
        <v>1031</v>
      </c>
      <c r="D425" s="5" t="str">
        <f t="shared" si="21"/>
        <v>11-12</v>
      </c>
      <c r="E425" s="1">
        <f>_xlfn.IFNA(VLOOKUP('Comp X - Kilter'!B425,'Kilter Holds'!$P$36:$AA$208,5,0),0)</f>
        <v>0</v>
      </c>
      <c r="G425" s="2">
        <f t="shared" si="19"/>
        <v>0</v>
      </c>
      <c r="H425" s="2">
        <f t="shared" si="20"/>
        <v>0</v>
      </c>
    </row>
    <row r="426" spans="2:8">
      <c r="B426" t="s">
        <v>927</v>
      </c>
      <c r="C426" t="s">
        <v>1031</v>
      </c>
      <c r="D426" s="6" t="str">
        <f t="shared" si="21"/>
        <v>14-01</v>
      </c>
      <c r="E426" s="1">
        <f>_xlfn.IFNA(VLOOKUP('Comp X - Kilter'!B426,'Kilter Holds'!$P$36:$AA$208,6,0),0)</f>
        <v>0</v>
      </c>
      <c r="G426" s="2">
        <f t="shared" si="19"/>
        <v>0</v>
      </c>
      <c r="H426" s="2">
        <f t="shared" si="20"/>
        <v>0</v>
      </c>
    </row>
    <row r="427" spans="2:8">
      <c r="B427" t="s">
        <v>927</v>
      </c>
      <c r="C427" t="s">
        <v>1031</v>
      </c>
      <c r="D427" s="7" t="str">
        <f t="shared" si="21"/>
        <v>15-12</v>
      </c>
      <c r="E427" s="1">
        <f>_xlfn.IFNA(VLOOKUP('Comp X - Kilter'!B427,'Kilter Holds'!$P$36:$AA$208,7,0),0)</f>
        <v>0</v>
      </c>
      <c r="G427" s="2">
        <f t="shared" si="19"/>
        <v>0</v>
      </c>
      <c r="H427" s="2">
        <f t="shared" si="20"/>
        <v>0</v>
      </c>
    </row>
    <row r="428" spans="2:8">
      <c r="B428" t="s">
        <v>927</v>
      </c>
      <c r="C428" t="s">
        <v>1031</v>
      </c>
      <c r="D428" s="8" t="str">
        <f t="shared" si="21"/>
        <v>16-16</v>
      </c>
      <c r="E428" s="1">
        <f>_xlfn.IFNA(VLOOKUP('Comp X - Kilter'!B428,'Kilter Holds'!$P$36:$AA$208,8,0),0)</f>
        <v>0</v>
      </c>
      <c r="G428" s="2">
        <f t="shared" si="19"/>
        <v>0</v>
      </c>
      <c r="H428" s="2">
        <f t="shared" si="20"/>
        <v>0</v>
      </c>
    </row>
    <row r="429" spans="2:8">
      <c r="B429" t="s">
        <v>927</v>
      </c>
      <c r="C429" t="s">
        <v>1031</v>
      </c>
      <c r="D429" s="9" t="str">
        <f t="shared" si="21"/>
        <v>13-01</v>
      </c>
      <c r="E429" s="1">
        <f>_xlfn.IFNA(VLOOKUP('Comp X - Kilter'!B429,'Kilter Holds'!$P$36:$AA$208,9,0),0)</f>
        <v>0</v>
      </c>
      <c r="G429" s="2">
        <f t="shared" si="19"/>
        <v>0</v>
      </c>
      <c r="H429" s="2">
        <f t="shared" si="20"/>
        <v>0</v>
      </c>
    </row>
    <row r="430" spans="2:8">
      <c r="B430" t="s">
        <v>927</v>
      </c>
      <c r="C430" t="s">
        <v>1031</v>
      </c>
      <c r="D430" s="10" t="str">
        <f t="shared" si="21"/>
        <v>07-13</v>
      </c>
      <c r="E430" s="1">
        <f>_xlfn.IFNA(VLOOKUP('Comp X - Kilter'!B430,'Kilter Holds'!$P$36:$AA$208,10,0),0)</f>
        <v>0</v>
      </c>
      <c r="G430" s="2">
        <f t="shared" si="19"/>
        <v>0</v>
      </c>
      <c r="H430" s="2">
        <f t="shared" si="20"/>
        <v>0</v>
      </c>
    </row>
    <row r="431" spans="2:8">
      <c r="B431" t="s">
        <v>927</v>
      </c>
      <c r="C431" t="s">
        <v>1031</v>
      </c>
      <c r="D431" s="11" t="str">
        <f t="shared" si="21"/>
        <v>11-26</v>
      </c>
      <c r="E431" s="1">
        <f>_xlfn.IFNA(VLOOKUP('Comp X - Kilter'!B431,'Kilter Holds'!$P$36:$AA$208,11,0),0)</f>
        <v>0</v>
      </c>
      <c r="G431" s="2">
        <f t="shared" si="19"/>
        <v>0</v>
      </c>
      <c r="H431" s="2">
        <f t="shared" si="20"/>
        <v>0</v>
      </c>
    </row>
    <row r="432" spans="2:8">
      <c r="B432" t="s">
        <v>927</v>
      </c>
      <c r="C432" t="s">
        <v>1031</v>
      </c>
      <c r="D432" s="13" t="str">
        <f t="shared" si="21"/>
        <v>18-01</v>
      </c>
      <c r="E432" s="1">
        <f>_xlfn.IFNA(VLOOKUP('Comp X - Kilter'!B432,'Kilter Holds'!$P$36:$AA$208,12,0),0)</f>
        <v>0</v>
      </c>
      <c r="G432" s="2">
        <f t="shared" si="19"/>
        <v>0</v>
      </c>
      <c r="H432" s="2">
        <f t="shared" si="20"/>
        <v>0</v>
      </c>
    </row>
    <row r="433" spans="2:8">
      <c r="B433" t="s">
        <v>927</v>
      </c>
      <c r="C433" t="s">
        <v>1031</v>
      </c>
      <c r="D433" s="12" t="str">
        <f t="shared" si="21"/>
        <v>Color Code</v>
      </c>
      <c r="E433" s="1" t="e">
        <f>_xlfn.IFNA(VLOOKUP('Comp X - Kilter'!B433,'Kilter Holds'!$P$36:$AA$208,13,0),0)</f>
        <v>#REF!</v>
      </c>
      <c r="G433" s="2" t="e">
        <f t="shared" si="19"/>
        <v>#REF!</v>
      </c>
      <c r="H433" s="2">
        <f t="shared" si="20"/>
        <v>0</v>
      </c>
    </row>
    <row r="434" spans="2:8">
      <c r="B434" t="s">
        <v>928</v>
      </c>
      <c r="C434" t="s">
        <v>1032</v>
      </c>
      <c r="D434" s="5" t="str">
        <f t="shared" si="21"/>
        <v>11-12</v>
      </c>
      <c r="E434" s="1">
        <f>_xlfn.IFNA(VLOOKUP('Comp X - Kilter'!B434,'Kilter Holds'!$P$36:$AA$208,5,0),0)</f>
        <v>0</v>
      </c>
      <c r="G434" s="2">
        <f t="shared" si="19"/>
        <v>0</v>
      </c>
      <c r="H434" s="2">
        <f t="shared" si="20"/>
        <v>0</v>
      </c>
    </row>
    <row r="435" spans="2:8">
      <c r="B435" t="s">
        <v>928</v>
      </c>
      <c r="C435" t="s">
        <v>1032</v>
      </c>
      <c r="D435" s="6" t="str">
        <f t="shared" si="21"/>
        <v>14-01</v>
      </c>
      <c r="E435" s="1">
        <f>_xlfn.IFNA(VLOOKUP('Comp X - Kilter'!B435,'Kilter Holds'!$P$36:$AA$208,6,0),0)</f>
        <v>0</v>
      </c>
      <c r="G435" s="2">
        <f t="shared" si="19"/>
        <v>0</v>
      </c>
      <c r="H435" s="2">
        <f t="shared" si="20"/>
        <v>0</v>
      </c>
    </row>
    <row r="436" spans="2:8">
      <c r="B436" t="s">
        <v>928</v>
      </c>
      <c r="C436" t="s">
        <v>1032</v>
      </c>
      <c r="D436" s="7" t="str">
        <f t="shared" si="21"/>
        <v>15-12</v>
      </c>
      <c r="E436" s="1">
        <f>_xlfn.IFNA(VLOOKUP('Comp X - Kilter'!B436,'Kilter Holds'!$P$36:$AA$208,7,0),0)</f>
        <v>0</v>
      </c>
      <c r="G436" s="2">
        <f t="shared" si="19"/>
        <v>0</v>
      </c>
      <c r="H436" s="2">
        <f t="shared" si="20"/>
        <v>0</v>
      </c>
    </row>
    <row r="437" spans="2:8">
      <c r="B437" t="s">
        <v>928</v>
      </c>
      <c r="C437" t="s">
        <v>1032</v>
      </c>
      <c r="D437" s="8" t="str">
        <f t="shared" si="21"/>
        <v>16-16</v>
      </c>
      <c r="E437" s="1">
        <f>_xlfn.IFNA(VLOOKUP('Comp X - Kilter'!B437,'Kilter Holds'!$P$36:$AA$208,8,0),0)</f>
        <v>0</v>
      </c>
      <c r="G437" s="2">
        <f t="shared" si="19"/>
        <v>0</v>
      </c>
      <c r="H437" s="2">
        <f t="shared" si="20"/>
        <v>0</v>
      </c>
    </row>
    <row r="438" spans="2:8">
      <c r="B438" t="s">
        <v>928</v>
      </c>
      <c r="C438" t="s">
        <v>1032</v>
      </c>
      <c r="D438" s="9" t="str">
        <f t="shared" si="21"/>
        <v>13-01</v>
      </c>
      <c r="E438" s="1">
        <f>_xlfn.IFNA(VLOOKUP('Comp X - Kilter'!B438,'Kilter Holds'!$P$36:$AA$208,9,0),0)</f>
        <v>0</v>
      </c>
      <c r="G438" s="2">
        <f t="shared" si="19"/>
        <v>0</v>
      </c>
      <c r="H438" s="2">
        <f t="shared" si="20"/>
        <v>0</v>
      </c>
    </row>
    <row r="439" spans="2:8">
      <c r="B439" t="s">
        <v>928</v>
      </c>
      <c r="C439" t="s">
        <v>1032</v>
      </c>
      <c r="D439" s="10" t="str">
        <f t="shared" si="21"/>
        <v>07-13</v>
      </c>
      <c r="E439" s="1">
        <f>_xlfn.IFNA(VLOOKUP('Comp X - Kilter'!B439,'Kilter Holds'!$P$36:$AA$208,10,0),0)</f>
        <v>0</v>
      </c>
      <c r="G439" s="2">
        <f t="shared" si="19"/>
        <v>0</v>
      </c>
      <c r="H439" s="2">
        <f t="shared" si="20"/>
        <v>0</v>
      </c>
    </row>
    <row r="440" spans="2:8">
      <c r="B440" t="s">
        <v>928</v>
      </c>
      <c r="C440" t="s">
        <v>1032</v>
      </c>
      <c r="D440" s="11" t="str">
        <f t="shared" si="21"/>
        <v>11-26</v>
      </c>
      <c r="E440" s="1">
        <f>_xlfn.IFNA(VLOOKUP('Comp X - Kilter'!B440,'Kilter Holds'!$P$36:$AA$208,11,0),0)</f>
        <v>0</v>
      </c>
      <c r="G440" s="2">
        <f t="shared" si="19"/>
        <v>0</v>
      </c>
      <c r="H440" s="2">
        <f t="shared" si="20"/>
        <v>0</v>
      </c>
    </row>
    <row r="441" spans="2:8">
      <c r="B441" t="s">
        <v>928</v>
      </c>
      <c r="C441" t="s">
        <v>1032</v>
      </c>
      <c r="D441" s="13" t="str">
        <f t="shared" si="21"/>
        <v>18-01</v>
      </c>
      <c r="E441" s="1">
        <f>_xlfn.IFNA(VLOOKUP('Comp X - Kilter'!B441,'Kilter Holds'!$P$36:$AA$208,12,0),0)</f>
        <v>0</v>
      </c>
      <c r="G441" s="2">
        <f t="shared" si="19"/>
        <v>0</v>
      </c>
      <c r="H441" s="2">
        <f t="shared" si="20"/>
        <v>0</v>
      </c>
    </row>
    <row r="442" spans="2:8">
      <c r="B442" t="s">
        <v>928</v>
      </c>
      <c r="C442" t="s">
        <v>1032</v>
      </c>
      <c r="D442" s="12" t="str">
        <f t="shared" si="21"/>
        <v>Color Code</v>
      </c>
      <c r="E442" s="1" t="e">
        <f>_xlfn.IFNA(VLOOKUP('Comp X - Kilter'!B442,'Kilter Holds'!$P$36:$AA$208,13,0),0)</f>
        <v>#REF!</v>
      </c>
      <c r="G442" s="2" t="e">
        <f t="shared" si="19"/>
        <v>#REF!</v>
      </c>
      <c r="H442" s="2">
        <f t="shared" si="20"/>
        <v>0</v>
      </c>
    </row>
    <row r="443" spans="2:8">
      <c r="B443" t="s">
        <v>1535</v>
      </c>
      <c r="C443" t="s">
        <v>1536</v>
      </c>
      <c r="D443" s="5" t="str">
        <f t="shared" si="21"/>
        <v>11-12</v>
      </c>
      <c r="E443" s="1">
        <f>_xlfn.IFNA(VLOOKUP('Comp X - Kilter'!B443,'Kilter Holds'!$P$36:$AA$208,5,0),0)</f>
        <v>0</v>
      </c>
      <c r="G443" s="2">
        <f t="shared" ref="G443:G460" si="22">E443*F443</f>
        <v>0</v>
      </c>
      <c r="H443" s="2">
        <f t="shared" ref="H443:H460" si="23">IF($S$11="Y",G443*0.15,0)</f>
        <v>0</v>
      </c>
    </row>
    <row r="444" spans="2:8">
      <c r="B444" t="s">
        <v>1535</v>
      </c>
      <c r="C444" t="s">
        <v>1536</v>
      </c>
      <c r="D444" s="6" t="str">
        <f t="shared" si="21"/>
        <v>14-01</v>
      </c>
      <c r="E444" s="1">
        <f>_xlfn.IFNA(VLOOKUP('Comp X - Kilter'!B444,'Kilter Holds'!$P$36:$AA$208,6,0),0)</f>
        <v>0</v>
      </c>
      <c r="G444" s="2">
        <f t="shared" si="22"/>
        <v>0</v>
      </c>
      <c r="H444" s="2">
        <f t="shared" si="23"/>
        <v>0</v>
      </c>
    </row>
    <row r="445" spans="2:8">
      <c r="B445" t="s">
        <v>1535</v>
      </c>
      <c r="C445" t="s">
        <v>1536</v>
      </c>
      <c r="D445" s="7" t="str">
        <f t="shared" si="21"/>
        <v>15-12</v>
      </c>
      <c r="E445" s="1">
        <f>_xlfn.IFNA(VLOOKUP('Comp X - Kilter'!B445,'Kilter Holds'!$P$36:$AA$208,7,0),0)</f>
        <v>0</v>
      </c>
      <c r="G445" s="2">
        <f t="shared" si="22"/>
        <v>0</v>
      </c>
      <c r="H445" s="2">
        <f t="shared" si="23"/>
        <v>0</v>
      </c>
    </row>
    <row r="446" spans="2:8">
      <c r="B446" t="s">
        <v>1535</v>
      </c>
      <c r="C446" t="s">
        <v>1536</v>
      </c>
      <c r="D446" s="8" t="str">
        <f t="shared" si="21"/>
        <v>16-16</v>
      </c>
      <c r="E446" s="1">
        <f>_xlfn.IFNA(VLOOKUP('Comp X - Kilter'!B446,'Kilter Holds'!$P$36:$AA$208,8,0),0)</f>
        <v>0</v>
      </c>
      <c r="G446" s="2">
        <f t="shared" si="22"/>
        <v>0</v>
      </c>
      <c r="H446" s="2">
        <f t="shared" si="23"/>
        <v>0</v>
      </c>
    </row>
    <row r="447" spans="2:8">
      <c r="B447" t="s">
        <v>1535</v>
      </c>
      <c r="C447" t="s">
        <v>1536</v>
      </c>
      <c r="D447" s="9" t="str">
        <f t="shared" si="21"/>
        <v>13-01</v>
      </c>
      <c r="E447" s="1">
        <f>_xlfn.IFNA(VLOOKUP('Comp X - Kilter'!B447,'Kilter Holds'!$P$36:$AA$208,9,0),0)</f>
        <v>0</v>
      </c>
      <c r="G447" s="2">
        <f t="shared" si="22"/>
        <v>0</v>
      </c>
      <c r="H447" s="2">
        <f t="shared" si="23"/>
        <v>0</v>
      </c>
    </row>
    <row r="448" spans="2:8">
      <c r="B448" t="s">
        <v>1535</v>
      </c>
      <c r="C448" t="s">
        <v>1536</v>
      </c>
      <c r="D448" s="10" t="str">
        <f t="shared" si="21"/>
        <v>07-13</v>
      </c>
      <c r="E448" s="1">
        <f>_xlfn.IFNA(VLOOKUP('Comp X - Kilter'!B448,'Kilter Holds'!$P$36:$AA$208,10,0),0)</f>
        <v>0</v>
      </c>
      <c r="G448" s="2">
        <f t="shared" si="22"/>
        <v>0</v>
      </c>
      <c r="H448" s="2">
        <f t="shared" si="23"/>
        <v>0</v>
      </c>
    </row>
    <row r="449" spans="2:8">
      <c r="B449" t="s">
        <v>1535</v>
      </c>
      <c r="C449" t="s">
        <v>1536</v>
      </c>
      <c r="D449" s="11" t="str">
        <f t="shared" si="21"/>
        <v>11-26</v>
      </c>
      <c r="E449" s="1">
        <f>_xlfn.IFNA(VLOOKUP('Comp X - Kilter'!B449,'Kilter Holds'!$P$36:$AA$208,11,0),0)</f>
        <v>0</v>
      </c>
      <c r="G449" s="2">
        <f t="shared" si="22"/>
        <v>0</v>
      </c>
      <c r="H449" s="2">
        <f t="shared" si="23"/>
        <v>0</v>
      </c>
    </row>
    <row r="450" spans="2:8">
      <c r="B450" t="s">
        <v>1535</v>
      </c>
      <c r="C450" t="s">
        <v>1536</v>
      </c>
      <c r="D450" s="13" t="str">
        <f t="shared" si="21"/>
        <v>18-01</v>
      </c>
      <c r="E450" s="1">
        <f>_xlfn.IFNA(VLOOKUP('Comp X - Kilter'!B450,'Kilter Holds'!$P$36:$AA$208,12,0),0)</f>
        <v>0</v>
      </c>
      <c r="G450" s="2">
        <f t="shared" si="22"/>
        <v>0</v>
      </c>
      <c r="H450" s="2">
        <f t="shared" si="23"/>
        <v>0</v>
      </c>
    </row>
    <row r="451" spans="2:8">
      <c r="B451" t="s">
        <v>1535</v>
      </c>
      <c r="C451" t="s">
        <v>1536</v>
      </c>
      <c r="D451" s="12" t="str">
        <f t="shared" si="21"/>
        <v>Color Code</v>
      </c>
      <c r="E451" s="1" t="e">
        <f>_xlfn.IFNA(VLOOKUP('Comp X - Kilter'!B451,'Kilter Holds'!$P$36:$AA$208,13,0),0)</f>
        <v>#REF!</v>
      </c>
      <c r="G451" s="2" t="e">
        <f t="shared" si="22"/>
        <v>#REF!</v>
      </c>
      <c r="H451" s="2">
        <f t="shared" si="23"/>
        <v>0</v>
      </c>
    </row>
    <row r="452" spans="2:8">
      <c r="B452" t="s">
        <v>1537</v>
      </c>
      <c r="C452" t="s">
        <v>1538</v>
      </c>
      <c r="D452" s="5" t="str">
        <f t="shared" si="21"/>
        <v>11-12</v>
      </c>
      <c r="E452" s="1">
        <f>_xlfn.IFNA(VLOOKUP('Comp X - Kilter'!B452,'Kilter Holds'!$P$36:$AA$208,5,0),0)</f>
        <v>0</v>
      </c>
      <c r="G452" s="2">
        <f t="shared" si="22"/>
        <v>0</v>
      </c>
      <c r="H452" s="2">
        <f t="shared" si="23"/>
        <v>0</v>
      </c>
    </row>
    <row r="453" spans="2:8">
      <c r="B453" t="s">
        <v>1537</v>
      </c>
      <c r="C453" t="s">
        <v>1538</v>
      </c>
      <c r="D453" s="6" t="str">
        <f t="shared" si="21"/>
        <v>14-01</v>
      </c>
      <c r="E453" s="1">
        <f>_xlfn.IFNA(VLOOKUP('Comp X - Kilter'!B453,'Kilter Holds'!$P$36:$AA$208,6,0),0)</f>
        <v>0</v>
      </c>
      <c r="G453" s="2">
        <f t="shared" si="22"/>
        <v>0</v>
      </c>
      <c r="H453" s="2">
        <f t="shared" si="23"/>
        <v>0</v>
      </c>
    </row>
    <row r="454" spans="2:8">
      <c r="B454" t="s">
        <v>1537</v>
      </c>
      <c r="C454" t="s">
        <v>1538</v>
      </c>
      <c r="D454" s="7" t="str">
        <f t="shared" si="21"/>
        <v>15-12</v>
      </c>
      <c r="E454" s="1">
        <f>_xlfn.IFNA(VLOOKUP('Comp X - Kilter'!B454,'Kilter Holds'!$P$36:$AA$208,7,0),0)</f>
        <v>0</v>
      </c>
      <c r="G454" s="2">
        <f t="shared" si="22"/>
        <v>0</v>
      </c>
      <c r="H454" s="2">
        <f t="shared" si="23"/>
        <v>0</v>
      </c>
    </row>
    <row r="455" spans="2:8">
      <c r="B455" t="s">
        <v>1537</v>
      </c>
      <c r="C455" t="s">
        <v>1538</v>
      </c>
      <c r="D455" s="8" t="str">
        <f t="shared" si="21"/>
        <v>16-16</v>
      </c>
      <c r="E455" s="1">
        <f>_xlfn.IFNA(VLOOKUP('Comp X - Kilter'!B455,'Kilter Holds'!$P$36:$AA$208,8,0),0)</f>
        <v>0</v>
      </c>
      <c r="G455" s="2">
        <f t="shared" si="22"/>
        <v>0</v>
      </c>
      <c r="H455" s="2">
        <f t="shared" si="23"/>
        <v>0</v>
      </c>
    </row>
    <row r="456" spans="2:8">
      <c r="B456" t="s">
        <v>1537</v>
      </c>
      <c r="C456" t="s">
        <v>1538</v>
      </c>
      <c r="D456" s="9" t="str">
        <f t="shared" si="21"/>
        <v>13-01</v>
      </c>
      <c r="E456" s="1">
        <f>_xlfn.IFNA(VLOOKUP('Comp X - Kilter'!B456,'Kilter Holds'!$P$36:$AA$208,9,0),0)</f>
        <v>0</v>
      </c>
      <c r="G456" s="2">
        <f t="shared" si="22"/>
        <v>0</v>
      </c>
      <c r="H456" s="2">
        <f t="shared" si="23"/>
        <v>0</v>
      </c>
    </row>
    <row r="457" spans="2:8">
      <c r="B457" t="s">
        <v>1537</v>
      </c>
      <c r="C457" t="s">
        <v>1538</v>
      </c>
      <c r="D457" s="10" t="str">
        <f t="shared" si="21"/>
        <v>07-13</v>
      </c>
      <c r="E457" s="1">
        <f>_xlfn.IFNA(VLOOKUP('Comp X - Kilter'!B457,'Kilter Holds'!$P$36:$AA$208,10,0),0)</f>
        <v>0</v>
      </c>
      <c r="G457" s="2">
        <f t="shared" si="22"/>
        <v>0</v>
      </c>
      <c r="H457" s="2">
        <f t="shared" si="23"/>
        <v>0</v>
      </c>
    </row>
    <row r="458" spans="2:8">
      <c r="B458" t="s">
        <v>1537</v>
      </c>
      <c r="C458" t="s">
        <v>1538</v>
      </c>
      <c r="D458" s="11" t="str">
        <f t="shared" si="21"/>
        <v>11-26</v>
      </c>
      <c r="E458" s="1">
        <f>_xlfn.IFNA(VLOOKUP('Comp X - Kilter'!B458,'Kilter Holds'!$P$36:$AA$208,11,0),0)</f>
        <v>0</v>
      </c>
      <c r="G458" s="2">
        <f t="shared" si="22"/>
        <v>0</v>
      </c>
      <c r="H458" s="2">
        <f t="shared" si="23"/>
        <v>0</v>
      </c>
    </row>
    <row r="459" spans="2:8">
      <c r="B459" t="s">
        <v>1537</v>
      </c>
      <c r="C459" t="s">
        <v>1538</v>
      </c>
      <c r="D459" s="13" t="str">
        <f t="shared" si="21"/>
        <v>18-01</v>
      </c>
      <c r="E459" s="1">
        <f>_xlfn.IFNA(VLOOKUP('Comp X - Kilter'!B459,'Kilter Holds'!$P$36:$AA$208,12,0),0)</f>
        <v>0</v>
      </c>
      <c r="G459" s="2">
        <f t="shared" si="22"/>
        <v>0</v>
      </c>
      <c r="H459" s="2">
        <f t="shared" si="23"/>
        <v>0</v>
      </c>
    </row>
    <row r="460" spans="2:8">
      <c r="B460" t="s">
        <v>1537</v>
      </c>
      <c r="C460" t="s">
        <v>1538</v>
      </c>
      <c r="D460" s="12" t="str">
        <f t="shared" si="21"/>
        <v>Color Code</v>
      </c>
      <c r="E460" s="1" t="e">
        <f>_xlfn.IFNA(VLOOKUP('Comp X - Kilter'!B460,'Kilter Holds'!$P$36:$AA$208,13,0),0)</f>
        <v>#REF!</v>
      </c>
      <c r="G460" s="2" t="e">
        <f t="shared" si="22"/>
        <v>#REF!</v>
      </c>
      <c r="H460" s="2">
        <f t="shared" si="23"/>
        <v>0</v>
      </c>
    </row>
    <row r="461" spans="2:8">
      <c r="B461" t="s">
        <v>930</v>
      </c>
      <c r="C461" t="s">
        <v>1033</v>
      </c>
      <c r="D461" s="5" t="str">
        <f t="shared" ref="D461:D469" si="24">D434</f>
        <v>11-12</v>
      </c>
      <c r="E461" s="1">
        <f>_xlfn.IFNA(VLOOKUP('Comp X - Kilter'!B461,'Kilter Holds'!$P$36:$AA$208,5,0),0)</f>
        <v>0</v>
      </c>
      <c r="G461" s="2">
        <f t="shared" si="19"/>
        <v>0</v>
      </c>
      <c r="H461" s="2">
        <f t="shared" si="20"/>
        <v>0</v>
      </c>
    </row>
    <row r="462" spans="2:8">
      <c r="B462" t="s">
        <v>930</v>
      </c>
      <c r="C462" t="s">
        <v>1033</v>
      </c>
      <c r="D462" s="6" t="str">
        <f t="shared" si="24"/>
        <v>14-01</v>
      </c>
      <c r="E462" s="1">
        <f>_xlfn.IFNA(VLOOKUP('Comp X - Kilter'!B462,'Kilter Holds'!$P$36:$AA$208,6,0),0)</f>
        <v>0</v>
      </c>
      <c r="G462" s="2">
        <f t="shared" si="19"/>
        <v>0</v>
      </c>
      <c r="H462" s="2">
        <f t="shared" si="20"/>
        <v>0</v>
      </c>
    </row>
    <row r="463" spans="2:8">
      <c r="B463" t="s">
        <v>930</v>
      </c>
      <c r="C463" t="s">
        <v>1033</v>
      </c>
      <c r="D463" s="7" t="str">
        <f t="shared" si="24"/>
        <v>15-12</v>
      </c>
      <c r="E463" s="1">
        <f>_xlfn.IFNA(VLOOKUP('Comp X - Kilter'!B463,'Kilter Holds'!$P$36:$AA$208,7,0),0)</f>
        <v>0</v>
      </c>
      <c r="G463" s="2">
        <f t="shared" si="19"/>
        <v>0</v>
      </c>
      <c r="H463" s="2">
        <f t="shared" si="20"/>
        <v>0</v>
      </c>
    </row>
    <row r="464" spans="2:8">
      <c r="B464" t="s">
        <v>930</v>
      </c>
      <c r="C464" t="s">
        <v>1033</v>
      </c>
      <c r="D464" s="8" t="str">
        <f t="shared" si="24"/>
        <v>16-16</v>
      </c>
      <c r="E464" s="1">
        <f>_xlfn.IFNA(VLOOKUP('Comp X - Kilter'!B464,'Kilter Holds'!$P$36:$AA$208,8,0),0)</f>
        <v>0</v>
      </c>
      <c r="G464" s="2">
        <f t="shared" si="19"/>
        <v>0</v>
      </c>
      <c r="H464" s="2">
        <f t="shared" si="20"/>
        <v>0</v>
      </c>
    </row>
    <row r="465" spans="2:8">
      <c r="B465" t="s">
        <v>930</v>
      </c>
      <c r="C465" t="s">
        <v>1033</v>
      </c>
      <c r="D465" s="9" t="str">
        <f t="shared" si="24"/>
        <v>13-01</v>
      </c>
      <c r="E465" s="1">
        <f>_xlfn.IFNA(VLOOKUP('Comp X - Kilter'!B465,'Kilter Holds'!$P$36:$AA$208,9,0),0)</f>
        <v>0</v>
      </c>
      <c r="G465" s="2">
        <f t="shared" si="19"/>
        <v>0</v>
      </c>
      <c r="H465" s="2">
        <f t="shared" si="20"/>
        <v>0</v>
      </c>
    </row>
    <row r="466" spans="2:8">
      <c r="B466" t="s">
        <v>930</v>
      </c>
      <c r="C466" t="s">
        <v>1033</v>
      </c>
      <c r="D466" s="10" t="str">
        <f t="shared" si="24"/>
        <v>07-13</v>
      </c>
      <c r="E466" s="1">
        <f>_xlfn.IFNA(VLOOKUP('Comp X - Kilter'!B466,'Kilter Holds'!$P$36:$AA$208,10,0),0)</f>
        <v>0</v>
      </c>
      <c r="G466" s="2">
        <f t="shared" si="19"/>
        <v>0</v>
      </c>
      <c r="H466" s="2">
        <f t="shared" si="20"/>
        <v>0</v>
      </c>
    </row>
    <row r="467" spans="2:8">
      <c r="B467" t="s">
        <v>930</v>
      </c>
      <c r="C467" t="s">
        <v>1033</v>
      </c>
      <c r="D467" s="11" t="str">
        <f t="shared" si="24"/>
        <v>11-26</v>
      </c>
      <c r="E467" s="1">
        <f>_xlfn.IFNA(VLOOKUP('Comp X - Kilter'!B467,'Kilter Holds'!$P$36:$AA$208,11,0),0)</f>
        <v>0</v>
      </c>
      <c r="G467" s="2">
        <f t="shared" si="19"/>
        <v>0</v>
      </c>
      <c r="H467" s="2">
        <f t="shared" si="20"/>
        <v>0</v>
      </c>
    </row>
    <row r="468" spans="2:8">
      <c r="B468" t="s">
        <v>930</v>
      </c>
      <c r="C468" t="s">
        <v>1033</v>
      </c>
      <c r="D468" s="13" t="str">
        <f t="shared" si="24"/>
        <v>18-01</v>
      </c>
      <c r="E468" s="1">
        <f>_xlfn.IFNA(VLOOKUP('Comp X - Kilter'!B468,'Kilter Holds'!$P$36:$AA$208,12,0),0)</f>
        <v>0</v>
      </c>
      <c r="G468" s="2">
        <f t="shared" si="19"/>
        <v>0</v>
      </c>
      <c r="H468" s="2">
        <f t="shared" si="20"/>
        <v>0</v>
      </c>
    </row>
    <row r="469" spans="2:8">
      <c r="B469" t="s">
        <v>930</v>
      </c>
      <c r="C469" t="s">
        <v>1033</v>
      </c>
      <c r="D469" s="12" t="str">
        <f t="shared" si="24"/>
        <v>Color Code</v>
      </c>
      <c r="E469" s="1" t="e">
        <f>_xlfn.IFNA(VLOOKUP('Comp X - Kilter'!B469,'Kilter Holds'!$P$36:$AA$208,13,0),0)</f>
        <v>#REF!</v>
      </c>
      <c r="G469" s="2" t="e">
        <f t="shared" ref="G469:G532" si="25">E469*F469</f>
        <v>#REF!</v>
      </c>
      <c r="H469" s="2">
        <f t="shared" ref="H469:H532" si="26">IF($S$11="Y",G469*0.15,0)</f>
        <v>0</v>
      </c>
    </row>
    <row r="470" spans="2:8">
      <c r="B470" t="s">
        <v>934</v>
      </c>
      <c r="C470" t="s">
        <v>1034</v>
      </c>
      <c r="D470" s="5" t="str">
        <f t="shared" si="21"/>
        <v>11-12</v>
      </c>
      <c r="E470" s="1">
        <f>_xlfn.IFNA(VLOOKUP('Comp X - Kilter'!B470,'Kilter Holds'!$P$36:$AA$208,5,0),0)</f>
        <v>0</v>
      </c>
      <c r="G470" s="2">
        <f t="shared" si="25"/>
        <v>0</v>
      </c>
      <c r="H470" s="2">
        <f t="shared" si="26"/>
        <v>0</v>
      </c>
    </row>
    <row r="471" spans="2:8">
      <c r="B471" t="s">
        <v>934</v>
      </c>
      <c r="C471" t="s">
        <v>1034</v>
      </c>
      <c r="D471" s="6" t="str">
        <f t="shared" si="21"/>
        <v>14-01</v>
      </c>
      <c r="E471" s="1">
        <f>_xlfn.IFNA(VLOOKUP('Comp X - Kilter'!B471,'Kilter Holds'!$P$36:$AA$208,6,0),0)</f>
        <v>0</v>
      </c>
      <c r="G471" s="2">
        <f t="shared" si="25"/>
        <v>0</v>
      </c>
      <c r="H471" s="2">
        <f t="shared" si="26"/>
        <v>0</v>
      </c>
    </row>
    <row r="472" spans="2:8">
      <c r="B472" t="s">
        <v>934</v>
      </c>
      <c r="C472" t="s">
        <v>1034</v>
      </c>
      <c r="D472" s="7" t="str">
        <f t="shared" si="21"/>
        <v>15-12</v>
      </c>
      <c r="E472" s="1">
        <f>_xlfn.IFNA(VLOOKUP('Comp X - Kilter'!B472,'Kilter Holds'!$P$36:$AA$208,7,0),0)</f>
        <v>0</v>
      </c>
      <c r="G472" s="2">
        <f t="shared" si="25"/>
        <v>0</v>
      </c>
      <c r="H472" s="2">
        <f t="shared" si="26"/>
        <v>0</v>
      </c>
    </row>
    <row r="473" spans="2:8">
      <c r="B473" t="s">
        <v>934</v>
      </c>
      <c r="C473" t="s">
        <v>1034</v>
      </c>
      <c r="D473" s="8" t="str">
        <f t="shared" si="21"/>
        <v>16-16</v>
      </c>
      <c r="E473" s="1">
        <f>_xlfn.IFNA(VLOOKUP('Comp X - Kilter'!B473,'Kilter Holds'!$P$36:$AA$208,8,0),0)</f>
        <v>0</v>
      </c>
      <c r="G473" s="2">
        <f t="shared" si="25"/>
        <v>0</v>
      </c>
      <c r="H473" s="2">
        <f t="shared" si="26"/>
        <v>0</v>
      </c>
    </row>
    <row r="474" spans="2:8">
      <c r="B474" t="s">
        <v>934</v>
      </c>
      <c r="C474" t="s">
        <v>1034</v>
      </c>
      <c r="D474" s="9" t="str">
        <f t="shared" si="21"/>
        <v>13-01</v>
      </c>
      <c r="E474" s="1">
        <f>_xlfn.IFNA(VLOOKUP('Comp X - Kilter'!B474,'Kilter Holds'!$P$36:$AA$208,9,0),0)</f>
        <v>0</v>
      </c>
      <c r="G474" s="2">
        <f t="shared" si="25"/>
        <v>0</v>
      </c>
      <c r="H474" s="2">
        <f t="shared" si="26"/>
        <v>0</v>
      </c>
    </row>
    <row r="475" spans="2:8">
      <c r="B475" t="s">
        <v>934</v>
      </c>
      <c r="C475" t="s">
        <v>1034</v>
      </c>
      <c r="D475" s="10" t="str">
        <f t="shared" si="21"/>
        <v>07-13</v>
      </c>
      <c r="E475" s="1">
        <f>_xlfn.IFNA(VLOOKUP('Comp X - Kilter'!B475,'Kilter Holds'!$P$36:$AA$208,10,0),0)</f>
        <v>0</v>
      </c>
      <c r="G475" s="2">
        <f t="shared" si="25"/>
        <v>0</v>
      </c>
      <c r="H475" s="2">
        <f t="shared" si="26"/>
        <v>0</v>
      </c>
    </row>
    <row r="476" spans="2:8">
      <c r="B476" t="s">
        <v>934</v>
      </c>
      <c r="C476" t="s">
        <v>1034</v>
      </c>
      <c r="D476" s="11" t="str">
        <f t="shared" si="21"/>
        <v>11-26</v>
      </c>
      <c r="E476" s="1">
        <f>_xlfn.IFNA(VLOOKUP('Comp X - Kilter'!B476,'Kilter Holds'!$P$36:$AA$208,11,0),0)</f>
        <v>0</v>
      </c>
      <c r="G476" s="2">
        <f t="shared" si="25"/>
        <v>0</v>
      </c>
      <c r="H476" s="2">
        <f t="shared" si="26"/>
        <v>0</v>
      </c>
    </row>
    <row r="477" spans="2:8">
      <c r="B477" t="s">
        <v>934</v>
      </c>
      <c r="C477" t="s">
        <v>1034</v>
      </c>
      <c r="D477" s="13" t="str">
        <f t="shared" si="21"/>
        <v>18-01</v>
      </c>
      <c r="E477" s="1">
        <f>_xlfn.IFNA(VLOOKUP('Comp X - Kilter'!B477,'Kilter Holds'!$P$36:$AA$208,12,0),0)</f>
        <v>0</v>
      </c>
      <c r="G477" s="2">
        <f t="shared" si="25"/>
        <v>0</v>
      </c>
      <c r="H477" s="2">
        <f t="shared" si="26"/>
        <v>0</v>
      </c>
    </row>
    <row r="478" spans="2:8">
      <c r="B478" t="s">
        <v>934</v>
      </c>
      <c r="C478" t="s">
        <v>1034</v>
      </c>
      <c r="D478" s="12" t="str">
        <f t="shared" si="21"/>
        <v>Color Code</v>
      </c>
      <c r="E478" s="1" t="e">
        <f>_xlfn.IFNA(VLOOKUP('Comp X - Kilter'!B478,'Kilter Holds'!$P$36:$AA$208,13,0),0)</f>
        <v>#REF!</v>
      </c>
      <c r="G478" s="2" t="e">
        <f t="shared" si="25"/>
        <v>#REF!</v>
      </c>
      <c r="H478" s="2">
        <f t="shared" si="26"/>
        <v>0</v>
      </c>
    </row>
    <row r="479" spans="2:8">
      <c r="B479" t="s">
        <v>935</v>
      </c>
      <c r="C479" t="s">
        <v>1035</v>
      </c>
      <c r="D479" s="5" t="str">
        <f t="shared" si="21"/>
        <v>11-12</v>
      </c>
      <c r="E479" s="1">
        <f>_xlfn.IFNA(VLOOKUP('Comp X - Kilter'!B479,'Kilter Holds'!$P$36:$AA$208,5,0),0)</f>
        <v>0</v>
      </c>
      <c r="G479" s="2">
        <f t="shared" si="25"/>
        <v>0</v>
      </c>
      <c r="H479" s="2">
        <f t="shared" si="26"/>
        <v>0</v>
      </c>
    </row>
    <row r="480" spans="2:8">
      <c r="B480" t="s">
        <v>935</v>
      </c>
      <c r="C480" t="s">
        <v>1035</v>
      </c>
      <c r="D480" s="6" t="str">
        <f t="shared" si="21"/>
        <v>14-01</v>
      </c>
      <c r="E480" s="1">
        <f>_xlfn.IFNA(VLOOKUP('Comp X - Kilter'!B480,'Kilter Holds'!$P$36:$AA$208,6,0),0)</f>
        <v>0</v>
      </c>
      <c r="G480" s="2">
        <f t="shared" si="25"/>
        <v>0</v>
      </c>
      <c r="H480" s="2">
        <f t="shared" si="26"/>
        <v>0</v>
      </c>
    </row>
    <row r="481" spans="2:8">
      <c r="B481" t="s">
        <v>935</v>
      </c>
      <c r="C481" t="s">
        <v>1035</v>
      </c>
      <c r="D481" s="7" t="str">
        <f t="shared" si="21"/>
        <v>15-12</v>
      </c>
      <c r="E481" s="1">
        <f>_xlfn.IFNA(VLOOKUP('Comp X - Kilter'!B481,'Kilter Holds'!$P$36:$AA$208,7,0),0)</f>
        <v>0</v>
      </c>
      <c r="G481" s="2">
        <f t="shared" si="25"/>
        <v>0</v>
      </c>
      <c r="H481" s="2">
        <f t="shared" si="26"/>
        <v>0</v>
      </c>
    </row>
    <row r="482" spans="2:8">
      <c r="B482" t="s">
        <v>935</v>
      </c>
      <c r="C482" t="s">
        <v>1035</v>
      </c>
      <c r="D482" s="8" t="str">
        <f t="shared" si="21"/>
        <v>16-16</v>
      </c>
      <c r="E482" s="1">
        <f>_xlfn.IFNA(VLOOKUP('Comp X - Kilter'!B482,'Kilter Holds'!$P$36:$AA$208,8,0),0)</f>
        <v>0</v>
      </c>
      <c r="G482" s="2">
        <f t="shared" si="25"/>
        <v>0</v>
      </c>
      <c r="H482" s="2">
        <f t="shared" si="26"/>
        <v>0</v>
      </c>
    </row>
    <row r="483" spans="2:8">
      <c r="B483" t="s">
        <v>935</v>
      </c>
      <c r="C483" t="s">
        <v>1035</v>
      </c>
      <c r="D483" s="9" t="str">
        <f t="shared" si="21"/>
        <v>13-01</v>
      </c>
      <c r="E483" s="1">
        <f>_xlfn.IFNA(VLOOKUP('Comp X - Kilter'!B483,'Kilter Holds'!$P$36:$AA$208,9,0),0)</f>
        <v>0</v>
      </c>
      <c r="G483" s="2">
        <f t="shared" si="25"/>
        <v>0</v>
      </c>
      <c r="H483" s="2">
        <f t="shared" si="26"/>
        <v>0</v>
      </c>
    </row>
    <row r="484" spans="2:8">
      <c r="B484" t="s">
        <v>935</v>
      </c>
      <c r="C484" t="s">
        <v>1035</v>
      </c>
      <c r="D484" s="10" t="str">
        <f t="shared" si="21"/>
        <v>07-13</v>
      </c>
      <c r="E484" s="1">
        <f>_xlfn.IFNA(VLOOKUP('Comp X - Kilter'!B484,'Kilter Holds'!$P$36:$AA$208,10,0),0)</f>
        <v>0</v>
      </c>
      <c r="G484" s="2">
        <f t="shared" si="25"/>
        <v>0</v>
      </c>
      <c r="H484" s="2">
        <f t="shared" si="26"/>
        <v>0</v>
      </c>
    </row>
    <row r="485" spans="2:8">
      <c r="B485" t="s">
        <v>935</v>
      </c>
      <c r="C485" t="s">
        <v>1035</v>
      </c>
      <c r="D485" s="11" t="str">
        <f t="shared" si="21"/>
        <v>11-26</v>
      </c>
      <c r="E485" s="1">
        <f>_xlfn.IFNA(VLOOKUP('Comp X - Kilter'!B485,'Kilter Holds'!$P$36:$AA$208,11,0),0)</f>
        <v>0</v>
      </c>
      <c r="G485" s="2">
        <f t="shared" si="25"/>
        <v>0</v>
      </c>
      <c r="H485" s="2">
        <f t="shared" si="26"/>
        <v>0</v>
      </c>
    </row>
    <row r="486" spans="2:8">
      <c r="B486" t="s">
        <v>935</v>
      </c>
      <c r="C486" t="s">
        <v>1035</v>
      </c>
      <c r="D486" s="13" t="str">
        <f t="shared" ref="D486:D549" si="27">D477</f>
        <v>18-01</v>
      </c>
      <c r="E486" s="1">
        <f>_xlfn.IFNA(VLOOKUP('Comp X - Kilter'!B486,'Kilter Holds'!$P$36:$AA$208,12,0),0)</f>
        <v>0</v>
      </c>
      <c r="G486" s="2">
        <f t="shared" si="25"/>
        <v>0</v>
      </c>
      <c r="H486" s="2">
        <f t="shared" si="26"/>
        <v>0</v>
      </c>
    </row>
    <row r="487" spans="2:8">
      <c r="B487" t="s">
        <v>935</v>
      </c>
      <c r="C487" t="s">
        <v>1035</v>
      </c>
      <c r="D487" s="12" t="str">
        <f t="shared" si="27"/>
        <v>Color Code</v>
      </c>
      <c r="E487" s="1" t="e">
        <f>_xlfn.IFNA(VLOOKUP('Comp X - Kilter'!B487,'Kilter Holds'!$P$36:$AA$208,13,0),0)</f>
        <v>#REF!</v>
      </c>
      <c r="G487" s="2" t="e">
        <f t="shared" si="25"/>
        <v>#REF!</v>
      </c>
      <c r="H487" s="2">
        <f t="shared" si="26"/>
        <v>0</v>
      </c>
    </row>
    <row r="488" spans="2:8">
      <c r="B488" t="s">
        <v>936</v>
      </c>
      <c r="C488" t="s">
        <v>1036</v>
      </c>
      <c r="D488" s="5" t="str">
        <f t="shared" si="27"/>
        <v>11-12</v>
      </c>
      <c r="E488" s="1">
        <f>_xlfn.IFNA(VLOOKUP('Comp X - Kilter'!B488,'Kilter Holds'!$P$36:$AA$208,5,0),0)</f>
        <v>0</v>
      </c>
      <c r="G488" s="2">
        <f t="shared" si="25"/>
        <v>0</v>
      </c>
      <c r="H488" s="2">
        <f t="shared" si="26"/>
        <v>0</v>
      </c>
    </row>
    <row r="489" spans="2:8">
      <c r="B489" t="s">
        <v>936</v>
      </c>
      <c r="C489" t="s">
        <v>1036</v>
      </c>
      <c r="D489" s="6" t="str">
        <f t="shared" si="27"/>
        <v>14-01</v>
      </c>
      <c r="E489" s="1">
        <f>_xlfn.IFNA(VLOOKUP('Comp X - Kilter'!B489,'Kilter Holds'!$P$36:$AA$208,6,0),0)</f>
        <v>0</v>
      </c>
      <c r="G489" s="2">
        <f t="shared" si="25"/>
        <v>0</v>
      </c>
      <c r="H489" s="2">
        <f t="shared" si="26"/>
        <v>0</v>
      </c>
    </row>
    <row r="490" spans="2:8">
      <c r="B490" t="s">
        <v>936</v>
      </c>
      <c r="C490" t="s">
        <v>1036</v>
      </c>
      <c r="D490" s="7" t="str">
        <f t="shared" si="27"/>
        <v>15-12</v>
      </c>
      <c r="E490" s="1">
        <f>_xlfn.IFNA(VLOOKUP('Comp X - Kilter'!B490,'Kilter Holds'!$P$36:$AA$208,7,0),0)</f>
        <v>0</v>
      </c>
      <c r="G490" s="2">
        <f t="shared" si="25"/>
        <v>0</v>
      </c>
      <c r="H490" s="2">
        <f t="shared" si="26"/>
        <v>0</v>
      </c>
    </row>
    <row r="491" spans="2:8">
      <c r="B491" t="s">
        <v>936</v>
      </c>
      <c r="C491" t="s">
        <v>1036</v>
      </c>
      <c r="D491" s="8" t="str">
        <f t="shared" si="27"/>
        <v>16-16</v>
      </c>
      <c r="E491" s="1">
        <f>_xlfn.IFNA(VLOOKUP('Comp X - Kilter'!B491,'Kilter Holds'!$P$36:$AA$208,8,0),0)</f>
        <v>0</v>
      </c>
      <c r="G491" s="2">
        <f t="shared" si="25"/>
        <v>0</v>
      </c>
      <c r="H491" s="2">
        <f t="shared" si="26"/>
        <v>0</v>
      </c>
    </row>
    <row r="492" spans="2:8">
      <c r="B492" t="s">
        <v>936</v>
      </c>
      <c r="C492" t="s">
        <v>1036</v>
      </c>
      <c r="D492" s="9" t="str">
        <f t="shared" si="27"/>
        <v>13-01</v>
      </c>
      <c r="E492" s="1">
        <f>_xlfn.IFNA(VLOOKUP('Comp X - Kilter'!B492,'Kilter Holds'!$P$36:$AA$208,9,0),0)</f>
        <v>0</v>
      </c>
      <c r="G492" s="2">
        <f t="shared" si="25"/>
        <v>0</v>
      </c>
      <c r="H492" s="2">
        <f t="shared" si="26"/>
        <v>0</v>
      </c>
    </row>
    <row r="493" spans="2:8">
      <c r="B493" t="s">
        <v>936</v>
      </c>
      <c r="C493" t="s">
        <v>1036</v>
      </c>
      <c r="D493" s="10" t="str">
        <f t="shared" si="27"/>
        <v>07-13</v>
      </c>
      <c r="E493" s="1">
        <f>_xlfn.IFNA(VLOOKUP('Comp X - Kilter'!B493,'Kilter Holds'!$P$36:$AA$208,10,0),0)</f>
        <v>0</v>
      </c>
      <c r="G493" s="2">
        <f t="shared" si="25"/>
        <v>0</v>
      </c>
      <c r="H493" s="2">
        <f t="shared" si="26"/>
        <v>0</v>
      </c>
    </row>
    <row r="494" spans="2:8">
      <c r="B494" t="s">
        <v>936</v>
      </c>
      <c r="C494" t="s">
        <v>1036</v>
      </c>
      <c r="D494" s="11" t="str">
        <f t="shared" si="27"/>
        <v>11-26</v>
      </c>
      <c r="E494" s="1">
        <f>_xlfn.IFNA(VLOOKUP('Comp X - Kilter'!B494,'Kilter Holds'!$P$36:$AA$208,11,0),0)</f>
        <v>0</v>
      </c>
      <c r="G494" s="2">
        <f t="shared" si="25"/>
        <v>0</v>
      </c>
      <c r="H494" s="2">
        <f t="shared" si="26"/>
        <v>0</v>
      </c>
    </row>
    <row r="495" spans="2:8">
      <c r="B495" t="s">
        <v>936</v>
      </c>
      <c r="C495" t="s">
        <v>1036</v>
      </c>
      <c r="D495" s="13" t="str">
        <f t="shared" si="27"/>
        <v>18-01</v>
      </c>
      <c r="E495" s="1">
        <f>_xlfn.IFNA(VLOOKUP('Comp X - Kilter'!B495,'Kilter Holds'!$P$36:$AA$208,12,0),0)</f>
        <v>0</v>
      </c>
      <c r="G495" s="2">
        <f t="shared" si="25"/>
        <v>0</v>
      </c>
      <c r="H495" s="2">
        <f t="shared" si="26"/>
        <v>0</v>
      </c>
    </row>
    <row r="496" spans="2:8">
      <c r="B496" t="s">
        <v>936</v>
      </c>
      <c r="C496" t="s">
        <v>1036</v>
      </c>
      <c r="D496" s="12" t="str">
        <f t="shared" si="27"/>
        <v>Color Code</v>
      </c>
      <c r="E496" s="1" t="e">
        <f>_xlfn.IFNA(VLOOKUP('Comp X - Kilter'!B496,'Kilter Holds'!$P$36:$AA$208,13,0),0)</f>
        <v>#REF!</v>
      </c>
      <c r="G496" s="2" t="e">
        <f t="shared" si="25"/>
        <v>#REF!</v>
      </c>
      <c r="H496" s="2">
        <f t="shared" si="26"/>
        <v>0</v>
      </c>
    </row>
    <row r="497" spans="2:8">
      <c r="B497" t="s">
        <v>963</v>
      </c>
      <c r="C497" t="s">
        <v>1037</v>
      </c>
      <c r="D497" s="5" t="str">
        <f t="shared" si="27"/>
        <v>11-12</v>
      </c>
      <c r="E497" s="1">
        <f>_xlfn.IFNA(VLOOKUP('Comp X - Kilter'!B497,'Kilter Holds'!$P$36:$AA$208,5,0),0)</f>
        <v>0</v>
      </c>
      <c r="G497" s="2">
        <f t="shared" si="25"/>
        <v>0</v>
      </c>
      <c r="H497" s="2">
        <f t="shared" si="26"/>
        <v>0</v>
      </c>
    </row>
    <row r="498" spans="2:8">
      <c r="B498" t="s">
        <v>963</v>
      </c>
      <c r="C498" t="s">
        <v>1037</v>
      </c>
      <c r="D498" s="6" t="str">
        <f t="shared" si="27"/>
        <v>14-01</v>
      </c>
      <c r="E498" s="1">
        <f>_xlfn.IFNA(VLOOKUP('Comp X - Kilter'!B498,'Kilter Holds'!$P$36:$AA$208,6,0),0)</f>
        <v>0</v>
      </c>
      <c r="G498" s="2">
        <f t="shared" si="25"/>
        <v>0</v>
      </c>
      <c r="H498" s="2">
        <f t="shared" si="26"/>
        <v>0</v>
      </c>
    </row>
    <row r="499" spans="2:8">
      <c r="B499" t="s">
        <v>963</v>
      </c>
      <c r="C499" t="s">
        <v>1037</v>
      </c>
      <c r="D499" s="7" t="str">
        <f t="shared" si="27"/>
        <v>15-12</v>
      </c>
      <c r="E499" s="1">
        <f>_xlfn.IFNA(VLOOKUP('Comp X - Kilter'!B499,'Kilter Holds'!$P$36:$AA$208,7,0),0)</f>
        <v>0</v>
      </c>
      <c r="G499" s="2">
        <f t="shared" si="25"/>
        <v>0</v>
      </c>
      <c r="H499" s="2">
        <f t="shared" si="26"/>
        <v>0</v>
      </c>
    </row>
    <row r="500" spans="2:8">
      <c r="B500" t="s">
        <v>963</v>
      </c>
      <c r="C500" t="s">
        <v>1037</v>
      </c>
      <c r="D500" s="8" t="str">
        <f t="shared" si="27"/>
        <v>16-16</v>
      </c>
      <c r="E500" s="1">
        <f>_xlfn.IFNA(VLOOKUP('Comp X - Kilter'!B500,'Kilter Holds'!$P$36:$AA$208,8,0),0)</f>
        <v>0</v>
      </c>
      <c r="G500" s="2">
        <f t="shared" si="25"/>
        <v>0</v>
      </c>
      <c r="H500" s="2">
        <f t="shared" si="26"/>
        <v>0</v>
      </c>
    </row>
    <row r="501" spans="2:8">
      <c r="B501" t="s">
        <v>963</v>
      </c>
      <c r="C501" t="s">
        <v>1037</v>
      </c>
      <c r="D501" s="9" t="str">
        <f t="shared" si="27"/>
        <v>13-01</v>
      </c>
      <c r="E501" s="1">
        <f>_xlfn.IFNA(VLOOKUP('Comp X - Kilter'!B501,'Kilter Holds'!$P$36:$AA$208,9,0),0)</f>
        <v>0</v>
      </c>
      <c r="G501" s="2">
        <f t="shared" si="25"/>
        <v>0</v>
      </c>
      <c r="H501" s="2">
        <f t="shared" si="26"/>
        <v>0</v>
      </c>
    </row>
    <row r="502" spans="2:8">
      <c r="B502" t="s">
        <v>963</v>
      </c>
      <c r="C502" t="s">
        <v>1037</v>
      </c>
      <c r="D502" s="10" t="str">
        <f t="shared" si="27"/>
        <v>07-13</v>
      </c>
      <c r="E502" s="1">
        <f>_xlfn.IFNA(VLOOKUP('Comp X - Kilter'!B502,'Kilter Holds'!$P$36:$AA$208,10,0),0)</f>
        <v>0</v>
      </c>
      <c r="G502" s="2">
        <f t="shared" si="25"/>
        <v>0</v>
      </c>
      <c r="H502" s="2">
        <f t="shared" si="26"/>
        <v>0</v>
      </c>
    </row>
    <row r="503" spans="2:8">
      <c r="B503" t="s">
        <v>963</v>
      </c>
      <c r="C503" t="s">
        <v>1037</v>
      </c>
      <c r="D503" s="11" t="str">
        <f t="shared" si="27"/>
        <v>11-26</v>
      </c>
      <c r="E503" s="1">
        <f>_xlfn.IFNA(VLOOKUP('Comp X - Kilter'!B503,'Kilter Holds'!$P$36:$AA$208,11,0),0)</f>
        <v>0</v>
      </c>
      <c r="G503" s="2">
        <f t="shared" si="25"/>
        <v>0</v>
      </c>
      <c r="H503" s="2">
        <f t="shared" si="26"/>
        <v>0</v>
      </c>
    </row>
    <row r="504" spans="2:8">
      <c r="B504" t="s">
        <v>963</v>
      </c>
      <c r="C504" t="s">
        <v>1037</v>
      </c>
      <c r="D504" s="13" t="str">
        <f t="shared" si="27"/>
        <v>18-01</v>
      </c>
      <c r="E504" s="1">
        <f>_xlfn.IFNA(VLOOKUP('Comp X - Kilter'!B504,'Kilter Holds'!$P$36:$AA$208,12,0),0)</f>
        <v>0</v>
      </c>
      <c r="G504" s="2">
        <f t="shared" si="25"/>
        <v>0</v>
      </c>
      <c r="H504" s="2">
        <f t="shared" si="26"/>
        <v>0</v>
      </c>
    </row>
    <row r="505" spans="2:8">
      <c r="B505" t="s">
        <v>963</v>
      </c>
      <c r="C505" t="s">
        <v>1037</v>
      </c>
      <c r="D505" s="12" t="str">
        <f t="shared" si="27"/>
        <v>Color Code</v>
      </c>
      <c r="E505" s="1" t="e">
        <f>_xlfn.IFNA(VLOOKUP('Comp X - Kilter'!B505,'Kilter Holds'!$P$36:$AA$208,13,0),0)</f>
        <v>#REF!</v>
      </c>
      <c r="G505" s="2" t="e">
        <f t="shared" si="25"/>
        <v>#REF!</v>
      </c>
      <c r="H505" s="2">
        <f t="shared" si="26"/>
        <v>0</v>
      </c>
    </row>
    <row r="506" spans="2:8">
      <c r="B506" t="s">
        <v>953</v>
      </c>
      <c r="C506" t="s">
        <v>1038</v>
      </c>
      <c r="D506" s="5" t="str">
        <f t="shared" si="27"/>
        <v>11-12</v>
      </c>
      <c r="E506" s="1">
        <f>_xlfn.IFNA(VLOOKUP('Comp X - Kilter'!B506,'Kilter Holds'!$P$36:$AA$208,5,0),0)</f>
        <v>0</v>
      </c>
      <c r="G506" s="2">
        <f t="shared" si="25"/>
        <v>0</v>
      </c>
      <c r="H506" s="2">
        <f t="shared" si="26"/>
        <v>0</v>
      </c>
    </row>
    <row r="507" spans="2:8">
      <c r="B507" t="s">
        <v>953</v>
      </c>
      <c r="C507" t="s">
        <v>1038</v>
      </c>
      <c r="D507" s="6" t="str">
        <f t="shared" si="27"/>
        <v>14-01</v>
      </c>
      <c r="E507" s="1">
        <f>_xlfn.IFNA(VLOOKUP('Comp X - Kilter'!B507,'Kilter Holds'!$P$36:$AA$208,6,0),0)</f>
        <v>0</v>
      </c>
      <c r="G507" s="2">
        <f t="shared" si="25"/>
        <v>0</v>
      </c>
      <c r="H507" s="2">
        <f t="shared" si="26"/>
        <v>0</v>
      </c>
    </row>
    <row r="508" spans="2:8">
      <c r="B508" t="s">
        <v>953</v>
      </c>
      <c r="C508" t="s">
        <v>1038</v>
      </c>
      <c r="D508" s="7" t="str">
        <f t="shared" si="27"/>
        <v>15-12</v>
      </c>
      <c r="E508" s="1">
        <f>_xlfn.IFNA(VLOOKUP('Comp X - Kilter'!B508,'Kilter Holds'!$P$36:$AA$208,7,0),0)</f>
        <v>0</v>
      </c>
      <c r="G508" s="2">
        <f t="shared" si="25"/>
        <v>0</v>
      </c>
      <c r="H508" s="2">
        <f t="shared" si="26"/>
        <v>0</v>
      </c>
    </row>
    <row r="509" spans="2:8">
      <c r="B509" t="s">
        <v>953</v>
      </c>
      <c r="C509" t="s">
        <v>1038</v>
      </c>
      <c r="D509" s="8" t="str">
        <f t="shared" si="27"/>
        <v>16-16</v>
      </c>
      <c r="E509" s="1">
        <f>_xlfn.IFNA(VLOOKUP('Comp X - Kilter'!B509,'Kilter Holds'!$P$36:$AA$208,8,0),0)</f>
        <v>0</v>
      </c>
      <c r="G509" s="2">
        <f t="shared" si="25"/>
        <v>0</v>
      </c>
      <c r="H509" s="2">
        <f t="shared" si="26"/>
        <v>0</v>
      </c>
    </row>
    <row r="510" spans="2:8">
      <c r="B510" t="s">
        <v>953</v>
      </c>
      <c r="C510" t="s">
        <v>1038</v>
      </c>
      <c r="D510" s="9" t="str">
        <f t="shared" si="27"/>
        <v>13-01</v>
      </c>
      <c r="E510" s="1">
        <f>_xlfn.IFNA(VLOOKUP('Comp X - Kilter'!B510,'Kilter Holds'!$P$36:$AA$208,9,0),0)</f>
        <v>0</v>
      </c>
      <c r="G510" s="2">
        <f t="shared" si="25"/>
        <v>0</v>
      </c>
      <c r="H510" s="2">
        <f t="shared" si="26"/>
        <v>0</v>
      </c>
    </row>
    <row r="511" spans="2:8">
      <c r="B511" t="s">
        <v>953</v>
      </c>
      <c r="C511" t="s">
        <v>1038</v>
      </c>
      <c r="D511" s="10" t="str">
        <f t="shared" si="27"/>
        <v>07-13</v>
      </c>
      <c r="E511" s="1">
        <f>_xlfn.IFNA(VLOOKUP('Comp X - Kilter'!B511,'Kilter Holds'!$P$36:$AA$208,10,0),0)</f>
        <v>0</v>
      </c>
      <c r="G511" s="2">
        <f t="shared" si="25"/>
        <v>0</v>
      </c>
      <c r="H511" s="2">
        <f t="shared" si="26"/>
        <v>0</v>
      </c>
    </row>
    <row r="512" spans="2:8">
      <c r="B512" t="s">
        <v>953</v>
      </c>
      <c r="C512" t="s">
        <v>1038</v>
      </c>
      <c r="D512" s="11" t="str">
        <f t="shared" si="27"/>
        <v>11-26</v>
      </c>
      <c r="E512" s="1">
        <f>_xlfn.IFNA(VLOOKUP('Comp X - Kilter'!B512,'Kilter Holds'!$P$36:$AA$208,11,0),0)</f>
        <v>0</v>
      </c>
      <c r="G512" s="2">
        <f t="shared" si="25"/>
        <v>0</v>
      </c>
      <c r="H512" s="2">
        <f t="shared" si="26"/>
        <v>0</v>
      </c>
    </row>
    <row r="513" spans="2:8">
      <c r="B513" t="s">
        <v>953</v>
      </c>
      <c r="C513" t="s">
        <v>1038</v>
      </c>
      <c r="D513" s="13" t="str">
        <f t="shared" si="27"/>
        <v>18-01</v>
      </c>
      <c r="E513" s="1">
        <f>_xlfn.IFNA(VLOOKUP('Comp X - Kilter'!B513,'Kilter Holds'!$P$36:$AA$208,12,0),0)</f>
        <v>0</v>
      </c>
      <c r="G513" s="2">
        <f t="shared" si="25"/>
        <v>0</v>
      </c>
      <c r="H513" s="2">
        <f t="shared" si="26"/>
        <v>0</v>
      </c>
    </row>
    <row r="514" spans="2:8">
      <c r="B514" t="s">
        <v>953</v>
      </c>
      <c r="C514" t="s">
        <v>1038</v>
      </c>
      <c r="D514" s="12" t="str">
        <f t="shared" si="27"/>
        <v>Color Code</v>
      </c>
      <c r="E514" s="1" t="e">
        <f>_xlfn.IFNA(VLOOKUP('Comp X - Kilter'!B514,'Kilter Holds'!$P$36:$AA$208,13,0),0)</f>
        <v>#REF!</v>
      </c>
      <c r="G514" s="2" t="e">
        <f t="shared" si="25"/>
        <v>#REF!</v>
      </c>
      <c r="H514" s="2">
        <f t="shared" si="26"/>
        <v>0</v>
      </c>
    </row>
    <row r="515" spans="2:8">
      <c r="B515" t="s">
        <v>983</v>
      </c>
      <c r="C515" t="s">
        <v>1039</v>
      </c>
      <c r="D515" s="5" t="str">
        <f t="shared" si="27"/>
        <v>11-12</v>
      </c>
      <c r="E515" s="1">
        <f>_xlfn.IFNA(VLOOKUP('Comp X - Kilter'!B515,'Kilter Holds'!$P$36:$AA$208,5,0),0)</f>
        <v>0</v>
      </c>
      <c r="G515" s="2">
        <f t="shared" si="25"/>
        <v>0</v>
      </c>
      <c r="H515" s="2">
        <f t="shared" si="26"/>
        <v>0</v>
      </c>
    </row>
    <row r="516" spans="2:8">
      <c r="B516" t="s">
        <v>983</v>
      </c>
      <c r="C516" t="s">
        <v>1039</v>
      </c>
      <c r="D516" s="6" t="str">
        <f t="shared" si="27"/>
        <v>14-01</v>
      </c>
      <c r="E516" s="1">
        <f>_xlfn.IFNA(VLOOKUP('Comp X - Kilter'!B516,'Kilter Holds'!$P$36:$AA$208,6,0),0)</f>
        <v>0</v>
      </c>
      <c r="G516" s="2">
        <f t="shared" si="25"/>
        <v>0</v>
      </c>
      <c r="H516" s="2">
        <f t="shared" si="26"/>
        <v>0</v>
      </c>
    </row>
    <row r="517" spans="2:8">
      <c r="B517" t="s">
        <v>983</v>
      </c>
      <c r="C517" t="s">
        <v>1039</v>
      </c>
      <c r="D517" s="7" t="str">
        <f t="shared" si="27"/>
        <v>15-12</v>
      </c>
      <c r="E517" s="1">
        <f>_xlfn.IFNA(VLOOKUP('Comp X - Kilter'!B517,'Kilter Holds'!$P$36:$AA$208,7,0),0)</f>
        <v>0</v>
      </c>
      <c r="G517" s="2">
        <f t="shared" si="25"/>
        <v>0</v>
      </c>
      <c r="H517" s="2">
        <f t="shared" si="26"/>
        <v>0</v>
      </c>
    </row>
    <row r="518" spans="2:8">
      <c r="B518" t="s">
        <v>983</v>
      </c>
      <c r="C518" t="s">
        <v>1039</v>
      </c>
      <c r="D518" s="8" t="str">
        <f t="shared" si="27"/>
        <v>16-16</v>
      </c>
      <c r="E518" s="1">
        <f>_xlfn.IFNA(VLOOKUP('Comp X - Kilter'!B518,'Kilter Holds'!$P$36:$AA$208,8,0),0)</f>
        <v>0</v>
      </c>
      <c r="G518" s="2">
        <f t="shared" si="25"/>
        <v>0</v>
      </c>
      <c r="H518" s="2">
        <f t="shared" si="26"/>
        <v>0</v>
      </c>
    </row>
    <row r="519" spans="2:8">
      <c r="B519" t="s">
        <v>983</v>
      </c>
      <c r="C519" t="s">
        <v>1039</v>
      </c>
      <c r="D519" s="9" t="str">
        <f t="shared" si="27"/>
        <v>13-01</v>
      </c>
      <c r="E519" s="1">
        <f>_xlfn.IFNA(VLOOKUP('Comp X - Kilter'!B519,'Kilter Holds'!$P$36:$AA$208,9,0),0)</f>
        <v>0</v>
      </c>
      <c r="G519" s="2">
        <f t="shared" si="25"/>
        <v>0</v>
      </c>
      <c r="H519" s="2">
        <f t="shared" si="26"/>
        <v>0</v>
      </c>
    </row>
    <row r="520" spans="2:8">
      <c r="B520" t="s">
        <v>983</v>
      </c>
      <c r="C520" t="s">
        <v>1039</v>
      </c>
      <c r="D520" s="10" t="str">
        <f t="shared" si="27"/>
        <v>07-13</v>
      </c>
      <c r="E520" s="1">
        <f>_xlfn.IFNA(VLOOKUP('Comp X - Kilter'!B520,'Kilter Holds'!$P$36:$AA$208,10,0),0)</f>
        <v>0</v>
      </c>
      <c r="G520" s="2">
        <f t="shared" si="25"/>
        <v>0</v>
      </c>
      <c r="H520" s="2">
        <f t="shared" si="26"/>
        <v>0</v>
      </c>
    </row>
    <row r="521" spans="2:8">
      <c r="B521" t="s">
        <v>983</v>
      </c>
      <c r="C521" t="s">
        <v>1039</v>
      </c>
      <c r="D521" s="11" t="str">
        <f t="shared" si="27"/>
        <v>11-26</v>
      </c>
      <c r="E521" s="1">
        <f>_xlfn.IFNA(VLOOKUP('Comp X - Kilter'!B521,'Kilter Holds'!$P$36:$AA$208,11,0),0)</f>
        <v>0</v>
      </c>
      <c r="G521" s="2">
        <f t="shared" si="25"/>
        <v>0</v>
      </c>
      <c r="H521" s="2">
        <f t="shared" si="26"/>
        <v>0</v>
      </c>
    </row>
    <row r="522" spans="2:8">
      <c r="B522" t="s">
        <v>983</v>
      </c>
      <c r="C522" t="s">
        <v>1039</v>
      </c>
      <c r="D522" s="13" t="str">
        <f t="shared" si="27"/>
        <v>18-01</v>
      </c>
      <c r="E522" s="1">
        <f>_xlfn.IFNA(VLOOKUP('Comp X - Kilter'!B522,'Kilter Holds'!$P$36:$AA$208,12,0),0)</f>
        <v>0</v>
      </c>
      <c r="G522" s="2">
        <f t="shared" si="25"/>
        <v>0</v>
      </c>
      <c r="H522" s="2">
        <f t="shared" si="26"/>
        <v>0</v>
      </c>
    </row>
    <row r="523" spans="2:8">
      <c r="B523" t="s">
        <v>983</v>
      </c>
      <c r="C523" t="s">
        <v>1039</v>
      </c>
      <c r="D523" s="12" t="str">
        <f t="shared" si="27"/>
        <v>Color Code</v>
      </c>
      <c r="E523" s="1">
        <f>_xlfn.IFNA(VLOOKUP('Comp X - Kilter'!B523,'Kilter Holds'!$P$36:$AA$208,13,0),0)</f>
        <v>0</v>
      </c>
      <c r="G523" s="2">
        <f t="shared" si="25"/>
        <v>0</v>
      </c>
      <c r="H523" s="2">
        <f t="shared" si="26"/>
        <v>0</v>
      </c>
    </row>
    <row r="524" spans="2:8">
      <c r="B524" t="s">
        <v>939</v>
      </c>
      <c r="C524" t="s">
        <v>1040</v>
      </c>
      <c r="D524" s="5" t="str">
        <f t="shared" si="27"/>
        <v>11-12</v>
      </c>
      <c r="E524" s="1">
        <f>_xlfn.IFNA(VLOOKUP('Comp X - Kilter'!B524,'Kilter Holds'!$P$36:$AA$208,5,0),0)</f>
        <v>0</v>
      </c>
      <c r="G524" s="2">
        <f t="shared" si="25"/>
        <v>0</v>
      </c>
      <c r="H524" s="2">
        <f t="shared" si="26"/>
        <v>0</v>
      </c>
    </row>
    <row r="525" spans="2:8">
      <c r="B525" t="s">
        <v>939</v>
      </c>
      <c r="C525" t="s">
        <v>1040</v>
      </c>
      <c r="D525" s="6" t="str">
        <f t="shared" si="27"/>
        <v>14-01</v>
      </c>
      <c r="E525" s="1">
        <f>_xlfn.IFNA(VLOOKUP('Comp X - Kilter'!B525,'Kilter Holds'!$P$36:$AA$208,6,0),0)</f>
        <v>0</v>
      </c>
      <c r="G525" s="2">
        <f t="shared" si="25"/>
        <v>0</v>
      </c>
      <c r="H525" s="2">
        <f t="shared" si="26"/>
        <v>0</v>
      </c>
    </row>
    <row r="526" spans="2:8">
      <c r="B526" t="s">
        <v>939</v>
      </c>
      <c r="C526" t="s">
        <v>1040</v>
      </c>
      <c r="D526" s="7" t="str">
        <f t="shared" si="27"/>
        <v>15-12</v>
      </c>
      <c r="E526" s="1">
        <f>_xlfn.IFNA(VLOOKUP('Comp X - Kilter'!B526,'Kilter Holds'!$P$36:$AA$208,7,0),0)</f>
        <v>0</v>
      </c>
      <c r="G526" s="2">
        <f t="shared" si="25"/>
        <v>0</v>
      </c>
      <c r="H526" s="2">
        <f t="shared" si="26"/>
        <v>0</v>
      </c>
    </row>
    <row r="527" spans="2:8">
      <c r="B527" t="s">
        <v>939</v>
      </c>
      <c r="C527" t="s">
        <v>1040</v>
      </c>
      <c r="D527" s="8" t="str">
        <f t="shared" si="27"/>
        <v>16-16</v>
      </c>
      <c r="E527" s="1">
        <f>_xlfn.IFNA(VLOOKUP('Comp X - Kilter'!B527,'Kilter Holds'!$P$36:$AA$208,8,0),0)</f>
        <v>0</v>
      </c>
      <c r="G527" s="2">
        <f t="shared" si="25"/>
        <v>0</v>
      </c>
      <c r="H527" s="2">
        <f t="shared" si="26"/>
        <v>0</v>
      </c>
    </row>
    <row r="528" spans="2:8">
      <c r="B528" t="s">
        <v>939</v>
      </c>
      <c r="C528" t="s">
        <v>1040</v>
      </c>
      <c r="D528" s="9" t="str">
        <f t="shared" si="27"/>
        <v>13-01</v>
      </c>
      <c r="E528" s="1">
        <f>_xlfn.IFNA(VLOOKUP('Comp X - Kilter'!B528,'Kilter Holds'!$P$36:$AA$208,9,0),0)</f>
        <v>0</v>
      </c>
      <c r="G528" s="2">
        <f t="shared" si="25"/>
        <v>0</v>
      </c>
      <c r="H528" s="2">
        <f t="shared" si="26"/>
        <v>0</v>
      </c>
    </row>
    <row r="529" spans="2:8">
      <c r="B529" t="s">
        <v>939</v>
      </c>
      <c r="C529" t="s">
        <v>1040</v>
      </c>
      <c r="D529" s="10" t="str">
        <f t="shared" si="27"/>
        <v>07-13</v>
      </c>
      <c r="E529" s="1">
        <f>_xlfn.IFNA(VLOOKUP('Comp X - Kilter'!B529,'Kilter Holds'!$P$36:$AA$208,10,0),0)</f>
        <v>0</v>
      </c>
      <c r="G529" s="2">
        <f t="shared" si="25"/>
        <v>0</v>
      </c>
      <c r="H529" s="2">
        <f t="shared" si="26"/>
        <v>0</v>
      </c>
    </row>
    <row r="530" spans="2:8">
      <c r="B530" t="s">
        <v>939</v>
      </c>
      <c r="C530" t="s">
        <v>1040</v>
      </c>
      <c r="D530" s="11" t="str">
        <f t="shared" si="27"/>
        <v>11-26</v>
      </c>
      <c r="E530" s="1">
        <f>_xlfn.IFNA(VLOOKUP('Comp X - Kilter'!B530,'Kilter Holds'!$P$36:$AA$208,11,0),0)</f>
        <v>0</v>
      </c>
      <c r="G530" s="2">
        <f t="shared" si="25"/>
        <v>0</v>
      </c>
      <c r="H530" s="2">
        <f t="shared" si="26"/>
        <v>0</v>
      </c>
    </row>
    <row r="531" spans="2:8">
      <c r="B531" t="s">
        <v>939</v>
      </c>
      <c r="C531" t="s">
        <v>1040</v>
      </c>
      <c r="D531" s="13" t="str">
        <f t="shared" si="27"/>
        <v>18-01</v>
      </c>
      <c r="E531" s="1">
        <f>_xlfn.IFNA(VLOOKUP('Comp X - Kilter'!B531,'Kilter Holds'!$P$36:$AA$208,12,0),0)</f>
        <v>0</v>
      </c>
      <c r="G531" s="2">
        <f t="shared" si="25"/>
        <v>0</v>
      </c>
      <c r="H531" s="2">
        <f t="shared" si="26"/>
        <v>0</v>
      </c>
    </row>
    <row r="532" spans="2:8">
      <c r="B532" t="s">
        <v>939</v>
      </c>
      <c r="C532" t="s">
        <v>1040</v>
      </c>
      <c r="D532" s="12" t="str">
        <f t="shared" si="27"/>
        <v>Color Code</v>
      </c>
      <c r="E532" s="1" t="e">
        <f>_xlfn.IFNA(VLOOKUP('Comp X - Kilter'!B532,'Kilter Holds'!$P$36:$AA$208,13,0),0)</f>
        <v>#REF!</v>
      </c>
      <c r="G532" s="2" t="e">
        <f t="shared" si="25"/>
        <v>#REF!</v>
      </c>
      <c r="H532" s="2">
        <f t="shared" si="26"/>
        <v>0</v>
      </c>
    </row>
    <row r="533" spans="2:8">
      <c r="B533" t="s">
        <v>957</v>
      </c>
      <c r="C533" t="s">
        <v>1041</v>
      </c>
      <c r="D533" s="5" t="str">
        <f t="shared" si="27"/>
        <v>11-12</v>
      </c>
      <c r="E533" s="1">
        <f>_xlfn.IFNA(VLOOKUP('Comp X - Kilter'!B533,'Kilter Holds'!$P$36:$AA$208,5,0),0)</f>
        <v>0</v>
      </c>
      <c r="G533" s="2">
        <f t="shared" ref="G533:G812" si="28">E533*F533</f>
        <v>0</v>
      </c>
      <c r="H533" s="2">
        <f t="shared" ref="H533:H812" si="29">IF($S$11="Y",G533*0.15,0)</f>
        <v>0</v>
      </c>
    </row>
    <row r="534" spans="2:8">
      <c r="B534" t="s">
        <v>957</v>
      </c>
      <c r="C534" t="s">
        <v>1041</v>
      </c>
      <c r="D534" s="6" t="str">
        <f t="shared" si="27"/>
        <v>14-01</v>
      </c>
      <c r="E534" s="1">
        <f>_xlfn.IFNA(VLOOKUP('Comp X - Kilter'!B534,'Kilter Holds'!$P$36:$AA$208,6,0),0)</f>
        <v>0</v>
      </c>
      <c r="G534" s="2">
        <f t="shared" si="28"/>
        <v>0</v>
      </c>
      <c r="H534" s="2">
        <f t="shared" si="29"/>
        <v>0</v>
      </c>
    </row>
    <row r="535" spans="2:8">
      <c r="B535" t="s">
        <v>957</v>
      </c>
      <c r="C535" t="s">
        <v>1041</v>
      </c>
      <c r="D535" s="7" t="str">
        <f t="shared" si="27"/>
        <v>15-12</v>
      </c>
      <c r="E535" s="1">
        <f>_xlfn.IFNA(VLOOKUP('Comp X - Kilter'!B535,'Kilter Holds'!$P$36:$AA$208,7,0),0)</f>
        <v>0</v>
      </c>
      <c r="G535" s="2">
        <f t="shared" si="28"/>
        <v>0</v>
      </c>
      <c r="H535" s="2">
        <f t="shared" si="29"/>
        <v>0</v>
      </c>
    </row>
    <row r="536" spans="2:8">
      <c r="B536" t="s">
        <v>957</v>
      </c>
      <c r="C536" t="s">
        <v>1041</v>
      </c>
      <c r="D536" s="8" t="str">
        <f t="shared" si="27"/>
        <v>16-16</v>
      </c>
      <c r="E536" s="1">
        <f>_xlfn.IFNA(VLOOKUP('Comp X - Kilter'!B536,'Kilter Holds'!$P$36:$AA$208,8,0),0)</f>
        <v>0</v>
      </c>
      <c r="G536" s="2">
        <f t="shared" si="28"/>
        <v>0</v>
      </c>
      <c r="H536" s="2">
        <f t="shared" si="29"/>
        <v>0</v>
      </c>
    </row>
    <row r="537" spans="2:8">
      <c r="B537" t="s">
        <v>957</v>
      </c>
      <c r="C537" t="s">
        <v>1041</v>
      </c>
      <c r="D537" s="9" t="str">
        <f t="shared" si="27"/>
        <v>13-01</v>
      </c>
      <c r="E537" s="1">
        <f>_xlfn.IFNA(VLOOKUP('Comp X - Kilter'!B537,'Kilter Holds'!$P$36:$AA$208,9,0),0)</f>
        <v>0</v>
      </c>
      <c r="G537" s="2">
        <f t="shared" si="28"/>
        <v>0</v>
      </c>
      <c r="H537" s="2">
        <f t="shared" si="29"/>
        <v>0</v>
      </c>
    </row>
    <row r="538" spans="2:8">
      <c r="B538" t="s">
        <v>957</v>
      </c>
      <c r="C538" t="s">
        <v>1041</v>
      </c>
      <c r="D538" s="10" t="str">
        <f t="shared" si="27"/>
        <v>07-13</v>
      </c>
      <c r="E538" s="1">
        <f>_xlfn.IFNA(VLOOKUP('Comp X - Kilter'!B538,'Kilter Holds'!$P$36:$AA$208,10,0),0)</f>
        <v>0</v>
      </c>
      <c r="G538" s="2">
        <f t="shared" si="28"/>
        <v>0</v>
      </c>
      <c r="H538" s="2">
        <f t="shared" si="29"/>
        <v>0</v>
      </c>
    </row>
    <row r="539" spans="2:8">
      <c r="B539" t="s">
        <v>957</v>
      </c>
      <c r="C539" t="s">
        <v>1041</v>
      </c>
      <c r="D539" s="11" t="str">
        <f t="shared" si="27"/>
        <v>11-26</v>
      </c>
      <c r="E539" s="1">
        <f>_xlfn.IFNA(VLOOKUP('Comp X - Kilter'!B539,'Kilter Holds'!$P$36:$AA$208,11,0),0)</f>
        <v>0</v>
      </c>
      <c r="G539" s="2">
        <f t="shared" si="28"/>
        <v>0</v>
      </c>
      <c r="H539" s="2">
        <f t="shared" si="29"/>
        <v>0</v>
      </c>
    </row>
    <row r="540" spans="2:8">
      <c r="B540" t="s">
        <v>957</v>
      </c>
      <c r="C540" t="s">
        <v>1041</v>
      </c>
      <c r="D540" s="13" t="str">
        <f t="shared" si="27"/>
        <v>18-01</v>
      </c>
      <c r="E540" s="1">
        <f>_xlfn.IFNA(VLOOKUP('Comp X - Kilter'!B540,'Kilter Holds'!$P$36:$AA$208,12,0),0)</f>
        <v>0</v>
      </c>
      <c r="G540" s="2">
        <f t="shared" si="28"/>
        <v>0</v>
      </c>
      <c r="H540" s="2">
        <f t="shared" si="29"/>
        <v>0</v>
      </c>
    </row>
    <row r="541" spans="2:8">
      <c r="B541" t="s">
        <v>957</v>
      </c>
      <c r="C541" t="s">
        <v>1041</v>
      </c>
      <c r="D541" s="12" t="str">
        <f t="shared" si="27"/>
        <v>Color Code</v>
      </c>
      <c r="E541" s="1" t="e">
        <f>_xlfn.IFNA(VLOOKUP('Comp X - Kilter'!B541,'Kilter Holds'!$P$36:$AA$208,13,0),0)</f>
        <v>#REF!</v>
      </c>
      <c r="G541" s="2" t="e">
        <f t="shared" si="28"/>
        <v>#REF!</v>
      </c>
      <c r="H541" s="2">
        <f t="shared" si="29"/>
        <v>0</v>
      </c>
    </row>
    <row r="542" spans="2:8">
      <c r="B542" t="s">
        <v>1543</v>
      </c>
      <c r="C542" t="s">
        <v>1544</v>
      </c>
      <c r="D542" s="5" t="str">
        <f t="shared" si="27"/>
        <v>11-12</v>
      </c>
      <c r="E542" s="1">
        <f>_xlfn.IFNA(VLOOKUP('Comp X - Kilter'!B542,'Kilter Holds'!$P$36:$AA$208,5,0),0)</f>
        <v>0</v>
      </c>
      <c r="G542" s="2">
        <f t="shared" ref="G542:G550" si="30">E542*F542</f>
        <v>0</v>
      </c>
      <c r="H542" s="2">
        <f t="shared" ref="H542:H550" si="31">IF($S$11="Y",G542*0.15,0)</f>
        <v>0</v>
      </c>
    </row>
    <row r="543" spans="2:8">
      <c r="B543" t="s">
        <v>1543</v>
      </c>
      <c r="C543" t="s">
        <v>1544</v>
      </c>
      <c r="D543" s="6" t="str">
        <f t="shared" si="27"/>
        <v>14-01</v>
      </c>
      <c r="E543" s="1">
        <f>_xlfn.IFNA(VLOOKUP('Comp X - Kilter'!B543,'Kilter Holds'!$P$36:$AA$208,6,0),0)</f>
        <v>0</v>
      </c>
      <c r="G543" s="2">
        <f t="shared" si="30"/>
        <v>0</v>
      </c>
      <c r="H543" s="2">
        <f t="shared" si="31"/>
        <v>0</v>
      </c>
    </row>
    <row r="544" spans="2:8">
      <c r="B544" t="s">
        <v>1543</v>
      </c>
      <c r="C544" t="s">
        <v>1544</v>
      </c>
      <c r="D544" s="7" t="str">
        <f t="shared" si="27"/>
        <v>15-12</v>
      </c>
      <c r="E544" s="1">
        <f>_xlfn.IFNA(VLOOKUP('Comp X - Kilter'!B544,'Kilter Holds'!$P$36:$AA$208,7,0),0)</f>
        <v>0</v>
      </c>
      <c r="G544" s="2">
        <f t="shared" si="30"/>
        <v>0</v>
      </c>
      <c r="H544" s="2">
        <f t="shared" si="31"/>
        <v>0</v>
      </c>
    </row>
    <row r="545" spans="2:8">
      <c r="B545" t="s">
        <v>1543</v>
      </c>
      <c r="C545" t="s">
        <v>1544</v>
      </c>
      <c r="D545" s="8" t="str">
        <f t="shared" si="27"/>
        <v>16-16</v>
      </c>
      <c r="E545" s="1">
        <f>_xlfn.IFNA(VLOOKUP('Comp X - Kilter'!B545,'Kilter Holds'!$P$36:$AA$208,8,0),0)</f>
        <v>0</v>
      </c>
      <c r="G545" s="2">
        <f t="shared" si="30"/>
        <v>0</v>
      </c>
      <c r="H545" s="2">
        <f t="shared" si="31"/>
        <v>0</v>
      </c>
    </row>
    <row r="546" spans="2:8">
      <c r="B546" t="s">
        <v>1543</v>
      </c>
      <c r="C546" t="s">
        <v>1544</v>
      </c>
      <c r="D546" s="9" t="str">
        <f t="shared" si="27"/>
        <v>13-01</v>
      </c>
      <c r="E546" s="1">
        <f>_xlfn.IFNA(VLOOKUP('Comp X - Kilter'!B546,'Kilter Holds'!$P$36:$AA$208,9,0),0)</f>
        <v>0</v>
      </c>
      <c r="G546" s="2">
        <f t="shared" si="30"/>
        <v>0</v>
      </c>
      <c r="H546" s="2">
        <f t="shared" si="31"/>
        <v>0</v>
      </c>
    </row>
    <row r="547" spans="2:8">
      <c r="B547" t="s">
        <v>1543</v>
      </c>
      <c r="C547" t="s">
        <v>1544</v>
      </c>
      <c r="D547" s="10" t="str">
        <f t="shared" si="27"/>
        <v>07-13</v>
      </c>
      <c r="E547" s="1">
        <f>_xlfn.IFNA(VLOOKUP('Comp X - Kilter'!B547,'Kilter Holds'!$P$36:$AA$208,10,0),0)</f>
        <v>0</v>
      </c>
      <c r="G547" s="2">
        <f t="shared" si="30"/>
        <v>0</v>
      </c>
      <c r="H547" s="2">
        <f t="shared" si="31"/>
        <v>0</v>
      </c>
    </row>
    <row r="548" spans="2:8">
      <c r="B548" t="s">
        <v>1543</v>
      </c>
      <c r="C548" t="s">
        <v>1544</v>
      </c>
      <c r="D548" s="11" t="str">
        <f t="shared" si="27"/>
        <v>11-26</v>
      </c>
      <c r="E548" s="1">
        <f>_xlfn.IFNA(VLOOKUP('Comp X - Kilter'!B548,'Kilter Holds'!$P$36:$AA$208,11,0),0)</f>
        <v>0</v>
      </c>
      <c r="G548" s="2">
        <f t="shared" si="30"/>
        <v>0</v>
      </c>
      <c r="H548" s="2">
        <f t="shared" si="31"/>
        <v>0</v>
      </c>
    </row>
    <row r="549" spans="2:8">
      <c r="B549" t="s">
        <v>1543</v>
      </c>
      <c r="C549" t="s">
        <v>1544</v>
      </c>
      <c r="D549" s="13" t="str">
        <f t="shared" si="27"/>
        <v>18-01</v>
      </c>
      <c r="E549" s="1">
        <f>_xlfn.IFNA(VLOOKUP('Comp X - Kilter'!B549,'Kilter Holds'!$P$36:$AA$208,12,0),0)</f>
        <v>0</v>
      </c>
      <c r="G549" s="2">
        <f t="shared" si="30"/>
        <v>0</v>
      </c>
      <c r="H549" s="2">
        <f t="shared" si="31"/>
        <v>0</v>
      </c>
    </row>
    <row r="550" spans="2:8">
      <c r="B550" t="s">
        <v>1543</v>
      </c>
      <c r="C550" t="s">
        <v>1544</v>
      </c>
      <c r="D550" s="12" t="str">
        <f t="shared" ref="D550" si="32">D541</f>
        <v>Color Code</v>
      </c>
      <c r="E550" s="1" t="e">
        <f>_xlfn.IFNA(VLOOKUP('Comp X - Kilter'!B550,'Kilter Holds'!$P$36:$AA$208,13,0),0)</f>
        <v>#REF!</v>
      </c>
      <c r="G550" s="2" t="e">
        <f t="shared" si="30"/>
        <v>#REF!</v>
      </c>
      <c r="H550" s="2">
        <f t="shared" si="31"/>
        <v>0</v>
      </c>
    </row>
    <row r="551" spans="2:8">
      <c r="B551" t="s">
        <v>961</v>
      </c>
      <c r="C551" t="s">
        <v>1042</v>
      </c>
      <c r="D551" s="5" t="str">
        <f t="shared" ref="D551:D559" si="33">D533</f>
        <v>11-12</v>
      </c>
      <c r="E551" s="1">
        <f>_xlfn.IFNA(VLOOKUP('Comp X - Kilter'!B551,'Kilter Holds'!$P$36:$AA$208,5,0),0)</f>
        <v>0</v>
      </c>
      <c r="G551" s="2">
        <f t="shared" si="28"/>
        <v>0</v>
      </c>
      <c r="H551" s="2">
        <f t="shared" si="29"/>
        <v>0</v>
      </c>
    </row>
    <row r="552" spans="2:8">
      <c r="B552" t="s">
        <v>961</v>
      </c>
      <c r="C552" t="s">
        <v>1042</v>
      </c>
      <c r="D552" s="6" t="str">
        <f t="shared" si="33"/>
        <v>14-01</v>
      </c>
      <c r="E552" s="1">
        <f>_xlfn.IFNA(VLOOKUP('Comp X - Kilter'!B552,'Kilter Holds'!$P$36:$AA$208,6,0),0)</f>
        <v>0</v>
      </c>
      <c r="G552" s="2">
        <f t="shared" si="28"/>
        <v>0</v>
      </c>
      <c r="H552" s="2">
        <f t="shared" si="29"/>
        <v>0</v>
      </c>
    </row>
    <row r="553" spans="2:8">
      <c r="B553" t="s">
        <v>961</v>
      </c>
      <c r="C553" t="s">
        <v>1042</v>
      </c>
      <c r="D553" s="7" t="str">
        <f t="shared" si="33"/>
        <v>15-12</v>
      </c>
      <c r="E553" s="1">
        <f>_xlfn.IFNA(VLOOKUP('Comp X - Kilter'!B553,'Kilter Holds'!$P$36:$AA$208,7,0),0)</f>
        <v>0</v>
      </c>
      <c r="G553" s="2">
        <f t="shared" si="28"/>
        <v>0</v>
      </c>
      <c r="H553" s="2">
        <f t="shared" si="29"/>
        <v>0</v>
      </c>
    </row>
    <row r="554" spans="2:8">
      <c r="B554" t="s">
        <v>961</v>
      </c>
      <c r="C554" t="s">
        <v>1042</v>
      </c>
      <c r="D554" s="8" t="str">
        <f t="shared" si="33"/>
        <v>16-16</v>
      </c>
      <c r="E554" s="1">
        <f>_xlfn.IFNA(VLOOKUP('Comp X - Kilter'!B554,'Kilter Holds'!$P$36:$AA$208,8,0),0)</f>
        <v>0</v>
      </c>
      <c r="G554" s="2">
        <f t="shared" si="28"/>
        <v>0</v>
      </c>
      <c r="H554" s="2">
        <f t="shared" si="29"/>
        <v>0</v>
      </c>
    </row>
    <row r="555" spans="2:8">
      <c r="B555" t="s">
        <v>961</v>
      </c>
      <c r="C555" t="s">
        <v>1042</v>
      </c>
      <c r="D555" s="9" t="str">
        <f t="shared" si="33"/>
        <v>13-01</v>
      </c>
      <c r="E555" s="1">
        <f>_xlfn.IFNA(VLOOKUP('Comp X - Kilter'!B555,'Kilter Holds'!$P$36:$AA$208,9,0),0)</f>
        <v>0</v>
      </c>
      <c r="G555" s="2">
        <f t="shared" si="28"/>
        <v>0</v>
      </c>
      <c r="H555" s="2">
        <f t="shared" si="29"/>
        <v>0</v>
      </c>
    </row>
    <row r="556" spans="2:8">
      <c r="B556" t="s">
        <v>961</v>
      </c>
      <c r="C556" t="s">
        <v>1042</v>
      </c>
      <c r="D556" s="10" t="str">
        <f t="shared" si="33"/>
        <v>07-13</v>
      </c>
      <c r="E556" s="1">
        <f>_xlfn.IFNA(VLOOKUP('Comp X - Kilter'!B556,'Kilter Holds'!$P$36:$AA$208,10,0),0)</f>
        <v>0</v>
      </c>
      <c r="G556" s="2">
        <f t="shared" si="28"/>
        <v>0</v>
      </c>
      <c r="H556" s="2">
        <f t="shared" si="29"/>
        <v>0</v>
      </c>
    </row>
    <row r="557" spans="2:8">
      <c r="B557" t="s">
        <v>961</v>
      </c>
      <c r="C557" t="s">
        <v>1042</v>
      </c>
      <c r="D557" s="11" t="str">
        <f t="shared" si="33"/>
        <v>11-26</v>
      </c>
      <c r="E557" s="1">
        <f>_xlfn.IFNA(VLOOKUP('Comp X - Kilter'!B557,'Kilter Holds'!$P$36:$AA$208,11,0),0)</f>
        <v>0</v>
      </c>
      <c r="G557" s="2">
        <f t="shared" si="28"/>
        <v>0</v>
      </c>
      <c r="H557" s="2">
        <f t="shared" si="29"/>
        <v>0</v>
      </c>
    </row>
    <row r="558" spans="2:8">
      <c r="B558" t="s">
        <v>961</v>
      </c>
      <c r="C558" t="s">
        <v>1042</v>
      </c>
      <c r="D558" s="13" t="str">
        <f t="shared" si="33"/>
        <v>18-01</v>
      </c>
      <c r="E558" s="1">
        <f>_xlfn.IFNA(VLOOKUP('Comp X - Kilter'!B558,'Kilter Holds'!$P$36:$AA$208,12,0),0)</f>
        <v>0</v>
      </c>
      <c r="G558" s="2">
        <f t="shared" si="28"/>
        <v>0</v>
      </c>
      <c r="H558" s="2">
        <f t="shared" si="29"/>
        <v>0</v>
      </c>
    </row>
    <row r="559" spans="2:8">
      <c r="B559" t="s">
        <v>961</v>
      </c>
      <c r="C559" t="s">
        <v>1042</v>
      </c>
      <c r="D559" s="12" t="str">
        <f t="shared" si="33"/>
        <v>Color Code</v>
      </c>
      <c r="E559" s="1" t="e">
        <f>_xlfn.IFNA(VLOOKUP('Comp X - Kilter'!B559,'Kilter Holds'!$P$36:$AA$208,13,0),0)</f>
        <v>#REF!</v>
      </c>
      <c r="G559" s="2" t="e">
        <f t="shared" si="28"/>
        <v>#REF!</v>
      </c>
      <c r="H559" s="2">
        <f t="shared" si="29"/>
        <v>0</v>
      </c>
    </row>
    <row r="560" spans="2:8">
      <c r="B560" t="s">
        <v>954</v>
      </c>
      <c r="C560" t="s">
        <v>1043</v>
      </c>
      <c r="D560" s="5" t="str">
        <f t="shared" ref="D560:D829" si="34">D551</f>
        <v>11-12</v>
      </c>
      <c r="E560" s="1">
        <f>_xlfn.IFNA(VLOOKUP('Comp X - Kilter'!B560,'Kilter Holds'!$P$36:$AA$208,5,0),0)</f>
        <v>0</v>
      </c>
      <c r="G560" s="2">
        <f t="shared" si="28"/>
        <v>0</v>
      </c>
      <c r="H560" s="2">
        <f t="shared" si="29"/>
        <v>0</v>
      </c>
    </row>
    <row r="561" spans="2:11">
      <c r="B561" t="s">
        <v>954</v>
      </c>
      <c r="C561" t="s">
        <v>1043</v>
      </c>
      <c r="D561" s="6" t="str">
        <f t="shared" si="34"/>
        <v>14-01</v>
      </c>
      <c r="E561" s="1">
        <f>_xlfn.IFNA(VLOOKUP('Comp X - Kilter'!B561,'Kilter Holds'!$P$36:$AA$208,6,0),0)</f>
        <v>0</v>
      </c>
      <c r="G561" s="2">
        <f t="shared" si="28"/>
        <v>0</v>
      </c>
      <c r="H561" s="2">
        <f t="shared" si="29"/>
        <v>0</v>
      </c>
    </row>
    <row r="562" spans="2:11">
      <c r="B562" t="s">
        <v>954</v>
      </c>
      <c r="C562" t="s">
        <v>1043</v>
      </c>
      <c r="D562" s="7" t="str">
        <f t="shared" si="34"/>
        <v>15-12</v>
      </c>
      <c r="E562" s="1">
        <f>_xlfn.IFNA(VLOOKUP('Comp X - Kilter'!B562,'Kilter Holds'!$P$36:$AA$208,7,0),0)</f>
        <v>0</v>
      </c>
      <c r="G562" s="2">
        <f t="shared" si="28"/>
        <v>0</v>
      </c>
      <c r="H562" s="2">
        <f t="shared" si="29"/>
        <v>0</v>
      </c>
    </row>
    <row r="563" spans="2:11">
      <c r="B563" t="s">
        <v>954</v>
      </c>
      <c r="C563" t="s">
        <v>1043</v>
      </c>
      <c r="D563" s="8" t="str">
        <f t="shared" si="34"/>
        <v>16-16</v>
      </c>
      <c r="E563" s="1">
        <f>_xlfn.IFNA(VLOOKUP('Comp X - Kilter'!B563,'Kilter Holds'!$P$36:$AA$208,8,0),0)</f>
        <v>0</v>
      </c>
      <c r="G563" s="2">
        <f t="shared" si="28"/>
        <v>0</v>
      </c>
      <c r="H563" s="2">
        <f t="shared" si="29"/>
        <v>0</v>
      </c>
    </row>
    <row r="564" spans="2:11">
      <c r="B564" t="s">
        <v>954</v>
      </c>
      <c r="C564" t="s">
        <v>1043</v>
      </c>
      <c r="D564" s="9" t="str">
        <f t="shared" si="34"/>
        <v>13-01</v>
      </c>
      <c r="E564" s="1">
        <f>_xlfn.IFNA(VLOOKUP('Comp X - Kilter'!B564,'Kilter Holds'!$P$36:$AA$208,9,0),0)</f>
        <v>0</v>
      </c>
      <c r="G564" s="2">
        <f t="shared" si="28"/>
        <v>0</v>
      </c>
      <c r="H564" s="2">
        <f t="shared" si="29"/>
        <v>0</v>
      </c>
    </row>
    <row r="565" spans="2:11">
      <c r="B565" t="s">
        <v>954</v>
      </c>
      <c r="C565" t="s">
        <v>1043</v>
      </c>
      <c r="D565" s="10" t="str">
        <f t="shared" si="34"/>
        <v>07-13</v>
      </c>
      <c r="E565" s="1">
        <f>_xlfn.IFNA(VLOOKUP('Comp X - Kilter'!B565,'Kilter Holds'!$P$36:$AA$208,10,0),0)</f>
        <v>0</v>
      </c>
      <c r="G565" s="2">
        <f t="shared" si="28"/>
        <v>0</v>
      </c>
      <c r="H565" s="2">
        <f t="shared" si="29"/>
        <v>0</v>
      </c>
    </row>
    <row r="566" spans="2:11">
      <c r="B566" t="s">
        <v>954</v>
      </c>
      <c r="C566" t="s">
        <v>1043</v>
      </c>
      <c r="D566" s="11" t="str">
        <f t="shared" si="34"/>
        <v>11-26</v>
      </c>
      <c r="E566" s="1">
        <f>_xlfn.IFNA(VLOOKUP('Comp X - Kilter'!B566,'Kilter Holds'!$P$36:$AA$208,11,0),0)</f>
        <v>0</v>
      </c>
      <c r="G566" s="2">
        <f t="shared" si="28"/>
        <v>0</v>
      </c>
      <c r="H566" s="2">
        <f t="shared" si="29"/>
        <v>0</v>
      </c>
    </row>
    <row r="567" spans="2:11">
      <c r="B567" t="s">
        <v>954</v>
      </c>
      <c r="C567" t="s">
        <v>1043</v>
      </c>
      <c r="D567" s="13" t="str">
        <f t="shared" si="34"/>
        <v>18-01</v>
      </c>
      <c r="E567" s="1">
        <f>_xlfn.IFNA(VLOOKUP('Comp X - Kilter'!B567,'Kilter Holds'!$P$36:$AA$208,12,0),0)</f>
        <v>0</v>
      </c>
      <c r="G567" s="2">
        <f t="shared" si="28"/>
        <v>0</v>
      </c>
      <c r="H567" s="2">
        <f t="shared" si="29"/>
        <v>0</v>
      </c>
    </row>
    <row r="568" spans="2:11">
      <c r="B568" t="s">
        <v>954</v>
      </c>
      <c r="C568" t="s">
        <v>1043</v>
      </c>
      <c r="D568" s="12" t="str">
        <f t="shared" si="34"/>
        <v>Color Code</v>
      </c>
      <c r="E568" s="1" t="e">
        <f>_xlfn.IFNA(VLOOKUP('Comp X - Kilter'!B568,'Kilter Holds'!$P$36:$AA$208,13,0),0)</f>
        <v>#REF!</v>
      </c>
      <c r="G568" s="2" t="e">
        <f t="shared" si="28"/>
        <v>#REF!</v>
      </c>
      <c r="H568" s="2">
        <f t="shared" si="29"/>
        <v>0</v>
      </c>
    </row>
    <row r="569" spans="2:11" s="248" customFormat="1">
      <c r="B569" s="248" t="s">
        <v>1684</v>
      </c>
      <c r="C569" s="248" t="s">
        <v>1685</v>
      </c>
      <c r="D569" s="5" t="str">
        <f t="shared" si="34"/>
        <v>11-12</v>
      </c>
      <c r="E569" s="1">
        <f>_xlfn.IFNA(VLOOKUP('Comp X - Kilter'!B569,'Kilter Holds'!$P$36:$AA$208,5,0),0)</f>
        <v>0</v>
      </c>
      <c r="F569" s="2"/>
      <c r="G569" s="2">
        <f t="shared" ref="G569:G586" si="35">E569*F569</f>
        <v>0</v>
      </c>
      <c r="H569" s="2">
        <f t="shared" ref="H569:H586" si="36">IF($S$11="Y",G569*0.15,0)</f>
        <v>0</v>
      </c>
      <c r="K569" s="2"/>
    </row>
    <row r="570" spans="2:11" s="248" customFormat="1">
      <c r="B570" s="248" t="s">
        <v>1684</v>
      </c>
      <c r="C570" s="248" t="s">
        <v>1685</v>
      </c>
      <c r="D570" s="6" t="str">
        <f t="shared" si="34"/>
        <v>14-01</v>
      </c>
      <c r="E570" s="1">
        <f>_xlfn.IFNA(VLOOKUP('Comp X - Kilter'!B570,'Kilter Holds'!$P$36:$AA$208,6,0),0)</f>
        <v>0</v>
      </c>
      <c r="F570" s="2"/>
      <c r="G570" s="2">
        <f t="shared" si="35"/>
        <v>0</v>
      </c>
      <c r="H570" s="2">
        <f t="shared" si="36"/>
        <v>0</v>
      </c>
      <c r="K570" s="2"/>
    </row>
    <row r="571" spans="2:11" s="248" customFormat="1">
      <c r="B571" s="248" t="s">
        <v>1684</v>
      </c>
      <c r="C571" s="248" t="s">
        <v>1685</v>
      </c>
      <c r="D571" s="7" t="str">
        <f t="shared" si="34"/>
        <v>15-12</v>
      </c>
      <c r="E571" s="1">
        <f>_xlfn.IFNA(VLOOKUP('Comp X - Kilter'!B571,'Kilter Holds'!$P$36:$AA$208,7,0),0)</f>
        <v>0</v>
      </c>
      <c r="F571" s="2"/>
      <c r="G571" s="2">
        <f t="shared" si="35"/>
        <v>0</v>
      </c>
      <c r="H571" s="2">
        <f t="shared" si="36"/>
        <v>0</v>
      </c>
      <c r="K571" s="2"/>
    </row>
    <row r="572" spans="2:11" s="248" customFormat="1">
      <c r="B572" s="248" t="s">
        <v>1684</v>
      </c>
      <c r="C572" s="248" t="s">
        <v>1685</v>
      </c>
      <c r="D572" s="8" t="str">
        <f t="shared" si="34"/>
        <v>16-16</v>
      </c>
      <c r="E572" s="1">
        <f>_xlfn.IFNA(VLOOKUP('Comp X - Kilter'!B572,'Kilter Holds'!$P$36:$AA$208,8,0),0)</f>
        <v>0</v>
      </c>
      <c r="F572" s="2"/>
      <c r="G572" s="2">
        <f t="shared" si="35"/>
        <v>0</v>
      </c>
      <c r="H572" s="2">
        <f t="shared" si="36"/>
        <v>0</v>
      </c>
      <c r="K572" s="2"/>
    </row>
    <row r="573" spans="2:11" s="248" customFormat="1">
      <c r="B573" s="248" t="s">
        <v>1684</v>
      </c>
      <c r="C573" s="248" t="s">
        <v>1685</v>
      </c>
      <c r="D573" s="9" t="str">
        <f t="shared" si="34"/>
        <v>13-01</v>
      </c>
      <c r="E573" s="1">
        <f>_xlfn.IFNA(VLOOKUP('Comp X - Kilter'!B573,'Kilter Holds'!$P$36:$AA$208,9,0),0)</f>
        <v>0</v>
      </c>
      <c r="F573" s="2"/>
      <c r="G573" s="2">
        <f t="shared" si="35"/>
        <v>0</v>
      </c>
      <c r="H573" s="2">
        <f t="shared" si="36"/>
        <v>0</v>
      </c>
      <c r="K573" s="2"/>
    </row>
    <row r="574" spans="2:11" s="248" customFormat="1">
      <c r="B574" s="248" t="s">
        <v>1684</v>
      </c>
      <c r="C574" s="248" t="s">
        <v>1685</v>
      </c>
      <c r="D574" s="10" t="str">
        <f t="shared" si="34"/>
        <v>07-13</v>
      </c>
      <c r="E574" s="1">
        <f>_xlfn.IFNA(VLOOKUP('Comp X - Kilter'!B574,'Kilter Holds'!$P$36:$AA$208,10,0),0)</f>
        <v>0</v>
      </c>
      <c r="F574" s="2"/>
      <c r="G574" s="2">
        <f t="shared" si="35"/>
        <v>0</v>
      </c>
      <c r="H574" s="2">
        <f t="shared" si="36"/>
        <v>0</v>
      </c>
      <c r="K574" s="2"/>
    </row>
    <row r="575" spans="2:11" s="248" customFormat="1">
      <c r="B575" s="248" t="s">
        <v>1684</v>
      </c>
      <c r="C575" s="248" t="s">
        <v>1685</v>
      </c>
      <c r="D575" s="11" t="str">
        <f t="shared" si="34"/>
        <v>11-26</v>
      </c>
      <c r="E575" s="1">
        <f>_xlfn.IFNA(VLOOKUP('Comp X - Kilter'!B575,'Kilter Holds'!$P$36:$AA$208,11,0),0)</f>
        <v>0</v>
      </c>
      <c r="F575" s="2"/>
      <c r="G575" s="2">
        <f t="shared" si="35"/>
        <v>0</v>
      </c>
      <c r="H575" s="2">
        <f t="shared" si="36"/>
        <v>0</v>
      </c>
      <c r="K575" s="2"/>
    </row>
    <row r="576" spans="2:11" s="248" customFormat="1">
      <c r="B576" s="248" t="s">
        <v>1684</v>
      </c>
      <c r="C576" s="248" t="s">
        <v>1685</v>
      </c>
      <c r="D576" s="13" t="str">
        <f t="shared" si="34"/>
        <v>18-01</v>
      </c>
      <c r="E576" s="1">
        <f>_xlfn.IFNA(VLOOKUP('Comp X - Kilter'!B576,'Kilter Holds'!$P$36:$AA$208,12,0),0)</f>
        <v>0</v>
      </c>
      <c r="F576" s="2"/>
      <c r="G576" s="2">
        <f t="shared" si="35"/>
        <v>0</v>
      </c>
      <c r="H576" s="2">
        <f t="shared" si="36"/>
        <v>0</v>
      </c>
      <c r="K576" s="2"/>
    </row>
    <row r="577" spans="2:11" s="248" customFormat="1">
      <c r="B577" s="248" t="s">
        <v>1684</v>
      </c>
      <c r="C577" s="248" t="s">
        <v>1685</v>
      </c>
      <c r="D577" s="12" t="str">
        <f t="shared" si="34"/>
        <v>Color Code</v>
      </c>
      <c r="E577" s="1" t="e">
        <f>_xlfn.IFNA(VLOOKUP('Comp X - Kilter'!B577,'Kilter Holds'!$P$36:$AA$208,13,0),0)</f>
        <v>#REF!</v>
      </c>
      <c r="F577" s="2"/>
      <c r="G577" s="2" t="e">
        <f t="shared" si="35"/>
        <v>#REF!</v>
      </c>
      <c r="H577" s="2">
        <f t="shared" si="36"/>
        <v>0</v>
      </c>
      <c r="K577" s="2"/>
    </row>
    <row r="578" spans="2:11" s="248" customFormat="1">
      <c r="B578" s="248" t="s">
        <v>1683</v>
      </c>
      <c r="C578" s="248" t="s">
        <v>1686</v>
      </c>
      <c r="D578" s="5" t="str">
        <f t="shared" si="34"/>
        <v>11-12</v>
      </c>
      <c r="E578" s="1">
        <f>_xlfn.IFNA(VLOOKUP('Comp X - Kilter'!B578,'Kilter Holds'!$P$36:$AA$208,5,0),0)</f>
        <v>0</v>
      </c>
      <c r="F578" s="2"/>
      <c r="G578" s="2">
        <f t="shared" si="35"/>
        <v>0</v>
      </c>
      <c r="H578" s="2">
        <f t="shared" si="36"/>
        <v>0</v>
      </c>
      <c r="K578" s="2"/>
    </row>
    <row r="579" spans="2:11" s="248" customFormat="1">
      <c r="B579" s="248" t="s">
        <v>1683</v>
      </c>
      <c r="C579" s="248" t="s">
        <v>1686</v>
      </c>
      <c r="D579" s="6" t="str">
        <f t="shared" si="34"/>
        <v>14-01</v>
      </c>
      <c r="E579" s="1">
        <f>_xlfn.IFNA(VLOOKUP('Comp X - Kilter'!B579,'Kilter Holds'!$P$36:$AA$208,6,0),0)</f>
        <v>0</v>
      </c>
      <c r="F579" s="2"/>
      <c r="G579" s="2">
        <f t="shared" si="35"/>
        <v>0</v>
      </c>
      <c r="H579" s="2">
        <f t="shared" si="36"/>
        <v>0</v>
      </c>
      <c r="K579" s="2"/>
    </row>
    <row r="580" spans="2:11" s="248" customFormat="1">
      <c r="B580" s="248" t="s">
        <v>1683</v>
      </c>
      <c r="C580" s="248" t="s">
        <v>1686</v>
      </c>
      <c r="D580" s="7" t="str">
        <f t="shared" si="34"/>
        <v>15-12</v>
      </c>
      <c r="E580" s="1">
        <f>_xlfn.IFNA(VLOOKUP('Comp X - Kilter'!B580,'Kilter Holds'!$P$36:$AA$208,7,0),0)</f>
        <v>0</v>
      </c>
      <c r="F580" s="2"/>
      <c r="G580" s="2">
        <f t="shared" si="35"/>
        <v>0</v>
      </c>
      <c r="H580" s="2">
        <f t="shared" si="36"/>
        <v>0</v>
      </c>
      <c r="K580" s="2"/>
    </row>
    <row r="581" spans="2:11" s="248" customFormat="1">
      <c r="B581" s="248" t="s">
        <v>1683</v>
      </c>
      <c r="C581" s="248" t="s">
        <v>1686</v>
      </c>
      <c r="D581" s="8" t="str">
        <f t="shared" si="34"/>
        <v>16-16</v>
      </c>
      <c r="E581" s="1">
        <f>_xlfn.IFNA(VLOOKUP('Comp X - Kilter'!B581,'Kilter Holds'!$P$36:$AA$208,8,0),0)</f>
        <v>0</v>
      </c>
      <c r="F581" s="2"/>
      <c r="G581" s="2">
        <f t="shared" si="35"/>
        <v>0</v>
      </c>
      <c r="H581" s="2">
        <f t="shared" si="36"/>
        <v>0</v>
      </c>
      <c r="K581" s="2"/>
    </row>
    <row r="582" spans="2:11" s="248" customFormat="1">
      <c r="B582" s="248" t="s">
        <v>1683</v>
      </c>
      <c r="C582" s="248" t="s">
        <v>1686</v>
      </c>
      <c r="D582" s="9" t="str">
        <f t="shared" si="34"/>
        <v>13-01</v>
      </c>
      <c r="E582" s="1">
        <f>_xlfn.IFNA(VLOOKUP('Comp X - Kilter'!B582,'Kilter Holds'!$P$36:$AA$208,9,0),0)</f>
        <v>0</v>
      </c>
      <c r="F582" s="2"/>
      <c r="G582" s="2">
        <f t="shared" si="35"/>
        <v>0</v>
      </c>
      <c r="H582" s="2">
        <f t="shared" si="36"/>
        <v>0</v>
      </c>
      <c r="K582" s="2"/>
    </row>
    <row r="583" spans="2:11" s="248" customFormat="1">
      <c r="B583" s="248" t="s">
        <v>1683</v>
      </c>
      <c r="C583" s="248" t="s">
        <v>1686</v>
      </c>
      <c r="D583" s="10" t="str">
        <f t="shared" si="34"/>
        <v>07-13</v>
      </c>
      <c r="E583" s="1">
        <f>_xlfn.IFNA(VLOOKUP('Comp X - Kilter'!B583,'Kilter Holds'!$P$36:$AA$208,10,0),0)</f>
        <v>0</v>
      </c>
      <c r="F583" s="2"/>
      <c r="G583" s="2">
        <f t="shared" si="35"/>
        <v>0</v>
      </c>
      <c r="H583" s="2">
        <f t="shared" si="36"/>
        <v>0</v>
      </c>
      <c r="K583" s="2"/>
    </row>
    <row r="584" spans="2:11" s="248" customFormat="1">
      <c r="B584" s="248" t="s">
        <v>1683</v>
      </c>
      <c r="C584" s="248" t="s">
        <v>1686</v>
      </c>
      <c r="D584" s="11" t="str">
        <f t="shared" si="34"/>
        <v>11-26</v>
      </c>
      <c r="E584" s="1">
        <f>_xlfn.IFNA(VLOOKUP('Comp X - Kilter'!B584,'Kilter Holds'!$P$36:$AA$208,11,0),0)</f>
        <v>0</v>
      </c>
      <c r="F584" s="2"/>
      <c r="G584" s="2">
        <f t="shared" si="35"/>
        <v>0</v>
      </c>
      <c r="H584" s="2">
        <f t="shared" si="36"/>
        <v>0</v>
      </c>
      <c r="K584" s="2"/>
    </row>
    <row r="585" spans="2:11" s="248" customFormat="1">
      <c r="B585" s="248" t="s">
        <v>1683</v>
      </c>
      <c r="C585" s="248" t="s">
        <v>1686</v>
      </c>
      <c r="D585" s="13" t="str">
        <f t="shared" si="34"/>
        <v>18-01</v>
      </c>
      <c r="E585" s="1">
        <f>_xlfn.IFNA(VLOOKUP('Comp X - Kilter'!B585,'Kilter Holds'!$P$36:$AA$208,12,0),0)</f>
        <v>0</v>
      </c>
      <c r="F585" s="2"/>
      <c r="G585" s="2">
        <f t="shared" si="35"/>
        <v>0</v>
      </c>
      <c r="H585" s="2">
        <f t="shared" si="36"/>
        <v>0</v>
      </c>
      <c r="K585" s="2"/>
    </row>
    <row r="586" spans="2:11" s="248" customFormat="1">
      <c r="B586" s="248" t="s">
        <v>1683</v>
      </c>
      <c r="C586" s="248" t="s">
        <v>1686</v>
      </c>
      <c r="D586" s="12" t="str">
        <f t="shared" si="34"/>
        <v>Color Code</v>
      </c>
      <c r="E586" s="1" t="e">
        <f>_xlfn.IFNA(VLOOKUP('Comp X - Kilter'!B586,'Kilter Holds'!$P$36:$AA$208,13,0),0)</f>
        <v>#REF!</v>
      </c>
      <c r="F586" s="2"/>
      <c r="G586" s="2" t="e">
        <f t="shared" si="35"/>
        <v>#REF!</v>
      </c>
      <c r="H586" s="2">
        <f t="shared" si="36"/>
        <v>0</v>
      </c>
      <c r="K586" s="2"/>
    </row>
    <row r="587" spans="2:11">
      <c r="B587" t="s">
        <v>1533</v>
      </c>
      <c r="C587" t="s">
        <v>1534</v>
      </c>
      <c r="D587" s="5" t="str">
        <f t="shared" ref="D587:D595" si="37">D560</f>
        <v>11-12</v>
      </c>
      <c r="E587" s="1">
        <f>_xlfn.IFNA(VLOOKUP('Comp X - Kilter'!B587,'Kilter Holds'!$P$36:$AA$208,5,0),0)</f>
        <v>0</v>
      </c>
      <c r="G587" s="2">
        <f t="shared" ref="G587:G595" si="38">E587*F587</f>
        <v>0</v>
      </c>
      <c r="H587" s="2">
        <f t="shared" ref="H587:H595" si="39">IF($S$11="Y",G587*0.15,0)</f>
        <v>0</v>
      </c>
    </row>
    <row r="588" spans="2:11">
      <c r="B588" t="s">
        <v>1533</v>
      </c>
      <c r="C588" t="s">
        <v>1534</v>
      </c>
      <c r="D588" s="6" t="str">
        <f t="shared" si="37"/>
        <v>14-01</v>
      </c>
      <c r="E588" s="1">
        <f>_xlfn.IFNA(VLOOKUP('Comp X - Kilter'!B588,'Kilter Holds'!$P$36:$AA$208,6,0),0)</f>
        <v>0</v>
      </c>
      <c r="G588" s="2">
        <f t="shared" si="38"/>
        <v>0</v>
      </c>
      <c r="H588" s="2">
        <f t="shared" si="39"/>
        <v>0</v>
      </c>
    </row>
    <row r="589" spans="2:11">
      <c r="B589" t="s">
        <v>1533</v>
      </c>
      <c r="C589" t="s">
        <v>1534</v>
      </c>
      <c r="D589" s="7" t="str">
        <f t="shared" si="37"/>
        <v>15-12</v>
      </c>
      <c r="E589" s="1">
        <f>_xlfn.IFNA(VLOOKUP('Comp X - Kilter'!B589,'Kilter Holds'!$P$36:$AA$208,7,0),0)</f>
        <v>0</v>
      </c>
      <c r="G589" s="2">
        <f t="shared" si="38"/>
        <v>0</v>
      </c>
      <c r="H589" s="2">
        <f t="shared" si="39"/>
        <v>0</v>
      </c>
    </row>
    <row r="590" spans="2:11">
      <c r="B590" t="s">
        <v>1533</v>
      </c>
      <c r="C590" t="s">
        <v>1534</v>
      </c>
      <c r="D590" s="8" t="str">
        <f t="shared" si="37"/>
        <v>16-16</v>
      </c>
      <c r="E590" s="1">
        <f>_xlfn.IFNA(VLOOKUP('Comp X - Kilter'!B590,'Kilter Holds'!$P$36:$AA$208,8,0),0)</f>
        <v>0</v>
      </c>
      <c r="G590" s="2">
        <f t="shared" si="38"/>
        <v>0</v>
      </c>
      <c r="H590" s="2">
        <f t="shared" si="39"/>
        <v>0</v>
      </c>
    </row>
    <row r="591" spans="2:11">
      <c r="B591" t="s">
        <v>1533</v>
      </c>
      <c r="C591" t="s">
        <v>1534</v>
      </c>
      <c r="D591" s="9" t="str">
        <f t="shared" si="37"/>
        <v>13-01</v>
      </c>
      <c r="E591" s="1">
        <f>_xlfn.IFNA(VLOOKUP('Comp X - Kilter'!B591,'Kilter Holds'!$P$36:$AA$208,9,0),0)</f>
        <v>0</v>
      </c>
      <c r="G591" s="2">
        <f t="shared" si="38"/>
        <v>0</v>
      </c>
      <c r="H591" s="2">
        <f t="shared" si="39"/>
        <v>0</v>
      </c>
    </row>
    <row r="592" spans="2:11">
      <c r="B592" t="s">
        <v>1533</v>
      </c>
      <c r="C592" t="s">
        <v>1534</v>
      </c>
      <c r="D592" s="10" t="str">
        <f t="shared" si="37"/>
        <v>07-13</v>
      </c>
      <c r="E592" s="1">
        <f>_xlfn.IFNA(VLOOKUP('Comp X - Kilter'!B592,'Kilter Holds'!$P$36:$AA$208,10,0),0)</f>
        <v>0</v>
      </c>
      <c r="G592" s="2">
        <f t="shared" si="38"/>
        <v>0</v>
      </c>
      <c r="H592" s="2">
        <f t="shared" si="39"/>
        <v>0</v>
      </c>
    </row>
    <row r="593" spans="2:11">
      <c r="B593" t="s">
        <v>1533</v>
      </c>
      <c r="C593" t="s">
        <v>1534</v>
      </c>
      <c r="D593" s="11" t="str">
        <f t="shared" si="37"/>
        <v>11-26</v>
      </c>
      <c r="E593" s="1">
        <f>_xlfn.IFNA(VLOOKUP('Comp X - Kilter'!B593,'Kilter Holds'!$P$36:$AA$208,11,0),0)</f>
        <v>0</v>
      </c>
      <c r="G593" s="2">
        <f t="shared" si="38"/>
        <v>0</v>
      </c>
      <c r="H593" s="2">
        <f t="shared" si="39"/>
        <v>0</v>
      </c>
    </row>
    <row r="594" spans="2:11">
      <c r="B594" t="s">
        <v>1533</v>
      </c>
      <c r="C594" t="s">
        <v>1534</v>
      </c>
      <c r="D594" s="13" t="str">
        <f t="shared" si="37"/>
        <v>18-01</v>
      </c>
      <c r="E594" s="1">
        <f>_xlfn.IFNA(VLOOKUP('Comp X - Kilter'!B594,'Kilter Holds'!$P$36:$AA$208,12,0),0)</f>
        <v>0</v>
      </c>
      <c r="G594" s="2">
        <f t="shared" si="38"/>
        <v>0</v>
      </c>
      <c r="H594" s="2">
        <f t="shared" si="39"/>
        <v>0</v>
      </c>
    </row>
    <row r="595" spans="2:11">
      <c r="B595" t="s">
        <v>1533</v>
      </c>
      <c r="C595" t="s">
        <v>1534</v>
      </c>
      <c r="D595" s="12" t="str">
        <f t="shared" si="37"/>
        <v>Color Code</v>
      </c>
      <c r="E595" s="1" t="e">
        <f>_xlfn.IFNA(VLOOKUP('Comp X - Kilter'!B595,'Kilter Holds'!$P$36:$AA$208,13,0),0)</f>
        <v>#REF!</v>
      </c>
      <c r="G595" s="2" t="e">
        <f t="shared" si="38"/>
        <v>#REF!</v>
      </c>
      <c r="H595" s="2">
        <f t="shared" si="39"/>
        <v>0</v>
      </c>
    </row>
    <row r="596" spans="2:11" s="246" customFormat="1">
      <c r="B596" s="246" t="s">
        <v>1631</v>
      </c>
      <c r="C596" s="246" t="s">
        <v>1632</v>
      </c>
      <c r="D596" s="5" t="str">
        <f t="shared" si="34"/>
        <v>11-12</v>
      </c>
      <c r="E596" s="1">
        <f>_xlfn.IFNA(VLOOKUP('Comp X - Kilter'!B596,'Kilter Holds'!$P$36:$AA$208,5,0),0)</f>
        <v>0</v>
      </c>
      <c r="F596" s="2"/>
      <c r="G596" s="2">
        <f t="shared" ref="G596:G604" si="40">E596*F596</f>
        <v>0</v>
      </c>
      <c r="H596" s="2">
        <f t="shared" ref="H596:H604" si="41">IF($S$11="Y",G596*0.15,0)</f>
        <v>0</v>
      </c>
      <c r="K596" s="2"/>
    </row>
    <row r="597" spans="2:11" s="246" customFormat="1">
      <c r="B597" s="246" t="s">
        <v>1631</v>
      </c>
      <c r="C597" s="246" t="s">
        <v>1632</v>
      </c>
      <c r="D597" s="6" t="str">
        <f t="shared" si="34"/>
        <v>14-01</v>
      </c>
      <c r="E597" s="1">
        <f>_xlfn.IFNA(VLOOKUP('Comp X - Kilter'!B597,'Kilter Holds'!$P$36:$AA$208,6,0),0)</f>
        <v>0</v>
      </c>
      <c r="F597" s="2"/>
      <c r="G597" s="2">
        <f t="shared" si="40"/>
        <v>0</v>
      </c>
      <c r="H597" s="2">
        <f t="shared" si="41"/>
        <v>0</v>
      </c>
      <c r="K597" s="2"/>
    </row>
    <row r="598" spans="2:11" s="246" customFormat="1">
      <c r="B598" s="246" t="s">
        <v>1631</v>
      </c>
      <c r="C598" s="246" t="s">
        <v>1632</v>
      </c>
      <c r="D598" s="7" t="str">
        <f t="shared" si="34"/>
        <v>15-12</v>
      </c>
      <c r="E598" s="1">
        <f>_xlfn.IFNA(VLOOKUP('Comp X - Kilter'!B598,'Kilter Holds'!$P$36:$AA$208,7,0),0)</f>
        <v>0</v>
      </c>
      <c r="F598" s="2"/>
      <c r="G598" s="2">
        <f t="shared" si="40"/>
        <v>0</v>
      </c>
      <c r="H598" s="2">
        <f t="shared" si="41"/>
        <v>0</v>
      </c>
      <c r="K598" s="2"/>
    </row>
    <row r="599" spans="2:11" s="246" customFormat="1">
      <c r="B599" s="246" t="s">
        <v>1631</v>
      </c>
      <c r="C599" s="246" t="s">
        <v>1632</v>
      </c>
      <c r="D599" s="8" t="str">
        <f t="shared" si="34"/>
        <v>16-16</v>
      </c>
      <c r="E599" s="1">
        <f>_xlfn.IFNA(VLOOKUP('Comp X - Kilter'!B599,'Kilter Holds'!$P$36:$AA$208,8,0),0)</f>
        <v>0</v>
      </c>
      <c r="F599" s="2"/>
      <c r="G599" s="2">
        <f t="shared" si="40"/>
        <v>0</v>
      </c>
      <c r="H599" s="2">
        <f t="shared" si="41"/>
        <v>0</v>
      </c>
      <c r="K599" s="2"/>
    </row>
    <row r="600" spans="2:11" s="246" customFormat="1">
      <c r="B600" s="246" t="s">
        <v>1631</v>
      </c>
      <c r="C600" s="246" t="s">
        <v>1632</v>
      </c>
      <c r="D600" s="9" t="str">
        <f t="shared" si="34"/>
        <v>13-01</v>
      </c>
      <c r="E600" s="1">
        <f>_xlfn.IFNA(VLOOKUP('Comp X - Kilter'!B600,'Kilter Holds'!$P$36:$AA$208,9,0),0)</f>
        <v>0</v>
      </c>
      <c r="F600" s="2"/>
      <c r="G600" s="2">
        <f t="shared" si="40"/>
        <v>0</v>
      </c>
      <c r="H600" s="2">
        <f t="shared" si="41"/>
        <v>0</v>
      </c>
      <c r="K600" s="2"/>
    </row>
    <row r="601" spans="2:11" s="246" customFormat="1">
      <c r="B601" s="246" t="s">
        <v>1631</v>
      </c>
      <c r="C601" s="246" t="s">
        <v>1632</v>
      </c>
      <c r="D601" s="10" t="str">
        <f t="shared" si="34"/>
        <v>07-13</v>
      </c>
      <c r="E601" s="1">
        <f>_xlfn.IFNA(VLOOKUP('Comp X - Kilter'!B601,'Kilter Holds'!$P$36:$AA$208,10,0),0)</f>
        <v>0</v>
      </c>
      <c r="F601" s="2"/>
      <c r="G601" s="2">
        <f t="shared" si="40"/>
        <v>0</v>
      </c>
      <c r="H601" s="2">
        <f t="shared" si="41"/>
        <v>0</v>
      </c>
      <c r="K601" s="2"/>
    </row>
    <row r="602" spans="2:11" s="246" customFormat="1">
      <c r="B602" s="246" t="s">
        <v>1631</v>
      </c>
      <c r="C602" s="246" t="s">
        <v>1632</v>
      </c>
      <c r="D602" s="11" t="str">
        <f t="shared" si="34"/>
        <v>11-26</v>
      </c>
      <c r="E602" s="1">
        <f>_xlfn.IFNA(VLOOKUP('Comp X - Kilter'!B602,'Kilter Holds'!$P$36:$AA$208,11,0),0)</f>
        <v>0</v>
      </c>
      <c r="F602" s="2"/>
      <c r="G602" s="2">
        <f t="shared" si="40"/>
        <v>0</v>
      </c>
      <c r="H602" s="2">
        <f t="shared" si="41"/>
        <v>0</v>
      </c>
      <c r="K602" s="2"/>
    </row>
    <row r="603" spans="2:11" s="246" customFormat="1">
      <c r="B603" s="246" t="s">
        <v>1631</v>
      </c>
      <c r="C603" s="246" t="s">
        <v>1632</v>
      </c>
      <c r="D603" s="13" t="str">
        <f t="shared" si="34"/>
        <v>18-01</v>
      </c>
      <c r="E603" s="1">
        <f>_xlfn.IFNA(VLOOKUP('Comp X - Kilter'!B603,'Kilter Holds'!$P$36:$AA$208,12,0),0)</f>
        <v>0</v>
      </c>
      <c r="F603" s="2"/>
      <c r="G603" s="2">
        <f t="shared" si="40"/>
        <v>0</v>
      </c>
      <c r="H603" s="2">
        <f t="shared" si="41"/>
        <v>0</v>
      </c>
      <c r="K603" s="2"/>
    </row>
    <row r="604" spans="2:11" s="246" customFormat="1">
      <c r="B604" s="246" t="s">
        <v>1631</v>
      </c>
      <c r="C604" s="246" t="s">
        <v>1632</v>
      </c>
      <c r="D604" s="12" t="str">
        <f t="shared" si="34"/>
        <v>Color Code</v>
      </c>
      <c r="E604" s="1" t="e">
        <f>_xlfn.IFNA(VLOOKUP('Comp X - Kilter'!B604,'Kilter Holds'!$P$36:$AA$208,13,0),0)</f>
        <v>#REF!</v>
      </c>
      <c r="F604" s="2"/>
      <c r="G604" s="2" t="e">
        <f t="shared" si="40"/>
        <v>#REF!</v>
      </c>
      <c r="H604" s="2">
        <f t="shared" si="41"/>
        <v>0</v>
      </c>
      <c r="K604" s="2"/>
    </row>
    <row r="605" spans="2:11" s="246" customFormat="1">
      <c r="B605" s="246" t="s">
        <v>1630</v>
      </c>
      <c r="C605" s="246" t="s">
        <v>1633</v>
      </c>
      <c r="D605" s="5" t="str">
        <f t="shared" si="34"/>
        <v>11-12</v>
      </c>
      <c r="E605" s="1">
        <f>_xlfn.IFNA(VLOOKUP('Comp X - Kilter'!B605,'Kilter Holds'!$P$36:$AA$208,5,0),0)</f>
        <v>0</v>
      </c>
      <c r="F605" s="2"/>
      <c r="G605" s="2">
        <f t="shared" ref="G605:G613" si="42">E605*F605</f>
        <v>0</v>
      </c>
      <c r="H605" s="2">
        <f t="shared" ref="H605:H613" si="43">IF($S$11="Y",G605*0.15,0)</f>
        <v>0</v>
      </c>
      <c r="K605" s="2"/>
    </row>
    <row r="606" spans="2:11" s="246" customFormat="1">
      <c r="B606" s="246" t="s">
        <v>1630</v>
      </c>
      <c r="C606" s="246" t="s">
        <v>1633</v>
      </c>
      <c r="D606" s="6" t="str">
        <f t="shared" si="34"/>
        <v>14-01</v>
      </c>
      <c r="E606" s="1">
        <f>_xlfn.IFNA(VLOOKUP('Comp X - Kilter'!B606,'Kilter Holds'!$P$36:$AA$208,6,0),0)</f>
        <v>0</v>
      </c>
      <c r="F606" s="2"/>
      <c r="G606" s="2">
        <f t="shared" si="42"/>
        <v>0</v>
      </c>
      <c r="H606" s="2">
        <f t="shared" si="43"/>
        <v>0</v>
      </c>
      <c r="K606" s="2"/>
    </row>
    <row r="607" spans="2:11" s="246" customFormat="1">
      <c r="B607" s="246" t="s">
        <v>1630</v>
      </c>
      <c r="C607" s="246" t="s">
        <v>1633</v>
      </c>
      <c r="D607" s="7" t="str">
        <f t="shared" si="34"/>
        <v>15-12</v>
      </c>
      <c r="E607" s="1">
        <f>_xlfn.IFNA(VLOOKUP('Comp X - Kilter'!B607,'Kilter Holds'!$P$36:$AA$208,7,0),0)</f>
        <v>0</v>
      </c>
      <c r="F607" s="2"/>
      <c r="G607" s="2">
        <f t="shared" si="42"/>
        <v>0</v>
      </c>
      <c r="H607" s="2">
        <f t="shared" si="43"/>
        <v>0</v>
      </c>
      <c r="K607" s="2"/>
    </row>
    <row r="608" spans="2:11" s="246" customFormat="1">
      <c r="B608" s="246" t="s">
        <v>1630</v>
      </c>
      <c r="C608" s="246" t="s">
        <v>1633</v>
      </c>
      <c r="D608" s="8" t="str">
        <f t="shared" si="34"/>
        <v>16-16</v>
      </c>
      <c r="E608" s="1">
        <f>_xlfn.IFNA(VLOOKUP('Comp X - Kilter'!B608,'Kilter Holds'!$P$36:$AA$208,8,0),0)</f>
        <v>0</v>
      </c>
      <c r="F608" s="2"/>
      <c r="G608" s="2">
        <f t="shared" si="42"/>
        <v>0</v>
      </c>
      <c r="H608" s="2">
        <f t="shared" si="43"/>
        <v>0</v>
      </c>
      <c r="K608" s="2"/>
    </row>
    <row r="609" spans="2:11" s="246" customFormat="1">
      <c r="B609" s="246" t="s">
        <v>1630</v>
      </c>
      <c r="C609" s="246" t="s">
        <v>1633</v>
      </c>
      <c r="D609" s="9" t="str">
        <f t="shared" si="34"/>
        <v>13-01</v>
      </c>
      <c r="E609" s="1">
        <f>_xlfn.IFNA(VLOOKUP('Comp X - Kilter'!B609,'Kilter Holds'!$P$36:$AA$208,9,0),0)</f>
        <v>0</v>
      </c>
      <c r="F609" s="2"/>
      <c r="G609" s="2">
        <f t="shared" si="42"/>
        <v>0</v>
      </c>
      <c r="H609" s="2">
        <f t="shared" si="43"/>
        <v>0</v>
      </c>
      <c r="K609" s="2"/>
    </row>
    <row r="610" spans="2:11" s="246" customFormat="1">
      <c r="B610" s="246" t="s">
        <v>1630</v>
      </c>
      <c r="C610" s="246" t="s">
        <v>1633</v>
      </c>
      <c r="D610" s="10" t="str">
        <f t="shared" si="34"/>
        <v>07-13</v>
      </c>
      <c r="E610" s="1">
        <f>_xlfn.IFNA(VLOOKUP('Comp X - Kilter'!B610,'Kilter Holds'!$P$36:$AA$208,10,0),0)</f>
        <v>0</v>
      </c>
      <c r="F610" s="2"/>
      <c r="G610" s="2">
        <f t="shared" si="42"/>
        <v>0</v>
      </c>
      <c r="H610" s="2">
        <f t="shared" si="43"/>
        <v>0</v>
      </c>
      <c r="K610" s="2"/>
    </row>
    <row r="611" spans="2:11" s="246" customFormat="1">
      <c r="B611" s="246" t="s">
        <v>1630</v>
      </c>
      <c r="C611" s="246" t="s">
        <v>1633</v>
      </c>
      <c r="D611" s="11" t="str">
        <f t="shared" si="34"/>
        <v>11-26</v>
      </c>
      <c r="E611" s="1">
        <f>_xlfn.IFNA(VLOOKUP('Comp X - Kilter'!B611,'Kilter Holds'!$P$36:$AA$208,11,0),0)</f>
        <v>0</v>
      </c>
      <c r="F611" s="2"/>
      <c r="G611" s="2">
        <f t="shared" si="42"/>
        <v>0</v>
      </c>
      <c r="H611" s="2">
        <f t="shared" si="43"/>
        <v>0</v>
      </c>
      <c r="K611" s="2"/>
    </row>
    <row r="612" spans="2:11" s="246" customFormat="1">
      <c r="B612" s="246" t="s">
        <v>1630</v>
      </c>
      <c r="C612" s="246" t="s">
        <v>1633</v>
      </c>
      <c r="D612" s="13" t="str">
        <f t="shared" si="34"/>
        <v>18-01</v>
      </c>
      <c r="E612" s="1">
        <f>_xlfn.IFNA(VLOOKUP('Comp X - Kilter'!B612,'Kilter Holds'!$P$36:$AA$208,12,0),0)</f>
        <v>0</v>
      </c>
      <c r="F612" s="2"/>
      <c r="G612" s="2">
        <f t="shared" si="42"/>
        <v>0</v>
      </c>
      <c r="H612" s="2">
        <f t="shared" si="43"/>
        <v>0</v>
      </c>
      <c r="K612" s="2"/>
    </row>
    <row r="613" spans="2:11" s="246" customFormat="1">
      <c r="B613" s="246" t="s">
        <v>1630</v>
      </c>
      <c r="C613" s="246" t="s">
        <v>1633</v>
      </c>
      <c r="D613" s="12" t="str">
        <f t="shared" si="34"/>
        <v>Color Code</v>
      </c>
      <c r="E613" s="1" t="e">
        <f>_xlfn.IFNA(VLOOKUP('Comp X - Kilter'!B613,'Kilter Holds'!$P$36:$AA$208,13,0),0)</f>
        <v>#REF!</v>
      </c>
      <c r="F613" s="2"/>
      <c r="G613" s="2" t="e">
        <f t="shared" si="42"/>
        <v>#REF!</v>
      </c>
      <c r="H613" s="2">
        <f t="shared" si="43"/>
        <v>0</v>
      </c>
      <c r="K613" s="2"/>
    </row>
    <row r="614" spans="2:11" s="250" customFormat="1">
      <c r="B614" s="3" t="s">
        <v>1714</v>
      </c>
      <c r="C614" s="3" t="s">
        <v>1715</v>
      </c>
      <c r="D614" s="5" t="str">
        <f t="shared" si="34"/>
        <v>11-12</v>
      </c>
      <c r="E614" s="1">
        <f>_xlfn.IFNA(VLOOKUP('Comp X - Kilter'!B614,'Kilter Holds'!$P$36:$AA$208,5,0),0)</f>
        <v>0</v>
      </c>
      <c r="F614" s="2"/>
      <c r="G614" s="2">
        <f t="shared" ref="G614:G622" si="44">E614*F614</f>
        <v>0</v>
      </c>
      <c r="H614" s="2">
        <f t="shared" ref="H614:H622" si="45">IF($S$11="Y",G614*0.15,0)</f>
        <v>0</v>
      </c>
      <c r="K614" s="2"/>
    </row>
    <row r="615" spans="2:11" s="250" customFormat="1">
      <c r="B615" s="3" t="s">
        <v>1714</v>
      </c>
      <c r="C615" s="3" t="s">
        <v>1715</v>
      </c>
      <c r="D615" s="6" t="str">
        <f t="shared" si="34"/>
        <v>14-01</v>
      </c>
      <c r="E615" s="1">
        <f>_xlfn.IFNA(VLOOKUP('Comp X - Kilter'!B615,'Kilter Holds'!$P$36:$AA$208,6,0),0)</f>
        <v>0</v>
      </c>
      <c r="F615" s="2"/>
      <c r="G615" s="2">
        <f t="shared" si="44"/>
        <v>0</v>
      </c>
      <c r="H615" s="2">
        <f t="shared" si="45"/>
        <v>0</v>
      </c>
      <c r="K615" s="2"/>
    </row>
    <row r="616" spans="2:11" s="250" customFormat="1">
      <c r="B616" s="3" t="s">
        <v>1714</v>
      </c>
      <c r="C616" s="3" t="s">
        <v>1715</v>
      </c>
      <c r="D616" s="7" t="str">
        <f t="shared" si="34"/>
        <v>15-12</v>
      </c>
      <c r="E616" s="1">
        <f>_xlfn.IFNA(VLOOKUP('Comp X - Kilter'!B616,'Kilter Holds'!$P$36:$AA$208,7,0),0)</f>
        <v>0</v>
      </c>
      <c r="F616" s="2"/>
      <c r="G616" s="2">
        <f t="shared" si="44"/>
        <v>0</v>
      </c>
      <c r="H616" s="2">
        <f t="shared" si="45"/>
        <v>0</v>
      </c>
      <c r="K616" s="2"/>
    </row>
    <row r="617" spans="2:11" s="250" customFormat="1">
      <c r="B617" s="3" t="s">
        <v>1714</v>
      </c>
      <c r="C617" s="3" t="s">
        <v>1715</v>
      </c>
      <c r="D617" s="8" t="str">
        <f t="shared" si="34"/>
        <v>16-16</v>
      </c>
      <c r="E617" s="1">
        <f>_xlfn.IFNA(VLOOKUP('Comp X - Kilter'!B617,'Kilter Holds'!$P$36:$AA$208,8,0),0)</f>
        <v>0</v>
      </c>
      <c r="F617" s="2"/>
      <c r="G617" s="2">
        <f t="shared" si="44"/>
        <v>0</v>
      </c>
      <c r="H617" s="2">
        <f t="shared" si="45"/>
        <v>0</v>
      </c>
      <c r="K617" s="2"/>
    </row>
    <row r="618" spans="2:11" s="250" customFormat="1">
      <c r="B618" s="3" t="s">
        <v>1714</v>
      </c>
      <c r="C618" s="3" t="s">
        <v>1715</v>
      </c>
      <c r="D618" s="9" t="str">
        <f t="shared" si="34"/>
        <v>13-01</v>
      </c>
      <c r="E618" s="1">
        <f>_xlfn.IFNA(VLOOKUP('Comp X - Kilter'!B618,'Kilter Holds'!$P$36:$AA$208,9,0),0)</f>
        <v>0</v>
      </c>
      <c r="F618" s="2"/>
      <c r="G618" s="2">
        <f t="shared" si="44"/>
        <v>0</v>
      </c>
      <c r="H618" s="2">
        <f t="shared" si="45"/>
        <v>0</v>
      </c>
      <c r="K618" s="2"/>
    </row>
    <row r="619" spans="2:11" s="250" customFormat="1">
      <c r="B619" s="3" t="s">
        <v>1714</v>
      </c>
      <c r="C619" s="3" t="s">
        <v>1715</v>
      </c>
      <c r="D619" s="10" t="str">
        <f t="shared" si="34"/>
        <v>07-13</v>
      </c>
      <c r="E619" s="1">
        <f>_xlfn.IFNA(VLOOKUP('Comp X - Kilter'!B619,'Kilter Holds'!$P$36:$AA$208,10,0),0)</f>
        <v>0</v>
      </c>
      <c r="F619" s="2"/>
      <c r="G619" s="2">
        <f t="shared" si="44"/>
        <v>0</v>
      </c>
      <c r="H619" s="2">
        <f t="shared" si="45"/>
        <v>0</v>
      </c>
      <c r="K619" s="2"/>
    </row>
    <row r="620" spans="2:11" s="250" customFormat="1">
      <c r="B620" s="3" t="s">
        <v>1714</v>
      </c>
      <c r="C620" s="3" t="s">
        <v>1715</v>
      </c>
      <c r="D620" s="11" t="str">
        <f t="shared" si="34"/>
        <v>11-26</v>
      </c>
      <c r="E620" s="1">
        <f>_xlfn.IFNA(VLOOKUP('Comp X - Kilter'!B620,'Kilter Holds'!$P$36:$AA$208,11,0),0)</f>
        <v>0</v>
      </c>
      <c r="F620" s="2"/>
      <c r="G620" s="2">
        <f t="shared" si="44"/>
        <v>0</v>
      </c>
      <c r="H620" s="2">
        <f t="shared" si="45"/>
        <v>0</v>
      </c>
      <c r="K620" s="2"/>
    </row>
    <row r="621" spans="2:11" s="250" customFormat="1">
      <c r="B621" s="3" t="s">
        <v>1714</v>
      </c>
      <c r="C621" s="3" t="s">
        <v>1715</v>
      </c>
      <c r="D621" s="13" t="str">
        <f t="shared" si="34"/>
        <v>18-01</v>
      </c>
      <c r="E621" s="1">
        <f>_xlfn.IFNA(VLOOKUP('Comp X - Kilter'!B621,'Kilter Holds'!$P$36:$AA$208,12,0),0)</f>
        <v>0</v>
      </c>
      <c r="F621" s="2"/>
      <c r="G621" s="2">
        <f t="shared" si="44"/>
        <v>0</v>
      </c>
      <c r="H621" s="2">
        <f t="shared" si="45"/>
        <v>0</v>
      </c>
      <c r="K621" s="2"/>
    </row>
    <row r="622" spans="2:11" s="250" customFormat="1">
      <c r="B622" s="3" t="s">
        <v>1714</v>
      </c>
      <c r="C622" s="3" t="s">
        <v>1715</v>
      </c>
      <c r="D622" s="12" t="str">
        <f t="shared" si="34"/>
        <v>Color Code</v>
      </c>
      <c r="E622" s="1" t="e">
        <f>_xlfn.IFNA(VLOOKUP('Comp X - Kilter'!B622,'Kilter Holds'!$P$36:$AA$208,13,0),0)</f>
        <v>#REF!</v>
      </c>
      <c r="F622" s="2"/>
      <c r="G622" s="2" t="e">
        <f t="shared" si="44"/>
        <v>#REF!</v>
      </c>
      <c r="H622" s="2">
        <f t="shared" si="45"/>
        <v>0</v>
      </c>
      <c r="K622" s="2"/>
    </row>
    <row r="623" spans="2:11" s="248" customFormat="1">
      <c r="B623" s="3" t="s">
        <v>1659</v>
      </c>
      <c r="C623" s="3" t="s">
        <v>1662</v>
      </c>
      <c r="D623" s="5" t="str">
        <f t="shared" ref="D623:D631" si="46">D605</f>
        <v>11-12</v>
      </c>
      <c r="E623" s="1">
        <f>_xlfn.IFNA(VLOOKUP('Comp X - Kilter'!B623,'Kilter Holds'!$P$36:$AA$208,5,0),0)</f>
        <v>0</v>
      </c>
      <c r="F623" s="2"/>
      <c r="G623" s="2">
        <f t="shared" ref="G623:G631" si="47">E623*F623</f>
        <v>0</v>
      </c>
      <c r="H623" s="2">
        <f t="shared" ref="H623:H631" si="48">IF($S$11="Y",G623*0.15,0)</f>
        <v>0</v>
      </c>
      <c r="K623" s="2"/>
    </row>
    <row r="624" spans="2:11" s="248" customFormat="1">
      <c r="B624" s="3" t="s">
        <v>1659</v>
      </c>
      <c r="C624" s="3" t="s">
        <v>1662</v>
      </c>
      <c r="D624" s="6" t="str">
        <f t="shared" si="46"/>
        <v>14-01</v>
      </c>
      <c r="E624" s="1">
        <f>_xlfn.IFNA(VLOOKUP('Comp X - Kilter'!B624,'Kilter Holds'!$P$36:$AA$208,6,0),0)</f>
        <v>0</v>
      </c>
      <c r="F624" s="2"/>
      <c r="G624" s="2">
        <f t="shared" si="47"/>
        <v>0</v>
      </c>
      <c r="H624" s="2">
        <f t="shared" si="48"/>
        <v>0</v>
      </c>
      <c r="K624" s="2"/>
    </row>
    <row r="625" spans="2:11" s="248" customFormat="1">
      <c r="B625" s="3" t="s">
        <v>1659</v>
      </c>
      <c r="C625" s="3" t="s">
        <v>1662</v>
      </c>
      <c r="D625" s="7" t="str">
        <f t="shared" si="46"/>
        <v>15-12</v>
      </c>
      <c r="E625" s="1">
        <f>_xlfn.IFNA(VLOOKUP('Comp X - Kilter'!B625,'Kilter Holds'!$P$36:$AA$208,7,0),0)</f>
        <v>0</v>
      </c>
      <c r="F625" s="2"/>
      <c r="G625" s="2">
        <f t="shared" si="47"/>
        <v>0</v>
      </c>
      <c r="H625" s="2">
        <f t="shared" si="48"/>
        <v>0</v>
      </c>
      <c r="K625" s="2"/>
    </row>
    <row r="626" spans="2:11" s="248" customFormat="1">
      <c r="B626" s="3" t="s">
        <v>1659</v>
      </c>
      <c r="C626" s="3" t="s">
        <v>1662</v>
      </c>
      <c r="D626" s="8" t="str">
        <f t="shared" si="46"/>
        <v>16-16</v>
      </c>
      <c r="E626" s="1">
        <f>_xlfn.IFNA(VLOOKUP('Comp X - Kilter'!B626,'Kilter Holds'!$P$36:$AA$208,8,0),0)</f>
        <v>0</v>
      </c>
      <c r="F626" s="2"/>
      <c r="G626" s="2">
        <f t="shared" si="47"/>
        <v>0</v>
      </c>
      <c r="H626" s="2">
        <f t="shared" si="48"/>
        <v>0</v>
      </c>
      <c r="K626" s="2"/>
    </row>
    <row r="627" spans="2:11" s="248" customFormat="1">
      <c r="B627" s="3" t="s">
        <v>1659</v>
      </c>
      <c r="C627" s="3" t="s">
        <v>1662</v>
      </c>
      <c r="D627" s="9" t="str">
        <f t="shared" si="46"/>
        <v>13-01</v>
      </c>
      <c r="E627" s="1">
        <f>_xlfn.IFNA(VLOOKUP('Comp X - Kilter'!B627,'Kilter Holds'!$P$36:$AA$208,9,0),0)</f>
        <v>0</v>
      </c>
      <c r="F627" s="2"/>
      <c r="G627" s="2">
        <f t="shared" si="47"/>
        <v>0</v>
      </c>
      <c r="H627" s="2">
        <f t="shared" si="48"/>
        <v>0</v>
      </c>
      <c r="K627" s="2"/>
    </row>
    <row r="628" spans="2:11" s="248" customFormat="1">
      <c r="B628" s="3" t="s">
        <v>1659</v>
      </c>
      <c r="C628" s="3" t="s">
        <v>1662</v>
      </c>
      <c r="D628" s="10" t="str">
        <f t="shared" si="46"/>
        <v>07-13</v>
      </c>
      <c r="E628" s="1">
        <f>_xlfn.IFNA(VLOOKUP('Comp X - Kilter'!B628,'Kilter Holds'!$P$36:$AA$208,10,0),0)</f>
        <v>0</v>
      </c>
      <c r="F628" s="2"/>
      <c r="G628" s="2">
        <f t="shared" si="47"/>
        <v>0</v>
      </c>
      <c r="H628" s="2">
        <f t="shared" si="48"/>
        <v>0</v>
      </c>
      <c r="K628" s="2"/>
    </row>
    <row r="629" spans="2:11" s="248" customFormat="1">
      <c r="B629" s="3" t="s">
        <v>1659</v>
      </c>
      <c r="C629" s="3" t="s">
        <v>1662</v>
      </c>
      <c r="D629" s="11" t="str">
        <f t="shared" si="46"/>
        <v>11-26</v>
      </c>
      <c r="E629" s="1">
        <f>_xlfn.IFNA(VLOOKUP('Comp X - Kilter'!B629,'Kilter Holds'!$P$36:$AA$208,11,0),0)</f>
        <v>0</v>
      </c>
      <c r="F629" s="2"/>
      <c r="G629" s="2">
        <f t="shared" si="47"/>
        <v>0</v>
      </c>
      <c r="H629" s="2">
        <f t="shared" si="48"/>
        <v>0</v>
      </c>
      <c r="K629" s="2"/>
    </row>
    <row r="630" spans="2:11" s="248" customFormat="1">
      <c r="B630" s="3" t="s">
        <v>1659</v>
      </c>
      <c r="C630" s="3" t="s">
        <v>1662</v>
      </c>
      <c r="D630" s="13" t="str">
        <f t="shared" si="46"/>
        <v>18-01</v>
      </c>
      <c r="E630" s="1">
        <f>_xlfn.IFNA(VLOOKUP('Comp X - Kilter'!B630,'Kilter Holds'!$P$36:$AA$208,12,0),0)</f>
        <v>0</v>
      </c>
      <c r="F630" s="2"/>
      <c r="G630" s="2">
        <f t="shared" si="47"/>
        <v>0</v>
      </c>
      <c r="H630" s="2">
        <f t="shared" si="48"/>
        <v>0</v>
      </c>
      <c r="K630" s="2"/>
    </row>
    <row r="631" spans="2:11" s="248" customFormat="1">
      <c r="B631" s="3" t="s">
        <v>1659</v>
      </c>
      <c r="C631" s="3" t="s">
        <v>1662</v>
      </c>
      <c r="D631" s="12" t="str">
        <f t="shared" si="46"/>
        <v>Color Code</v>
      </c>
      <c r="E631" s="1" t="e">
        <f>_xlfn.IFNA(VLOOKUP('Comp X - Kilter'!B631,'Kilter Holds'!$P$36:$AA$208,13,0),0)</f>
        <v>#REF!</v>
      </c>
      <c r="F631" s="2"/>
      <c r="G631" s="2" t="e">
        <f t="shared" si="47"/>
        <v>#REF!</v>
      </c>
      <c r="H631" s="2">
        <f t="shared" si="48"/>
        <v>0</v>
      </c>
      <c r="K631" s="2"/>
    </row>
    <row r="632" spans="2:11" s="248" customFormat="1">
      <c r="B632" s="3" t="s">
        <v>1673</v>
      </c>
      <c r="C632" s="3" t="s">
        <v>1674</v>
      </c>
      <c r="D632" s="5" t="str">
        <f t="shared" si="34"/>
        <v>11-12</v>
      </c>
      <c r="E632" s="1">
        <f>_xlfn.IFNA(VLOOKUP('Comp X - Kilter'!B632,'Kilter Holds'!$P$36:$AA$208,5,0),0)</f>
        <v>0</v>
      </c>
      <c r="F632" s="2"/>
      <c r="G632" s="2">
        <f t="shared" ref="G632:G640" si="49">E632*F632</f>
        <v>0</v>
      </c>
      <c r="H632" s="2">
        <f t="shared" ref="H632:H640" si="50">IF($S$11="Y",G632*0.15,0)</f>
        <v>0</v>
      </c>
      <c r="K632" s="2"/>
    </row>
    <row r="633" spans="2:11" s="248" customFormat="1">
      <c r="B633" s="3" t="s">
        <v>1673</v>
      </c>
      <c r="C633" s="3" t="s">
        <v>1674</v>
      </c>
      <c r="D633" s="6" t="str">
        <f t="shared" si="34"/>
        <v>14-01</v>
      </c>
      <c r="E633" s="1">
        <f>_xlfn.IFNA(VLOOKUP('Comp X - Kilter'!B633,'Kilter Holds'!$P$36:$AA$208,6,0),0)</f>
        <v>0</v>
      </c>
      <c r="F633" s="2"/>
      <c r="G633" s="2">
        <f t="shared" si="49"/>
        <v>0</v>
      </c>
      <c r="H633" s="2">
        <f t="shared" si="50"/>
        <v>0</v>
      </c>
      <c r="K633" s="2"/>
    </row>
    <row r="634" spans="2:11" s="248" customFormat="1">
      <c r="B634" s="3" t="s">
        <v>1673</v>
      </c>
      <c r="C634" s="3" t="s">
        <v>1674</v>
      </c>
      <c r="D634" s="7" t="str">
        <f t="shared" si="34"/>
        <v>15-12</v>
      </c>
      <c r="E634" s="1">
        <f>_xlfn.IFNA(VLOOKUP('Comp X - Kilter'!B634,'Kilter Holds'!$P$36:$AA$208,7,0),0)</f>
        <v>0</v>
      </c>
      <c r="F634" s="2"/>
      <c r="G634" s="2">
        <f t="shared" si="49"/>
        <v>0</v>
      </c>
      <c r="H634" s="2">
        <f t="shared" si="50"/>
        <v>0</v>
      </c>
      <c r="K634" s="2"/>
    </row>
    <row r="635" spans="2:11" s="248" customFormat="1">
      <c r="B635" s="3" t="s">
        <v>1673</v>
      </c>
      <c r="C635" s="3" t="s">
        <v>1674</v>
      </c>
      <c r="D635" s="8" t="str">
        <f t="shared" si="34"/>
        <v>16-16</v>
      </c>
      <c r="E635" s="1">
        <f>_xlfn.IFNA(VLOOKUP('Comp X - Kilter'!B635,'Kilter Holds'!$P$36:$AA$208,8,0),0)</f>
        <v>0</v>
      </c>
      <c r="F635" s="2"/>
      <c r="G635" s="2">
        <f t="shared" si="49"/>
        <v>0</v>
      </c>
      <c r="H635" s="2">
        <f t="shared" si="50"/>
        <v>0</v>
      </c>
      <c r="K635" s="2"/>
    </row>
    <row r="636" spans="2:11" s="248" customFormat="1">
      <c r="B636" s="3" t="s">
        <v>1673</v>
      </c>
      <c r="C636" s="3" t="s">
        <v>1674</v>
      </c>
      <c r="D636" s="9" t="str">
        <f t="shared" si="34"/>
        <v>13-01</v>
      </c>
      <c r="E636" s="1">
        <f>_xlfn.IFNA(VLOOKUP('Comp X - Kilter'!B636,'Kilter Holds'!$P$36:$AA$208,9,0),0)</f>
        <v>0</v>
      </c>
      <c r="F636" s="2"/>
      <c r="G636" s="2">
        <f t="shared" si="49"/>
        <v>0</v>
      </c>
      <c r="H636" s="2">
        <f t="shared" si="50"/>
        <v>0</v>
      </c>
      <c r="K636" s="2"/>
    </row>
    <row r="637" spans="2:11" s="248" customFormat="1">
      <c r="B637" s="3" t="s">
        <v>1673</v>
      </c>
      <c r="C637" s="3" t="s">
        <v>1674</v>
      </c>
      <c r="D637" s="10" t="str">
        <f t="shared" si="34"/>
        <v>07-13</v>
      </c>
      <c r="E637" s="1">
        <f>_xlfn.IFNA(VLOOKUP('Comp X - Kilter'!B637,'Kilter Holds'!$P$36:$AA$208,10,0),0)</f>
        <v>0</v>
      </c>
      <c r="F637" s="2"/>
      <c r="G637" s="2">
        <f t="shared" si="49"/>
        <v>0</v>
      </c>
      <c r="H637" s="2">
        <f t="shared" si="50"/>
        <v>0</v>
      </c>
      <c r="K637" s="2"/>
    </row>
    <row r="638" spans="2:11" s="248" customFormat="1">
      <c r="B638" s="3" t="s">
        <v>1673</v>
      </c>
      <c r="C638" s="3" t="s">
        <v>1674</v>
      </c>
      <c r="D638" s="11" t="str">
        <f t="shared" si="34"/>
        <v>11-26</v>
      </c>
      <c r="E638" s="1">
        <f>_xlfn.IFNA(VLOOKUP('Comp X - Kilter'!B638,'Kilter Holds'!$P$36:$AA$208,11,0),0)</f>
        <v>0</v>
      </c>
      <c r="F638" s="2"/>
      <c r="G638" s="2">
        <f t="shared" si="49"/>
        <v>0</v>
      </c>
      <c r="H638" s="2">
        <f t="shared" si="50"/>
        <v>0</v>
      </c>
      <c r="K638" s="2"/>
    </row>
    <row r="639" spans="2:11" s="248" customFormat="1">
      <c r="B639" s="3" t="s">
        <v>1673</v>
      </c>
      <c r="C639" s="3" t="s">
        <v>1674</v>
      </c>
      <c r="D639" s="13" t="str">
        <f t="shared" si="34"/>
        <v>18-01</v>
      </c>
      <c r="E639" s="1">
        <f>_xlfn.IFNA(VLOOKUP('Comp X - Kilter'!B639,'Kilter Holds'!$P$36:$AA$208,12,0),0)</f>
        <v>0</v>
      </c>
      <c r="F639" s="2"/>
      <c r="G639" s="2">
        <f t="shared" si="49"/>
        <v>0</v>
      </c>
      <c r="H639" s="2">
        <f t="shared" si="50"/>
        <v>0</v>
      </c>
      <c r="K639" s="2"/>
    </row>
    <row r="640" spans="2:11" s="248" customFormat="1">
      <c r="B640" s="3" t="s">
        <v>1673</v>
      </c>
      <c r="C640" s="3" t="s">
        <v>1674</v>
      </c>
      <c r="D640" s="12" t="str">
        <f t="shared" si="34"/>
        <v>Color Code</v>
      </c>
      <c r="E640" s="1" t="e">
        <f>_xlfn.IFNA(VLOOKUP('Comp X - Kilter'!B640,'Kilter Holds'!$P$36:$AA$208,13,0),0)</f>
        <v>#REF!</v>
      </c>
      <c r="F640" s="2"/>
      <c r="G640" s="2" t="e">
        <f t="shared" si="49"/>
        <v>#REF!</v>
      </c>
      <c r="H640" s="2">
        <f t="shared" si="50"/>
        <v>0</v>
      </c>
      <c r="K640" s="2"/>
    </row>
    <row r="641" spans="2:11">
      <c r="B641" t="s">
        <v>1526</v>
      </c>
      <c r="C641" t="s">
        <v>1527</v>
      </c>
      <c r="D641" s="5" t="str">
        <f t="shared" ref="D641:D649" si="51">D560</f>
        <v>11-12</v>
      </c>
      <c r="E641" s="1">
        <f>_xlfn.IFNA(VLOOKUP('Comp X - Kilter'!B641,'Kilter Holds'!$P$36:$AA$208,5,0),0)</f>
        <v>0</v>
      </c>
      <c r="G641" s="2">
        <f t="shared" ref="G641:G766" si="52">E641*F641</f>
        <v>0</v>
      </c>
      <c r="H641" s="2">
        <f t="shared" ref="H641:H766" si="53">IF($S$11="Y",G641*0.15,0)</f>
        <v>0</v>
      </c>
    </row>
    <row r="642" spans="2:11">
      <c r="B642" t="s">
        <v>1526</v>
      </c>
      <c r="C642" t="s">
        <v>1527</v>
      </c>
      <c r="D642" s="6" t="str">
        <f t="shared" si="51"/>
        <v>14-01</v>
      </c>
      <c r="E642" s="1">
        <f>_xlfn.IFNA(VLOOKUP('Comp X - Kilter'!B642,'Kilter Holds'!$P$36:$AA$208,6,0),0)</f>
        <v>0</v>
      </c>
      <c r="G642" s="2">
        <f t="shared" si="52"/>
        <v>0</v>
      </c>
      <c r="H642" s="2">
        <f t="shared" si="53"/>
        <v>0</v>
      </c>
    </row>
    <row r="643" spans="2:11">
      <c r="B643" t="s">
        <v>1526</v>
      </c>
      <c r="C643" t="s">
        <v>1527</v>
      </c>
      <c r="D643" s="7" t="str">
        <f t="shared" si="51"/>
        <v>15-12</v>
      </c>
      <c r="E643" s="1">
        <f>_xlfn.IFNA(VLOOKUP('Comp X - Kilter'!B643,'Kilter Holds'!$P$36:$AA$208,7,0),0)</f>
        <v>0</v>
      </c>
      <c r="G643" s="2">
        <f t="shared" si="52"/>
        <v>0</v>
      </c>
      <c r="H643" s="2">
        <f t="shared" si="53"/>
        <v>0</v>
      </c>
    </row>
    <row r="644" spans="2:11">
      <c r="B644" t="s">
        <v>1526</v>
      </c>
      <c r="C644" t="s">
        <v>1527</v>
      </c>
      <c r="D644" s="8" t="str">
        <f t="shared" si="51"/>
        <v>16-16</v>
      </c>
      <c r="E644" s="1">
        <f>_xlfn.IFNA(VLOOKUP('Comp X - Kilter'!B644,'Kilter Holds'!$P$36:$AA$208,8,0),0)</f>
        <v>0</v>
      </c>
      <c r="G644" s="2">
        <f t="shared" si="52"/>
        <v>0</v>
      </c>
      <c r="H644" s="2">
        <f t="shared" si="53"/>
        <v>0</v>
      </c>
    </row>
    <row r="645" spans="2:11">
      <c r="B645" t="s">
        <v>1526</v>
      </c>
      <c r="C645" t="s">
        <v>1527</v>
      </c>
      <c r="D645" s="9" t="str">
        <f t="shared" si="51"/>
        <v>13-01</v>
      </c>
      <c r="E645" s="1">
        <f>_xlfn.IFNA(VLOOKUP('Comp X - Kilter'!B645,'Kilter Holds'!$P$36:$AA$208,9,0),0)</f>
        <v>0</v>
      </c>
      <c r="G645" s="2">
        <f t="shared" si="52"/>
        <v>0</v>
      </c>
      <c r="H645" s="2">
        <f t="shared" si="53"/>
        <v>0</v>
      </c>
    </row>
    <row r="646" spans="2:11">
      <c r="B646" t="s">
        <v>1526</v>
      </c>
      <c r="C646" t="s">
        <v>1527</v>
      </c>
      <c r="D646" s="10" t="str">
        <f t="shared" si="51"/>
        <v>07-13</v>
      </c>
      <c r="E646" s="1">
        <f>_xlfn.IFNA(VLOOKUP('Comp X - Kilter'!B646,'Kilter Holds'!$P$36:$AA$208,10,0),0)</f>
        <v>0</v>
      </c>
      <c r="G646" s="2">
        <f t="shared" si="52"/>
        <v>0</v>
      </c>
      <c r="H646" s="2">
        <f t="shared" si="53"/>
        <v>0</v>
      </c>
    </row>
    <row r="647" spans="2:11">
      <c r="B647" t="s">
        <v>1526</v>
      </c>
      <c r="C647" t="s">
        <v>1527</v>
      </c>
      <c r="D647" s="11" t="str">
        <f t="shared" si="51"/>
        <v>11-26</v>
      </c>
      <c r="E647" s="1">
        <f>_xlfn.IFNA(VLOOKUP('Comp X - Kilter'!B647,'Kilter Holds'!$P$36:$AA$208,11,0),0)</f>
        <v>0</v>
      </c>
      <c r="G647" s="2">
        <f t="shared" si="52"/>
        <v>0</v>
      </c>
      <c r="H647" s="2">
        <f t="shared" si="53"/>
        <v>0</v>
      </c>
    </row>
    <row r="648" spans="2:11">
      <c r="B648" t="s">
        <v>1526</v>
      </c>
      <c r="C648" t="s">
        <v>1527</v>
      </c>
      <c r="D648" s="13" t="str">
        <f t="shared" si="51"/>
        <v>18-01</v>
      </c>
      <c r="E648" s="1">
        <f>_xlfn.IFNA(VLOOKUP('Comp X - Kilter'!B648,'Kilter Holds'!$P$36:$AA$208,12,0),0)</f>
        <v>0</v>
      </c>
      <c r="G648" s="2">
        <f t="shared" si="52"/>
        <v>0</v>
      </c>
      <c r="H648" s="2">
        <f t="shared" si="53"/>
        <v>0</v>
      </c>
    </row>
    <row r="649" spans="2:11">
      <c r="B649" t="s">
        <v>1526</v>
      </c>
      <c r="C649" t="s">
        <v>1527</v>
      </c>
      <c r="D649" s="12" t="str">
        <f t="shared" si="51"/>
        <v>Color Code</v>
      </c>
      <c r="E649" s="1" t="e">
        <f>_xlfn.IFNA(VLOOKUP('Comp X - Kilter'!B649,'Kilter Holds'!$P$36:$AA$208,13,0),0)</f>
        <v>#REF!</v>
      </c>
      <c r="G649" s="2" t="e">
        <f t="shared" si="52"/>
        <v>#REF!</v>
      </c>
      <c r="H649" s="2">
        <f t="shared" si="53"/>
        <v>0</v>
      </c>
    </row>
    <row r="650" spans="2:11" s="248" customFormat="1">
      <c r="B650" s="3" t="s">
        <v>1660</v>
      </c>
      <c r="C650" s="3" t="s">
        <v>1663</v>
      </c>
      <c r="D650" s="5" t="str">
        <f t="shared" ref="D650:D658" si="54">D587</f>
        <v>11-12</v>
      </c>
      <c r="E650" s="1">
        <f>_xlfn.IFNA(VLOOKUP('Comp X - Kilter'!B650,'Kilter Holds'!$P$36:$AA$208,5,0),0)</f>
        <v>0</v>
      </c>
      <c r="F650" s="2"/>
      <c r="G650" s="2">
        <f t="shared" ref="G650:G658" si="55">E650*F650</f>
        <v>0</v>
      </c>
      <c r="H650" s="2">
        <f t="shared" ref="H650:H658" si="56">IF($S$11="Y",G650*0.15,0)</f>
        <v>0</v>
      </c>
      <c r="K650" s="2"/>
    </row>
    <row r="651" spans="2:11" s="248" customFormat="1">
      <c r="B651" s="3" t="s">
        <v>1660</v>
      </c>
      <c r="C651" s="3" t="s">
        <v>1663</v>
      </c>
      <c r="D651" s="6" t="str">
        <f t="shared" si="54"/>
        <v>14-01</v>
      </c>
      <c r="E651" s="1">
        <f>_xlfn.IFNA(VLOOKUP('Comp X - Kilter'!B651,'Kilter Holds'!$P$36:$AA$208,6,0),0)</f>
        <v>0</v>
      </c>
      <c r="F651" s="2"/>
      <c r="G651" s="2">
        <f t="shared" si="55"/>
        <v>0</v>
      </c>
      <c r="H651" s="2">
        <f t="shared" si="56"/>
        <v>0</v>
      </c>
      <c r="K651" s="2"/>
    </row>
    <row r="652" spans="2:11" s="248" customFormat="1">
      <c r="B652" s="3" t="s">
        <v>1660</v>
      </c>
      <c r="C652" s="3" t="s">
        <v>1663</v>
      </c>
      <c r="D652" s="7" t="str">
        <f t="shared" si="54"/>
        <v>15-12</v>
      </c>
      <c r="E652" s="1">
        <f>_xlfn.IFNA(VLOOKUP('Comp X - Kilter'!B652,'Kilter Holds'!$P$36:$AA$208,7,0),0)</f>
        <v>0</v>
      </c>
      <c r="F652" s="2"/>
      <c r="G652" s="2">
        <f t="shared" si="55"/>
        <v>0</v>
      </c>
      <c r="H652" s="2">
        <f t="shared" si="56"/>
        <v>0</v>
      </c>
      <c r="K652" s="2"/>
    </row>
    <row r="653" spans="2:11" s="248" customFormat="1">
      <c r="B653" s="3" t="s">
        <v>1660</v>
      </c>
      <c r="C653" s="3" t="s">
        <v>1663</v>
      </c>
      <c r="D653" s="8" t="str">
        <f t="shared" si="54"/>
        <v>16-16</v>
      </c>
      <c r="E653" s="1">
        <f>_xlfn.IFNA(VLOOKUP('Comp X - Kilter'!B653,'Kilter Holds'!$P$36:$AA$208,8,0),0)</f>
        <v>0</v>
      </c>
      <c r="F653" s="2"/>
      <c r="G653" s="2">
        <f t="shared" si="55"/>
        <v>0</v>
      </c>
      <c r="H653" s="2">
        <f t="shared" si="56"/>
        <v>0</v>
      </c>
      <c r="K653" s="2"/>
    </row>
    <row r="654" spans="2:11" s="248" customFormat="1">
      <c r="B654" s="3" t="s">
        <v>1660</v>
      </c>
      <c r="C654" s="3" t="s">
        <v>1663</v>
      </c>
      <c r="D654" s="9" t="str">
        <f t="shared" si="54"/>
        <v>13-01</v>
      </c>
      <c r="E654" s="1">
        <f>_xlfn.IFNA(VLOOKUP('Comp X - Kilter'!B654,'Kilter Holds'!$P$36:$AA$208,9,0),0)</f>
        <v>0</v>
      </c>
      <c r="F654" s="2"/>
      <c r="G654" s="2">
        <f t="shared" si="55"/>
        <v>0</v>
      </c>
      <c r="H654" s="2">
        <f t="shared" si="56"/>
        <v>0</v>
      </c>
      <c r="K654" s="2"/>
    </row>
    <row r="655" spans="2:11" s="248" customFormat="1">
      <c r="B655" s="3" t="s">
        <v>1660</v>
      </c>
      <c r="C655" s="3" t="s">
        <v>1663</v>
      </c>
      <c r="D655" s="10" t="str">
        <f t="shared" si="54"/>
        <v>07-13</v>
      </c>
      <c r="E655" s="1">
        <f>_xlfn.IFNA(VLOOKUP('Comp X - Kilter'!B655,'Kilter Holds'!$P$36:$AA$208,10,0),0)</f>
        <v>0</v>
      </c>
      <c r="F655" s="2"/>
      <c r="G655" s="2">
        <f t="shared" si="55"/>
        <v>0</v>
      </c>
      <c r="H655" s="2">
        <f t="shared" si="56"/>
        <v>0</v>
      </c>
      <c r="K655" s="2"/>
    </row>
    <row r="656" spans="2:11" s="248" customFormat="1">
      <c r="B656" s="3" t="s">
        <v>1660</v>
      </c>
      <c r="C656" s="3" t="s">
        <v>1663</v>
      </c>
      <c r="D656" s="11" t="str">
        <f t="shared" si="54"/>
        <v>11-26</v>
      </c>
      <c r="E656" s="1">
        <f>_xlfn.IFNA(VLOOKUP('Comp X - Kilter'!B656,'Kilter Holds'!$P$36:$AA$208,11,0),0)</f>
        <v>0</v>
      </c>
      <c r="F656" s="2"/>
      <c r="G656" s="2">
        <f t="shared" si="55"/>
        <v>0</v>
      </c>
      <c r="H656" s="2">
        <f t="shared" si="56"/>
        <v>0</v>
      </c>
      <c r="K656" s="2"/>
    </row>
    <row r="657" spans="2:11" s="248" customFormat="1">
      <c r="B657" s="3" t="s">
        <v>1660</v>
      </c>
      <c r="C657" s="3" t="s">
        <v>1663</v>
      </c>
      <c r="D657" s="13" t="str">
        <f t="shared" si="54"/>
        <v>18-01</v>
      </c>
      <c r="E657" s="1">
        <f>_xlfn.IFNA(VLOOKUP('Comp X - Kilter'!B657,'Kilter Holds'!$P$36:$AA$208,12,0),0)</f>
        <v>0</v>
      </c>
      <c r="F657" s="2"/>
      <c r="G657" s="2">
        <f t="shared" si="55"/>
        <v>0</v>
      </c>
      <c r="H657" s="2">
        <f t="shared" si="56"/>
        <v>0</v>
      </c>
      <c r="K657" s="2"/>
    </row>
    <row r="658" spans="2:11" s="248" customFormat="1">
      <c r="B658" s="3" t="s">
        <v>1660</v>
      </c>
      <c r="C658" s="3" t="s">
        <v>1663</v>
      </c>
      <c r="D658" s="12" t="str">
        <f t="shared" si="54"/>
        <v>Color Code</v>
      </c>
      <c r="E658" s="1" t="e">
        <f>_xlfn.IFNA(VLOOKUP('Comp X - Kilter'!B658,'Kilter Holds'!$P$36:$AA$208,13,0),0)</f>
        <v>#REF!</v>
      </c>
      <c r="F658" s="2"/>
      <c r="G658" s="2" t="e">
        <f t="shared" si="55"/>
        <v>#REF!</v>
      </c>
      <c r="H658" s="2">
        <f t="shared" si="56"/>
        <v>0</v>
      </c>
      <c r="K658" s="2"/>
    </row>
    <row r="659" spans="2:11">
      <c r="B659" t="s">
        <v>1528</v>
      </c>
      <c r="C659" t="s">
        <v>1529</v>
      </c>
      <c r="D659" s="5" t="str">
        <f t="shared" ref="D659:D703" si="57">D641</f>
        <v>11-12</v>
      </c>
      <c r="E659" s="1">
        <f>_xlfn.IFNA(VLOOKUP('Comp X - Kilter'!B659,'Kilter Holds'!$P$36:$AA$208,5,0),0)</f>
        <v>0</v>
      </c>
      <c r="G659" s="2">
        <f t="shared" si="52"/>
        <v>0</v>
      </c>
      <c r="H659" s="2">
        <f t="shared" si="53"/>
        <v>0</v>
      </c>
    </row>
    <row r="660" spans="2:11">
      <c r="B660" t="s">
        <v>1528</v>
      </c>
      <c r="C660" t="s">
        <v>1529</v>
      </c>
      <c r="D660" s="6" t="str">
        <f t="shared" si="57"/>
        <v>14-01</v>
      </c>
      <c r="E660" s="1">
        <f>_xlfn.IFNA(VLOOKUP('Comp X - Kilter'!B660,'Kilter Holds'!$P$36:$AA$208,6,0),0)</f>
        <v>0</v>
      </c>
      <c r="G660" s="2">
        <f t="shared" si="52"/>
        <v>0</v>
      </c>
      <c r="H660" s="2">
        <f t="shared" si="53"/>
        <v>0</v>
      </c>
    </row>
    <row r="661" spans="2:11">
      <c r="B661" t="s">
        <v>1528</v>
      </c>
      <c r="C661" t="s">
        <v>1529</v>
      </c>
      <c r="D661" s="7" t="str">
        <f t="shared" si="57"/>
        <v>15-12</v>
      </c>
      <c r="E661" s="1">
        <f>_xlfn.IFNA(VLOOKUP('Comp X - Kilter'!B661,'Kilter Holds'!$P$36:$AA$208,7,0),0)</f>
        <v>0</v>
      </c>
      <c r="G661" s="2">
        <f t="shared" si="52"/>
        <v>0</v>
      </c>
      <c r="H661" s="2">
        <f t="shared" si="53"/>
        <v>0</v>
      </c>
    </row>
    <row r="662" spans="2:11">
      <c r="B662" t="s">
        <v>1528</v>
      </c>
      <c r="C662" t="s">
        <v>1529</v>
      </c>
      <c r="D662" s="8" t="str">
        <f t="shared" si="57"/>
        <v>16-16</v>
      </c>
      <c r="E662" s="1">
        <f>_xlfn.IFNA(VLOOKUP('Comp X - Kilter'!B662,'Kilter Holds'!$P$36:$AA$208,8,0),0)</f>
        <v>0</v>
      </c>
      <c r="G662" s="2">
        <f t="shared" si="52"/>
        <v>0</v>
      </c>
      <c r="H662" s="2">
        <f t="shared" si="53"/>
        <v>0</v>
      </c>
    </row>
    <row r="663" spans="2:11">
      <c r="B663" t="s">
        <v>1528</v>
      </c>
      <c r="C663" t="s">
        <v>1529</v>
      </c>
      <c r="D663" s="9" t="str">
        <f t="shared" si="57"/>
        <v>13-01</v>
      </c>
      <c r="E663" s="1">
        <f>_xlfn.IFNA(VLOOKUP('Comp X - Kilter'!B663,'Kilter Holds'!$P$36:$AA$208,9,0),0)</f>
        <v>0</v>
      </c>
      <c r="G663" s="2">
        <f t="shared" si="52"/>
        <v>0</v>
      </c>
      <c r="H663" s="2">
        <f t="shared" si="53"/>
        <v>0</v>
      </c>
    </row>
    <row r="664" spans="2:11">
      <c r="B664" t="s">
        <v>1528</v>
      </c>
      <c r="C664" t="s">
        <v>1529</v>
      </c>
      <c r="D664" s="10" t="str">
        <f t="shared" si="57"/>
        <v>07-13</v>
      </c>
      <c r="E664" s="1">
        <f>_xlfn.IFNA(VLOOKUP('Comp X - Kilter'!B664,'Kilter Holds'!$P$36:$AA$208,10,0),0)</f>
        <v>0</v>
      </c>
      <c r="G664" s="2">
        <f t="shared" si="52"/>
        <v>0</v>
      </c>
      <c r="H664" s="2">
        <f t="shared" si="53"/>
        <v>0</v>
      </c>
    </row>
    <row r="665" spans="2:11">
      <c r="B665" t="s">
        <v>1528</v>
      </c>
      <c r="C665" t="s">
        <v>1529</v>
      </c>
      <c r="D665" s="11" t="str">
        <f t="shared" si="57"/>
        <v>11-26</v>
      </c>
      <c r="E665" s="1">
        <f>_xlfn.IFNA(VLOOKUP('Comp X - Kilter'!B665,'Kilter Holds'!$P$36:$AA$208,11,0),0)</f>
        <v>0</v>
      </c>
      <c r="G665" s="2">
        <f t="shared" si="52"/>
        <v>0</v>
      </c>
      <c r="H665" s="2">
        <f t="shared" si="53"/>
        <v>0</v>
      </c>
    </row>
    <row r="666" spans="2:11">
      <c r="B666" t="s">
        <v>1528</v>
      </c>
      <c r="C666" t="s">
        <v>1529</v>
      </c>
      <c r="D666" s="13" t="str">
        <f t="shared" si="57"/>
        <v>18-01</v>
      </c>
      <c r="E666" s="1">
        <f>_xlfn.IFNA(VLOOKUP('Comp X - Kilter'!B666,'Kilter Holds'!$P$36:$AA$208,12,0),0)</f>
        <v>0</v>
      </c>
      <c r="G666" s="2">
        <f t="shared" si="52"/>
        <v>0</v>
      </c>
      <c r="H666" s="2">
        <f t="shared" si="53"/>
        <v>0</v>
      </c>
    </row>
    <row r="667" spans="2:11">
      <c r="B667" t="s">
        <v>1528</v>
      </c>
      <c r="C667" t="s">
        <v>1529</v>
      </c>
      <c r="D667" s="12" t="str">
        <f t="shared" si="57"/>
        <v>Color Code</v>
      </c>
      <c r="E667" s="1" t="e">
        <f>_xlfn.IFNA(VLOOKUP('Comp X - Kilter'!B667,'Kilter Holds'!$P$36:$AA$208,13,0),0)</f>
        <v>#REF!</v>
      </c>
      <c r="G667" s="2" t="e">
        <f t="shared" si="52"/>
        <v>#REF!</v>
      </c>
      <c r="H667" s="2">
        <f t="shared" si="53"/>
        <v>0</v>
      </c>
    </row>
    <row r="668" spans="2:11" s="248" customFormat="1">
      <c r="B668" s="3" t="s">
        <v>1661</v>
      </c>
      <c r="C668" s="3" t="s">
        <v>1664</v>
      </c>
      <c r="D668" s="5" t="str">
        <f t="shared" si="57"/>
        <v>11-12</v>
      </c>
      <c r="E668" s="1">
        <f>_xlfn.IFNA(VLOOKUP('Comp X - Kilter'!B668,'Kilter Holds'!$P$36:$AA$208,5,0),0)</f>
        <v>0</v>
      </c>
      <c r="F668" s="2"/>
      <c r="G668" s="2">
        <f t="shared" ref="G668:G676" si="58">E668*F668</f>
        <v>0</v>
      </c>
      <c r="H668" s="2">
        <f t="shared" ref="H668:H676" si="59">IF($S$11="Y",G668*0.15,0)</f>
        <v>0</v>
      </c>
      <c r="K668" s="2"/>
    </row>
    <row r="669" spans="2:11" s="248" customFormat="1">
      <c r="B669" s="3" t="s">
        <v>1661</v>
      </c>
      <c r="C669" s="3" t="s">
        <v>1664</v>
      </c>
      <c r="D669" s="6" t="str">
        <f t="shared" si="57"/>
        <v>14-01</v>
      </c>
      <c r="E669" s="1">
        <f>_xlfn.IFNA(VLOOKUP('Comp X - Kilter'!B669,'Kilter Holds'!$P$36:$AA$208,6,0),0)</f>
        <v>0</v>
      </c>
      <c r="F669" s="2"/>
      <c r="G669" s="2">
        <f t="shared" si="58"/>
        <v>0</v>
      </c>
      <c r="H669" s="2">
        <f t="shared" si="59"/>
        <v>0</v>
      </c>
      <c r="K669" s="2"/>
    </row>
    <row r="670" spans="2:11" s="248" customFormat="1">
      <c r="B670" s="3" t="s">
        <v>1661</v>
      </c>
      <c r="C670" s="3" t="s">
        <v>1664</v>
      </c>
      <c r="D670" s="7" t="str">
        <f t="shared" si="57"/>
        <v>15-12</v>
      </c>
      <c r="E670" s="1">
        <f>_xlfn.IFNA(VLOOKUP('Comp X - Kilter'!B670,'Kilter Holds'!$P$36:$AA$208,7,0),0)</f>
        <v>0</v>
      </c>
      <c r="F670" s="2"/>
      <c r="G670" s="2">
        <f t="shared" si="58"/>
        <v>0</v>
      </c>
      <c r="H670" s="2">
        <f t="shared" si="59"/>
        <v>0</v>
      </c>
      <c r="K670" s="2"/>
    </row>
    <row r="671" spans="2:11" s="248" customFormat="1">
      <c r="B671" s="3" t="s">
        <v>1661</v>
      </c>
      <c r="C671" s="3" t="s">
        <v>1664</v>
      </c>
      <c r="D671" s="8" t="str">
        <f t="shared" si="57"/>
        <v>16-16</v>
      </c>
      <c r="E671" s="1">
        <f>_xlfn.IFNA(VLOOKUP('Comp X - Kilter'!B671,'Kilter Holds'!$P$36:$AA$208,8,0),0)</f>
        <v>0</v>
      </c>
      <c r="F671" s="2"/>
      <c r="G671" s="2">
        <f t="shared" si="58"/>
        <v>0</v>
      </c>
      <c r="H671" s="2">
        <f t="shared" si="59"/>
        <v>0</v>
      </c>
      <c r="K671" s="2"/>
    </row>
    <row r="672" spans="2:11" s="248" customFormat="1">
      <c r="B672" s="3" t="s">
        <v>1661</v>
      </c>
      <c r="C672" s="3" t="s">
        <v>1664</v>
      </c>
      <c r="D672" s="9" t="str">
        <f t="shared" si="57"/>
        <v>13-01</v>
      </c>
      <c r="E672" s="1">
        <f>_xlfn.IFNA(VLOOKUP('Comp X - Kilter'!B672,'Kilter Holds'!$P$36:$AA$208,9,0),0)</f>
        <v>0</v>
      </c>
      <c r="F672" s="2"/>
      <c r="G672" s="2">
        <f t="shared" si="58"/>
        <v>0</v>
      </c>
      <c r="H672" s="2">
        <f t="shared" si="59"/>
        <v>0</v>
      </c>
      <c r="K672" s="2"/>
    </row>
    <row r="673" spans="2:11" s="248" customFormat="1">
      <c r="B673" s="3" t="s">
        <v>1661</v>
      </c>
      <c r="C673" s="3" t="s">
        <v>1664</v>
      </c>
      <c r="D673" s="10" t="str">
        <f t="shared" si="57"/>
        <v>07-13</v>
      </c>
      <c r="E673" s="1">
        <f>_xlfn.IFNA(VLOOKUP('Comp X - Kilter'!B673,'Kilter Holds'!$P$36:$AA$208,10,0),0)</f>
        <v>0</v>
      </c>
      <c r="F673" s="2"/>
      <c r="G673" s="2">
        <f t="shared" si="58"/>
        <v>0</v>
      </c>
      <c r="H673" s="2">
        <f t="shared" si="59"/>
        <v>0</v>
      </c>
      <c r="K673" s="2"/>
    </row>
    <row r="674" spans="2:11" s="248" customFormat="1">
      <c r="B674" s="3" t="s">
        <v>1661</v>
      </c>
      <c r="C674" s="3" t="s">
        <v>1664</v>
      </c>
      <c r="D674" s="11" t="str">
        <f t="shared" si="57"/>
        <v>11-26</v>
      </c>
      <c r="E674" s="1">
        <f>_xlfn.IFNA(VLOOKUP('Comp X - Kilter'!B674,'Kilter Holds'!$P$36:$AA$208,11,0),0)</f>
        <v>0</v>
      </c>
      <c r="F674" s="2"/>
      <c r="G674" s="2">
        <f t="shared" si="58"/>
        <v>0</v>
      </c>
      <c r="H674" s="2">
        <f t="shared" si="59"/>
        <v>0</v>
      </c>
      <c r="K674" s="2"/>
    </row>
    <row r="675" spans="2:11" s="248" customFormat="1">
      <c r="B675" s="3" t="s">
        <v>1661</v>
      </c>
      <c r="C675" s="3" t="s">
        <v>1664</v>
      </c>
      <c r="D675" s="13" t="str">
        <f t="shared" si="57"/>
        <v>18-01</v>
      </c>
      <c r="E675" s="1">
        <f>_xlfn.IFNA(VLOOKUP('Comp X - Kilter'!B675,'Kilter Holds'!$P$36:$AA$208,12,0),0)</f>
        <v>0</v>
      </c>
      <c r="F675" s="2"/>
      <c r="G675" s="2">
        <f t="shared" si="58"/>
        <v>0</v>
      </c>
      <c r="H675" s="2">
        <f t="shared" si="59"/>
        <v>0</v>
      </c>
      <c r="K675" s="2"/>
    </row>
    <row r="676" spans="2:11" s="248" customFormat="1">
      <c r="B676" s="3" t="s">
        <v>1661</v>
      </c>
      <c r="C676" s="3" t="s">
        <v>1664</v>
      </c>
      <c r="D676" s="12" t="str">
        <f t="shared" si="57"/>
        <v>Color Code</v>
      </c>
      <c r="E676" s="1" t="e">
        <f>_xlfn.IFNA(VLOOKUP('Comp X - Kilter'!B676,'Kilter Holds'!$P$36:$AA$208,13,0),0)</f>
        <v>#REF!</v>
      </c>
      <c r="F676" s="2"/>
      <c r="G676" s="2" t="e">
        <f t="shared" si="58"/>
        <v>#REF!</v>
      </c>
      <c r="H676" s="2">
        <f t="shared" si="59"/>
        <v>0</v>
      </c>
      <c r="K676" s="2"/>
    </row>
    <row r="677" spans="2:11">
      <c r="B677" t="s">
        <v>1524</v>
      </c>
      <c r="C677" t="s">
        <v>1530</v>
      </c>
      <c r="D677" s="5" t="str">
        <f t="shared" si="57"/>
        <v>11-12</v>
      </c>
      <c r="E677" s="1">
        <f>_xlfn.IFNA(VLOOKUP('Comp X - Kilter'!B677,'Kilter Holds'!$P$36:$AA$208,5,0),0)</f>
        <v>0</v>
      </c>
      <c r="G677" s="2">
        <f t="shared" si="52"/>
        <v>0</v>
      </c>
      <c r="H677" s="2">
        <f t="shared" si="53"/>
        <v>0</v>
      </c>
    </row>
    <row r="678" spans="2:11">
      <c r="B678" t="s">
        <v>1524</v>
      </c>
      <c r="C678" t="s">
        <v>1530</v>
      </c>
      <c r="D678" s="6" t="str">
        <f t="shared" si="57"/>
        <v>14-01</v>
      </c>
      <c r="E678" s="1">
        <f>_xlfn.IFNA(VLOOKUP('Comp X - Kilter'!B678,'Kilter Holds'!$P$36:$AA$208,6,0),0)</f>
        <v>0</v>
      </c>
      <c r="G678" s="2">
        <f t="shared" si="52"/>
        <v>0</v>
      </c>
      <c r="H678" s="2">
        <f t="shared" si="53"/>
        <v>0</v>
      </c>
    </row>
    <row r="679" spans="2:11">
      <c r="B679" t="s">
        <v>1524</v>
      </c>
      <c r="C679" t="s">
        <v>1530</v>
      </c>
      <c r="D679" s="7" t="str">
        <f t="shared" si="57"/>
        <v>15-12</v>
      </c>
      <c r="E679" s="1">
        <f>_xlfn.IFNA(VLOOKUP('Comp X - Kilter'!B679,'Kilter Holds'!$P$36:$AA$208,7,0),0)</f>
        <v>0</v>
      </c>
      <c r="G679" s="2">
        <f t="shared" si="52"/>
        <v>0</v>
      </c>
      <c r="H679" s="2">
        <f t="shared" si="53"/>
        <v>0</v>
      </c>
    </row>
    <row r="680" spans="2:11">
      <c r="B680" t="s">
        <v>1524</v>
      </c>
      <c r="C680" t="s">
        <v>1530</v>
      </c>
      <c r="D680" s="8" t="str">
        <f t="shared" si="57"/>
        <v>16-16</v>
      </c>
      <c r="E680" s="1">
        <f>_xlfn.IFNA(VLOOKUP('Comp X - Kilter'!B680,'Kilter Holds'!$P$36:$AA$208,8,0),0)</f>
        <v>0</v>
      </c>
      <c r="G680" s="2">
        <f t="shared" si="52"/>
        <v>0</v>
      </c>
      <c r="H680" s="2">
        <f t="shared" si="53"/>
        <v>0</v>
      </c>
    </row>
    <row r="681" spans="2:11">
      <c r="B681" t="s">
        <v>1524</v>
      </c>
      <c r="C681" t="s">
        <v>1530</v>
      </c>
      <c r="D681" s="9" t="str">
        <f t="shared" si="57"/>
        <v>13-01</v>
      </c>
      <c r="E681" s="1">
        <f>_xlfn.IFNA(VLOOKUP('Comp X - Kilter'!B681,'Kilter Holds'!$P$36:$AA$208,9,0),0)</f>
        <v>0</v>
      </c>
      <c r="G681" s="2">
        <f t="shared" si="52"/>
        <v>0</v>
      </c>
      <c r="H681" s="2">
        <f t="shared" si="53"/>
        <v>0</v>
      </c>
    </row>
    <row r="682" spans="2:11">
      <c r="B682" t="s">
        <v>1524</v>
      </c>
      <c r="C682" t="s">
        <v>1530</v>
      </c>
      <c r="D682" s="10" t="str">
        <f t="shared" si="57"/>
        <v>07-13</v>
      </c>
      <c r="E682" s="1">
        <f>_xlfn.IFNA(VLOOKUP('Comp X - Kilter'!B682,'Kilter Holds'!$P$36:$AA$208,10,0),0)</f>
        <v>0</v>
      </c>
      <c r="G682" s="2">
        <f t="shared" si="52"/>
        <v>0</v>
      </c>
      <c r="H682" s="2">
        <f t="shared" si="53"/>
        <v>0</v>
      </c>
    </row>
    <row r="683" spans="2:11">
      <c r="B683" t="s">
        <v>1524</v>
      </c>
      <c r="C683" t="s">
        <v>1530</v>
      </c>
      <c r="D683" s="11" t="str">
        <f t="shared" si="57"/>
        <v>11-26</v>
      </c>
      <c r="E683" s="1">
        <f>_xlfn.IFNA(VLOOKUP('Comp X - Kilter'!B683,'Kilter Holds'!$P$36:$AA$208,11,0),0)</f>
        <v>0</v>
      </c>
      <c r="G683" s="2">
        <f t="shared" si="52"/>
        <v>0</v>
      </c>
      <c r="H683" s="2">
        <f t="shared" si="53"/>
        <v>0</v>
      </c>
    </row>
    <row r="684" spans="2:11">
      <c r="B684" t="s">
        <v>1524</v>
      </c>
      <c r="C684" t="s">
        <v>1530</v>
      </c>
      <c r="D684" s="13" t="str">
        <f t="shared" si="57"/>
        <v>18-01</v>
      </c>
      <c r="E684" s="1">
        <f>_xlfn.IFNA(VLOOKUP('Comp X - Kilter'!B684,'Kilter Holds'!$P$36:$AA$208,12,0),0)</f>
        <v>0</v>
      </c>
      <c r="G684" s="2">
        <f t="shared" si="52"/>
        <v>0</v>
      </c>
      <c r="H684" s="2">
        <f t="shared" si="53"/>
        <v>0</v>
      </c>
    </row>
    <row r="685" spans="2:11">
      <c r="B685" t="s">
        <v>1524</v>
      </c>
      <c r="C685" t="s">
        <v>1530</v>
      </c>
      <c r="D685" s="12" t="str">
        <f t="shared" si="57"/>
        <v>Color Code</v>
      </c>
      <c r="E685" s="1" t="e">
        <f>_xlfn.IFNA(VLOOKUP('Comp X - Kilter'!B685,'Kilter Holds'!$P$36:$AA$208,13,0),0)</f>
        <v>#REF!</v>
      </c>
      <c r="G685" s="2" t="e">
        <f t="shared" si="52"/>
        <v>#REF!</v>
      </c>
      <c r="H685" s="2">
        <f t="shared" si="53"/>
        <v>0</v>
      </c>
    </row>
    <row r="686" spans="2:11" s="248" customFormat="1">
      <c r="B686" s="3" t="s">
        <v>1666</v>
      </c>
      <c r="C686" s="3" t="s">
        <v>1667</v>
      </c>
      <c r="D686" s="5" t="str">
        <f t="shared" si="57"/>
        <v>11-12</v>
      </c>
      <c r="E686" s="1">
        <f>_xlfn.IFNA(VLOOKUP('Comp X - Kilter'!B686,'Kilter Holds'!$P$36:$AA$208,5,0),0)</f>
        <v>0</v>
      </c>
      <c r="F686" s="2"/>
      <c r="G686" s="2">
        <f t="shared" ref="G686:G694" si="60">E686*F686</f>
        <v>0</v>
      </c>
      <c r="H686" s="2">
        <f t="shared" ref="H686:H694" si="61">IF($S$11="Y",G686*0.15,0)</f>
        <v>0</v>
      </c>
      <c r="K686" s="2"/>
    </row>
    <row r="687" spans="2:11" s="248" customFormat="1">
      <c r="B687" s="3" t="s">
        <v>1666</v>
      </c>
      <c r="C687" s="3" t="s">
        <v>1667</v>
      </c>
      <c r="D687" s="6" t="str">
        <f t="shared" si="57"/>
        <v>14-01</v>
      </c>
      <c r="E687" s="1">
        <f>_xlfn.IFNA(VLOOKUP('Comp X - Kilter'!B687,'Kilter Holds'!$P$36:$AA$208,6,0),0)</f>
        <v>0</v>
      </c>
      <c r="F687" s="2"/>
      <c r="G687" s="2">
        <f t="shared" si="60"/>
        <v>0</v>
      </c>
      <c r="H687" s="2">
        <f t="shared" si="61"/>
        <v>0</v>
      </c>
      <c r="K687" s="2"/>
    </row>
    <row r="688" spans="2:11" s="248" customFormat="1">
      <c r="B688" s="3" t="s">
        <v>1666</v>
      </c>
      <c r="C688" s="3" t="s">
        <v>1667</v>
      </c>
      <c r="D688" s="7" t="str">
        <f t="shared" si="57"/>
        <v>15-12</v>
      </c>
      <c r="E688" s="1">
        <f>_xlfn.IFNA(VLOOKUP('Comp X - Kilter'!B688,'Kilter Holds'!$P$36:$AA$208,7,0),0)</f>
        <v>0</v>
      </c>
      <c r="F688" s="2"/>
      <c r="G688" s="2">
        <f t="shared" si="60"/>
        <v>0</v>
      </c>
      <c r="H688" s="2">
        <f t="shared" si="61"/>
        <v>0</v>
      </c>
      <c r="K688" s="2"/>
    </row>
    <row r="689" spans="2:11" s="248" customFormat="1">
      <c r="B689" s="3" t="s">
        <v>1666</v>
      </c>
      <c r="C689" s="3" t="s">
        <v>1667</v>
      </c>
      <c r="D689" s="8" t="str">
        <f t="shared" si="57"/>
        <v>16-16</v>
      </c>
      <c r="E689" s="1">
        <f>_xlfn.IFNA(VLOOKUP('Comp X - Kilter'!B689,'Kilter Holds'!$P$36:$AA$208,8,0),0)</f>
        <v>0</v>
      </c>
      <c r="F689" s="2"/>
      <c r="G689" s="2">
        <f t="shared" si="60"/>
        <v>0</v>
      </c>
      <c r="H689" s="2">
        <f t="shared" si="61"/>
        <v>0</v>
      </c>
      <c r="K689" s="2"/>
    </row>
    <row r="690" spans="2:11" s="248" customFormat="1">
      <c r="B690" s="3" t="s">
        <v>1666</v>
      </c>
      <c r="C690" s="3" t="s">
        <v>1667</v>
      </c>
      <c r="D690" s="9" t="str">
        <f t="shared" si="57"/>
        <v>13-01</v>
      </c>
      <c r="E690" s="1">
        <f>_xlfn.IFNA(VLOOKUP('Comp X - Kilter'!B690,'Kilter Holds'!$P$36:$AA$208,9,0),0)</f>
        <v>0</v>
      </c>
      <c r="F690" s="2"/>
      <c r="G690" s="2">
        <f t="shared" si="60"/>
        <v>0</v>
      </c>
      <c r="H690" s="2">
        <f t="shared" si="61"/>
        <v>0</v>
      </c>
      <c r="K690" s="2"/>
    </row>
    <row r="691" spans="2:11" s="248" customFormat="1">
      <c r="B691" s="3" t="s">
        <v>1666</v>
      </c>
      <c r="C691" s="3" t="s">
        <v>1667</v>
      </c>
      <c r="D691" s="10" t="str">
        <f t="shared" si="57"/>
        <v>07-13</v>
      </c>
      <c r="E691" s="1">
        <f>_xlfn.IFNA(VLOOKUP('Comp X - Kilter'!B691,'Kilter Holds'!$P$36:$AA$208,10,0),0)</f>
        <v>0</v>
      </c>
      <c r="F691" s="2"/>
      <c r="G691" s="2">
        <f t="shared" si="60"/>
        <v>0</v>
      </c>
      <c r="H691" s="2">
        <f t="shared" si="61"/>
        <v>0</v>
      </c>
      <c r="K691" s="2"/>
    </row>
    <row r="692" spans="2:11" s="248" customFormat="1">
      <c r="B692" s="3" t="s">
        <v>1666</v>
      </c>
      <c r="C692" s="3" t="s">
        <v>1667</v>
      </c>
      <c r="D692" s="11" t="str">
        <f t="shared" si="57"/>
        <v>11-26</v>
      </c>
      <c r="E692" s="1">
        <f>_xlfn.IFNA(VLOOKUP('Comp X - Kilter'!B692,'Kilter Holds'!$P$36:$AA$208,11,0),0)</f>
        <v>0</v>
      </c>
      <c r="F692" s="2"/>
      <c r="G692" s="2">
        <f t="shared" si="60"/>
        <v>0</v>
      </c>
      <c r="H692" s="2">
        <f t="shared" si="61"/>
        <v>0</v>
      </c>
      <c r="K692" s="2"/>
    </row>
    <row r="693" spans="2:11" s="248" customFormat="1">
      <c r="B693" s="3" t="s">
        <v>1666</v>
      </c>
      <c r="C693" s="3" t="s">
        <v>1667</v>
      </c>
      <c r="D693" s="13" t="str">
        <f t="shared" si="57"/>
        <v>18-01</v>
      </c>
      <c r="E693" s="1">
        <f>_xlfn.IFNA(VLOOKUP('Comp X - Kilter'!B693,'Kilter Holds'!$P$36:$AA$208,12,0),0)</f>
        <v>0</v>
      </c>
      <c r="F693" s="2"/>
      <c r="G693" s="2">
        <f t="shared" si="60"/>
        <v>0</v>
      </c>
      <c r="H693" s="2">
        <f t="shared" si="61"/>
        <v>0</v>
      </c>
      <c r="K693" s="2"/>
    </row>
    <row r="694" spans="2:11" s="248" customFormat="1">
      <c r="B694" s="3" t="s">
        <v>1666</v>
      </c>
      <c r="C694" s="3" t="s">
        <v>1667</v>
      </c>
      <c r="D694" s="12" t="str">
        <f t="shared" si="57"/>
        <v>Color Code</v>
      </c>
      <c r="E694" s="1" t="e">
        <f>_xlfn.IFNA(VLOOKUP('Comp X - Kilter'!B694,'Kilter Holds'!$P$36:$AA$208,13,0),0)</f>
        <v>#REF!</v>
      </c>
      <c r="F694" s="2"/>
      <c r="G694" s="2" t="e">
        <f t="shared" si="60"/>
        <v>#REF!</v>
      </c>
      <c r="H694" s="2">
        <f t="shared" si="61"/>
        <v>0</v>
      </c>
      <c r="K694" s="2"/>
    </row>
    <row r="695" spans="2:11" s="248" customFormat="1">
      <c r="B695" s="3" t="s">
        <v>1653</v>
      </c>
      <c r="C695" s="3" t="s">
        <v>1654</v>
      </c>
      <c r="D695" s="5" t="str">
        <f t="shared" si="57"/>
        <v>11-12</v>
      </c>
      <c r="E695" s="1">
        <f>_xlfn.IFNA(VLOOKUP('Comp X - Kilter'!B695,'Kilter Holds'!$P$36:$AA$208,5,0),0)</f>
        <v>0</v>
      </c>
      <c r="F695" s="2"/>
      <c r="G695" s="2">
        <f t="shared" ref="G695:G703" si="62">E695*F695</f>
        <v>0</v>
      </c>
      <c r="H695" s="2">
        <f t="shared" ref="H695:H703" si="63">IF($S$11="Y",G695*0.15,0)</f>
        <v>0</v>
      </c>
      <c r="K695" s="2"/>
    </row>
    <row r="696" spans="2:11" s="248" customFormat="1">
      <c r="B696" s="3" t="s">
        <v>1653</v>
      </c>
      <c r="C696" s="3" t="s">
        <v>1654</v>
      </c>
      <c r="D696" s="6" t="str">
        <f t="shared" si="57"/>
        <v>14-01</v>
      </c>
      <c r="E696" s="1">
        <f>_xlfn.IFNA(VLOOKUP('Comp X - Kilter'!B696,'Kilter Holds'!$P$36:$AA$208,6,0),0)</f>
        <v>0</v>
      </c>
      <c r="F696" s="2"/>
      <c r="G696" s="2">
        <f t="shared" si="62"/>
        <v>0</v>
      </c>
      <c r="H696" s="2">
        <f t="shared" si="63"/>
        <v>0</v>
      </c>
      <c r="K696" s="2"/>
    </row>
    <row r="697" spans="2:11" s="248" customFormat="1">
      <c r="B697" s="3" t="s">
        <v>1653</v>
      </c>
      <c r="C697" s="3" t="s">
        <v>1654</v>
      </c>
      <c r="D697" s="7" t="str">
        <f t="shared" si="57"/>
        <v>15-12</v>
      </c>
      <c r="E697" s="1">
        <f>_xlfn.IFNA(VLOOKUP('Comp X - Kilter'!B697,'Kilter Holds'!$P$36:$AA$208,7,0),0)</f>
        <v>0</v>
      </c>
      <c r="F697" s="2"/>
      <c r="G697" s="2">
        <f t="shared" si="62"/>
        <v>0</v>
      </c>
      <c r="H697" s="2">
        <f t="shared" si="63"/>
        <v>0</v>
      </c>
      <c r="K697" s="2"/>
    </row>
    <row r="698" spans="2:11" s="248" customFormat="1">
      <c r="B698" s="3" t="s">
        <v>1653</v>
      </c>
      <c r="C698" s="3" t="s">
        <v>1654</v>
      </c>
      <c r="D698" s="8" t="str">
        <f t="shared" si="57"/>
        <v>16-16</v>
      </c>
      <c r="E698" s="1">
        <f>_xlfn.IFNA(VLOOKUP('Comp X - Kilter'!B698,'Kilter Holds'!$P$36:$AA$208,8,0),0)</f>
        <v>0</v>
      </c>
      <c r="F698" s="2"/>
      <c r="G698" s="2">
        <f t="shared" si="62"/>
        <v>0</v>
      </c>
      <c r="H698" s="2">
        <f t="shared" si="63"/>
        <v>0</v>
      </c>
      <c r="K698" s="2"/>
    </row>
    <row r="699" spans="2:11" s="248" customFormat="1">
      <c r="B699" s="3" t="s">
        <v>1653</v>
      </c>
      <c r="C699" s="3" t="s">
        <v>1654</v>
      </c>
      <c r="D699" s="9" t="str">
        <f t="shared" si="57"/>
        <v>13-01</v>
      </c>
      <c r="E699" s="1">
        <f>_xlfn.IFNA(VLOOKUP('Comp X - Kilter'!B699,'Kilter Holds'!$P$36:$AA$208,9,0),0)</f>
        <v>0</v>
      </c>
      <c r="F699" s="2"/>
      <c r="G699" s="2">
        <f t="shared" si="62"/>
        <v>0</v>
      </c>
      <c r="H699" s="2">
        <f t="shared" si="63"/>
        <v>0</v>
      </c>
      <c r="K699" s="2"/>
    </row>
    <row r="700" spans="2:11" s="248" customFormat="1">
      <c r="B700" s="3" t="s">
        <v>1653</v>
      </c>
      <c r="C700" s="3" t="s">
        <v>1654</v>
      </c>
      <c r="D700" s="10" t="str">
        <f t="shared" si="57"/>
        <v>07-13</v>
      </c>
      <c r="E700" s="1">
        <f>_xlfn.IFNA(VLOOKUP('Comp X - Kilter'!B700,'Kilter Holds'!$P$36:$AA$208,10,0),0)</f>
        <v>0</v>
      </c>
      <c r="F700" s="2"/>
      <c r="G700" s="2">
        <f t="shared" si="62"/>
        <v>0</v>
      </c>
      <c r="H700" s="2">
        <f t="shared" si="63"/>
        <v>0</v>
      </c>
      <c r="K700" s="2"/>
    </row>
    <row r="701" spans="2:11" s="248" customFormat="1">
      <c r="B701" s="3" t="s">
        <v>1653</v>
      </c>
      <c r="C701" s="3" t="s">
        <v>1654</v>
      </c>
      <c r="D701" s="11" t="str">
        <f t="shared" si="57"/>
        <v>11-26</v>
      </c>
      <c r="E701" s="1">
        <f>_xlfn.IFNA(VLOOKUP('Comp X - Kilter'!B701,'Kilter Holds'!$P$36:$AA$208,11,0),0)</f>
        <v>0</v>
      </c>
      <c r="F701" s="2"/>
      <c r="G701" s="2">
        <f t="shared" si="62"/>
        <v>0</v>
      </c>
      <c r="H701" s="2">
        <f t="shared" si="63"/>
        <v>0</v>
      </c>
      <c r="K701" s="2"/>
    </row>
    <row r="702" spans="2:11" s="248" customFormat="1">
      <c r="B702" s="3" t="s">
        <v>1653</v>
      </c>
      <c r="C702" s="3" t="s">
        <v>1654</v>
      </c>
      <c r="D702" s="13" t="str">
        <f t="shared" si="57"/>
        <v>18-01</v>
      </c>
      <c r="E702" s="1">
        <f>_xlfn.IFNA(VLOOKUP('Comp X - Kilter'!B702,'Kilter Holds'!$P$36:$AA$208,12,0),0)</f>
        <v>0</v>
      </c>
      <c r="F702" s="2"/>
      <c r="G702" s="2">
        <f t="shared" si="62"/>
        <v>0</v>
      </c>
      <c r="H702" s="2">
        <f t="shared" si="63"/>
        <v>0</v>
      </c>
      <c r="K702" s="2"/>
    </row>
    <row r="703" spans="2:11" s="248" customFormat="1">
      <c r="B703" s="3" t="s">
        <v>1653</v>
      </c>
      <c r="C703" s="3" t="s">
        <v>1654</v>
      </c>
      <c r="D703" s="12" t="str">
        <f t="shared" si="57"/>
        <v>Color Code</v>
      </c>
      <c r="E703" s="1" t="e">
        <f>_xlfn.IFNA(VLOOKUP('Comp X - Kilter'!B703,'Kilter Holds'!$P$36:$AA$208,13,0),0)</f>
        <v>#REF!</v>
      </c>
      <c r="F703" s="2"/>
      <c r="G703" s="2" t="e">
        <f t="shared" si="62"/>
        <v>#REF!</v>
      </c>
      <c r="H703" s="2">
        <f t="shared" si="63"/>
        <v>0</v>
      </c>
      <c r="K703" s="2"/>
    </row>
    <row r="704" spans="2:11" s="246" customFormat="1">
      <c r="B704" s="3" t="s">
        <v>1635</v>
      </c>
      <c r="C704" s="3" t="s">
        <v>1636</v>
      </c>
      <c r="D704" s="5" t="str">
        <f t="shared" ref="D704:D712" si="64">D677</f>
        <v>11-12</v>
      </c>
      <c r="E704" s="1">
        <f>_xlfn.IFNA(VLOOKUP('Comp X - Kilter'!B704,'Kilter Holds'!$P$36:$AA$208,5,0),0)</f>
        <v>0</v>
      </c>
      <c r="F704" s="2"/>
      <c r="G704" s="2">
        <f t="shared" ref="G704:G712" si="65">E704*F704</f>
        <v>0</v>
      </c>
      <c r="H704" s="2">
        <f t="shared" ref="H704:H712" si="66">IF($S$11="Y",G704*0.15,0)</f>
        <v>0</v>
      </c>
      <c r="K704" s="2"/>
    </row>
    <row r="705" spans="2:11" s="246" customFormat="1">
      <c r="B705" s="3" t="s">
        <v>1635</v>
      </c>
      <c r="C705" s="3" t="s">
        <v>1636</v>
      </c>
      <c r="D705" s="6" t="str">
        <f t="shared" si="64"/>
        <v>14-01</v>
      </c>
      <c r="E705" s="1">
        <f>_xlfn.IFNA(VLOOKUP('Comp X - Kilter'!B705,'Kilter Holds'!$P$36:$AA$208,6,0),0)</f>
        <v>0</v>
      </c>
      <c r="F705" s="2"/>
      <c r="G705" s="2">
        <f t="shared" si="65"/>
        <v>0</v>
      </c>
      <c r="H705" s="2">
        <f t="shared" si="66"/>
        <v>0</v>
      </c>
      <c r="K705" s="2"/>
    </row>
    <row r="706" spans="2:11" s="246" customFormat="1">
      <c r="B706" s="3" t="s">
        <v>1635</v>
      </c>
      <c r="C706" s="3" t="s">
        <v>1636</v>
      </c>
      <c r="D706" s="7" t="str">
        <f t="shared" si="64"/>
        <v>15-12</v>
      </c>
      <c r="E706" s="1">
        <f>_xlfn.IFNA(VLOOKUP('Comp X - Kilter'!B706,'Kilter Holds'!$P$36:$AA$208,7,0),0)</f>
        <v>0</v>
      </c>
      <c r="F706" s="2"/>
      <c r="G706" s="2">
        <f t="shared" si="65"/>
        <v>0</v>
      </c>
      <c r="H706" s="2">
        <f t="shared" si="66"/>
        <v>0</v>
      </c>
      <c r="K706" s="2"/>
    </row>
    <row r="707" spans="2:11" s="246" customFormat="1">
      <c r="B707" s="3" t="s">
        <v>1635</v>
      </c>
      <c r="C707" s="3" t="s">
        <v>1636</v>
      </c>
      <c r="D707" s="8" t="str">
        <f t="shared" si="64"/>
        <v>16-16</v>
      </c>
      <c r="E707" s="1">
        <f>_xlfn.IFNA(VLOOKUP('Comp X - Kilter'!B707,'Kilter Holds'!$P$36:$AA$208,8,0),0)</f>
        <v>0</v>
      </c>
      <c r="F707" s="2"/>
      <c r="G707" s="2">
        <f t="shared" si="65"/>
        <v>0</v>
      </c>
      <c r="H707" s="2">
        <f t="shared" si="66"/>
        <v>0</v>
      </c>
      <c r="K707" s="2"/>
    </row>
    <row r="708" spans="2:11" s="246" customFormat="1">
      <c r="B708" s="3" t="s">
        <v>1635</v>
      </c>
      <c r="C708" s="3" t="s">
        <v>1636</v>
      </c>
      <c r="D708" s="9" t="str">
        <f t="shared" si="64"/>
        <v>13-01</v>
      </c>
      <c r="E708" s="1">
        <f>_xlfn.IFNA(VLOOKUP('Comp X - Kilter'!B708,'Kilter Holds'!$P$36:$AA$208,9,0),0)</f>
        <v>0</v>
      </c>
      <c r="F708" s="2"/>
      <c r="G708" s="2">
        <f t="shared" si="65"/>
        <v>0</v>
      </c>
      <c r="H708" s="2">
        <f t="shared" si="66"/>
        <v>0</v>
      </c>
      <c r="K708" s="2"/>
    </row>
    <row r="709" spans="2:11" s="246" customFormat="1">
      <c r="B709" s="3" t="s">
        <v>1635</v>
      </c>
      <c r="C709" s="3" t="s">
        <v>1636</v>
      </c>
      <c r="D709" s="10" t="str">
        <f t="shared" si="64"/>
        <v>07-13</v>
      </c>
      <c r="E709" s="1">
        <f>_xlfn.IFNA(VLOOKUP('Comp X - Kilter'!B709,'Kilter Holds'!$P$36:$AA$208,10,0),0)</f>
        <v>0</v>
      </c>
      <c r="F709" s="2"/>
      <c r="G709" s="2">
        <f t="shared" si="65"/>
        <v>0</v>
      </c>
      <c r="H709" s="2">
        <f t="shared" si="66"/>
        <v>0</v>
      </c>
      <c r="K709" s="2"/>
    </row>
    <row r="710" spans="2:11" s="246" customFormat="1">
      <c r="B710" s="3" t="s">
        <v>1635</v>
      </c>
      <c r="C710" s="3" t="s">
        <v>1636</v>
      </c>
      <c r="D710" s="11" t="str">
        <f t="shared" si="64"/>
        <v>11-26</v>
      </c>
      <c r="E710" s="1">
        <f>_xlfn.IFNA(VLOOKUP('Comp X - Kilter'!B710,'Kilter Holds'!$P$36:$AA$208,11,0),0)</f>
        <v>0</v>
      </c>
      <c r="F710" s="2"/>
      <c r="G710" s="2">
        <f t="shared" si="65"/>
        <v>0</v>
      </c>
      <c r="H710" s="2">
        <f t="shared" si="66"/>
        <v>0</v>
      </c>
      <c r="K710" s="2"/>
    </row>
    <row r="711" spans="2:11" s="246" customFormat="1">
      <c r="B711" s="3" t="s">
        <v>1635</v>
      </c>
      <c r="C711" s="3" t="s">
        <v>1636</v>
      </c>
      <c r="D711" s="13" t="str">
        <f t="shared" si="64"/>
        <v>18-01</v>
      </c>
      <c r="E711" s="1">
        <f>_xlfn.IFNA(VLOOKUP('Comp X - Kilter'!B711,'Kilter Holds'!$P$36:$AA$208,12,0),0)</f>
        <v>0</v>
      </c>
      <c r="F711" s="2"/>
      <c r="G711" s="2">
        <f t="shared" si="65"/>
        <v>0</v>
      </c>
      <c r="H711" s="2">
        <f t="shared" si="66"/>
        <v>0</v>
      </c>
      <c r="K711" s="2"/>
    </row>
    <row r="712" spans="2:11" s="246" customFormat="1">
      <c r="B712" s="3" t="s">
        <v>1635</v>
      </c>
      <c r="C712" s="3" t="s">
        <v>1636</v>
      </c>
      <c r="D712" s="12" t="str">
        <f t="shared" si="64"/>
        <v>Color Code</v>
      </c>
      <c r="E712" s="1" t="e">
        <f>_xlfn.IFNA(VLOOKUP('Comp X - Kilter'!B712,'Kilter Holds'!$P$36:$AA$208,13,0),0)</f>
        <v>#REF!</v>
      </c>
      <c r="F712" s="2"/>
      <c r="G712" s="2" t="e">
        <f t="shared" si="65"/>
        <v>#REF!</v>
      </c>
      <c r="H712" s="2">
        <f t="shared" si="66"/>
        <v>0</v>
      </c>
      <c r="K712" s="2"/>
    </row>
    <row r="713" spans="2:11" s="220" customFormat="1">
      <c r="B713" s="3" t="s">
        <v>1572</v>
      </c>
      <c r="C713" s="3" t="s">
        <v>1573</v>
      </c>
      <c r="D713" s="5" t="str">
        <f t="shared" ref="D713:D721" si="67">D677</f>
        <v>11-12</v>
      </c>
      <c r="E713" s="1">
        <f>_xlfn.IFNA(VLOOKUP('Comp X - Kilter'!B713,'Kilter Holds'!$P$36:$AA$208,5,0),0)</f>
        <v>0</v>
      </c>
      <c r="F713" s="2"/>
      <c r="G713" s="2">
        <f t="shared" ref="G713:G721" si="68">E713*F713</f>
        <v>0</v>
      </c>
      <c r="H713" s="2">
        <f t="shared" ref="H713:H721" si="69">IF($S$11="Y",G713*0.15,0)</f>
        <v>0</v>
      </c>
      <c r="K713" s="2"/>
    </row>
    <row r="714" spans="2:11" s="220" customFormat="1">
      <c r="B714" s="3" t="s">
        <v>1572</v>
      </c>
      <c r="C714" s="3" t="s">
        <v>1573</v>
      </c>
      <c r="D714" s="6" t="str">
        <f t="shared" si="67"/>
        <v>14-01</v>
      </c>
      <c r="E714" s="1">
        <f>_xlfn.IFNA(VLOOKUP('Comp X - Kilter'!B714,'Kilter Holds'!$P$36:$AA$208,6,0),0)</f>
        <v>0</v>
      </c>
      <c r="F714" s="2"/>
      <c r="G714" s="2">
        <f t="shared" si="68"/>
        <v>0</v>
      </c>
      <c r="H714" s="2">
        <f t="shared" si="69"/>
        <v>0</v>
      </c>
      <c r="K714" s="2"/>
    </row>
    <row r="715" spans="2:11" s="220" customFormat="1">
      <c r="B715" s="3" t="s">
        <v>1572</v>
      </c>
      <c r="C715" s="3" t="s">
        <v>1573</v>
      </c>
      <c r="D715" s="7" t="str">
        <f t="shared" si="67"/>
        <v>15-12</v>
      </c>
      <c r="E715" s="1">
        <f>_xlfn.IFNA(VLOOKUP('Comp X - Kilter'!B715,'Kilter Holds'!$P$36:$AA$208,7,0),0)</f>
        <v>0</v>
      </c>
      <c r="F715" s="2"/>
      <c r="G715" s="2">
        <f t="shared" si="68"/>
        <v>0</v>
      </c>
      <c r="H715" s="2">
        <f t="shared" si="69"/>
        <v>0</v>
      </c>
      <c r="K715" s="2"/>
    </row>
    <row r="716" spans="2:11" s="220" customFormat="1">
      <c r="B716" s="3" t="s">
        <v>1572</v>
      </c>
      <c r="C716" s="3" t="s">
        <v>1573</v>
      </c>
      <c r="D716" s="8" t="str">
        <f t="shared" si="67"/>
        <v>16-16</v>
      </c>
      <c r="E716" s="1">
        <f>_xlfn.IFNA(VLOOKUP('Comp X - Kilter'!B716,'Kilter Holds'!$P$36:$AA$208,8,0),0)</f>
        <v>0</v>
      </c>
      <c r="F716" s="2"/>
      <c r="G716" s="2">
        <f t="shared" si="68"/>
        <v>0</v>
      </c>
      <c r="H716" s="2">
        <f t="shared" si="69"/>
        <v>0</v>
      </c>
      <c r="K716" s="2"/>
    </row>
    <row r="717" spans="2:11" s="220" customFormat="1">
      <c r="B717" s="3" t="s">
        <v>1572</v>
      </c>
      <c r="C717" s="3" t="s">
        <v>1573</v>
      </c>
      <c r="D717" s="9" t="str">
        <f t="shared" si="67"/>
        <v>13-01</v>
      </c>
      <c r="E717" s="1">
        <f>_xlfn.IFNA(VLOOKUP('Comp X - Kilter'!B717,'Kilter Holds'!$P$36:$AA$208,9,0),0)</f>
        <v>0</v>
      </c>
      <c r="F717" s="2"/>
      <c r="G717" s="2">
        <f t="shared" si="68"/>
        <v>0</v>
      </c>
      <c r="H717" s="2">
        <f t="shared" si="69"/>
        <v>0</v>
      </c>
      <c r="K717" s="2"/>
    </row>
    <row r="718" spans="2:11" s="220" customFormat="1">
      <c r="B718" s="3" t="s">
        <v>1572</v>
      </c>
      <c r="C718" s="3" t="s">
        <v>1573</v>
      </c>
      <c r="D718" s="10" t="str">
        <f t="shared" si="67"/>
        <v>07-13</v>
      </c>
      <c r="E718" s="1">
        <f>_xlfn.IFNA(VLOOKUP('Comp X - Kilter'!B718,'Kilter Holds'!$P$36:$AA$208,10,0),0)</f>
        <v>0</v>
      </c>
      <c r="F718" s="2"/>
      <c r="G718" s="2">
        <f t="shared" si="68"/>
        <v>0</v>
      </c>
      <c r="H718" s="2">
        <f t="shared" si="69"/>
        <v>0</v>
      </c>
      <c r="K718" s="2"/>
    </row>
    <row r="719" spans="2:11" s="220" customFormat="1">
      <c r="B719" s="3" t="s">
        <v>1572</v>
      </c>
      <c r="C719" s="3" t="s">
        <v>1573</v>
      </c>
      <c r="D719" s="11" t="str">
        <f t="shared" si="67"/>
        <v>11-26</v>
      </c>
      <c r="E719" s="1">
        <f>_xlfn.IFNA(VLOOKUP('Comp X - Kilter'!B719,'Kilter Holds'!$P$36:$AA$208,11,0),0)</f>
        <v>0</v>
      </c>
      <c r="F719" s="2"/>
      <c r="G719" s="2">
        <f t="shared" si="68"/>
        <v>0</v>
      </c>
      <c r="H719" s="2">
        <f t="shared" si="69"/>
        <v>0</v>
      </c>
      <c r="K719" s="2"/>
    </row>
    <row r="720" spans="2:11" s="220" customFormat="1">
      <c r="B720" s="3" t="s">
        <v>1572</v>
      </c>
      <c r="C720" s="3" t="s">
        <v>1573</v>
      </c>
      <c r="D720" s="13" t="str">
        <f t="shared" si="67"/>
        <v>18-01</v>
      </c>
      <c r="E720" s="1">
        <f>_xlfn.IFNA(VLOOKUP('Comp X - Kilter'!B720,'Kilter Holds'!$P$36:$AA$208,12,0),0)</f>
        <v>0</v>
      </c>
      <c r="F720" s="2"/>
      <c r="G720" s="2">
        <f t="shared" si="68"/>
        <v>0</v>
      </c>
      <c r="H720" s="2">
        <f t="shared" si="69"/>
        <v>0</v>
      </c>
      <c r="K720" s="2"/>
    </row>
    <row r="721" spans="2:11" s="220" customFormat="1">
      <c r="B721" s="3" t="s">
        <v>1572</v>
      </c>
      <c r="C721" s="3" t="s">
        <v>1573</v>
      </c>
      <c r="D721" s="12" t="str">
        <f t="shared" si="67"/>
        <v>Color Code</v>
      </c>
      <c r="E721" s="1" t="e">
        <f>_xlfn.IFNA(VLOOKUP('Comp X - Kilter'!B721,'Kilter Holds'!$P$36:$AA$208,13,0),0)</f>
        <v>#REF!</v>
      </c>
      <c r="F721" s="2"/>
      <c r="G721" s="2" t="e">
        <f t="shared" si="68"/>
        <v>#REF!</v>
      </c>
      <c r="H721" s="2">
        <f t="shared" si="69"/>
        <v>0</v>
      </c>
      <c r="K721" s="2"/>
    </row>
    <row r="722" spans="2:11" s="246" customFormat="1">
      <c r="B722" s="3" t="s">
        <v>1638</v>
      </c>
      <c r="C722" s="3" t="s">
        <v>1639</v>
      </c>
      <c r="D722" s="5" t="str">
        <f t="shared" ref="D722:D730" si="70">D704</f>
        <v>11-12</v>
      </c>
      <c r="E722" s="1">
        <f>_xlfn.IFNA(VLOOKUP('Comp X - Kilter'!B722,'Kilter Holds'!$P$36:$AA$208,5,0),0)</f>
        <v>0</v>
      </c>
      <c r="F722" s="2"/>
      <c r="G722" s="2">
        <f t="shared" ref="G722:G730" si="71">E722*F722</f>
        <v>0</v>
      </c>
      <c r="H722" s="2">
        <f t="shared" ref="H722:H730" si="72">IF($S$11="Y",G722*0.15,0)</f>
        <v>0</v>
      </c>
      <c r="K722" s="2"/>
    </row>
    <row r="723" spans="2:11" s="246" customFormat="1">
      <c r="B723" s="3" t="s">
        <v>1638</v>
      </c>
      <c r="C723" s="3" t="s">
        <v>1639</v>
      </c>
      <c r="D723" s="6" t="str">
        <f t="shared" si="70"/>
        <v>14-01</v>
      </c>
      <c r="E723" s="1">
        <f>_xlfn.IFNA(VLOOKUP('Comp X - Kilter'!B723,'Kilter Holds'!$P$36:$AA$208,6,0),0)</f>
        <v>0</v>
      </c>
      <c r="F723" s="2"/>
      <c r="G723" s="2">
        <f t="shared" si="71"/>
        <v>0</v>
      </c>
      <c r="H723" s="2">
        <f t="shared" si="72"/>
        <v>0</v>
      </c>
      <c r="K723" s="2"/>
    </row>
    <row r="724" spans="2:11" s="246" customFormat="1">
      <c r="B724" s="3" t="s">
        <v>1638</v>
      </c>
      <c r="C724" s="3" t="s">
        <v>1639</v>
      </c>
      <c r="D724" s="7" t="str">
        <f t="shared" si="70"/>
        <v>15-12</v>
      </c>
      <c r="E724" s="1">
        <f>_xlfn.IFNA(VLOOKUP('Comp X - Kilter'!B724,'Kilter Holds'!$P$36:$AA$208,7,0),0)</f>
        <v>0</v>
      </c>
      <c r="F724" s="2"/>
      <c r="G724" s="2">
        <f t="shared" si="71"/>
        <v>0</v>
      </c>
      <c r="H724" s="2">
        <f t="shared" si="72"/>
        <v>0</v>
      </c>
      <c r="K724" s="2"/>
    </row>
    <row r="725" spans="2:11" s="246" customFormat="1">
      <c r="B725" s="3" t="s">
        <v>1638</v>
      </c>
      <c r="C725" s="3" t="s">
        <v>1639</v>
      </c>
      <c r="D725" s="8" t="str">
        <f t="shared" si="70"/>
        <v>16-16</v>
      </c>
      <c r="E725" s="1">
        <f>_xlfn.IFNA(VLOOKUP('Comp X - Kilter'!B725,'Kilter Holds'!$P$36:$AA$208,8,0),0)</f>
        <v>0</v>
      </c>
      <c r="F725" s="2"/>
      <c r="G725" s="2">
        <f t="shared" si="71"/>
        <v>0</v>
      </c>
      <c r="H725" s="2">
        <f t="shared" si="72"/>
        <v>0</v>
      </c>
      <c r="K725" s="2"/>
    </row>
    <row r="726" spans="2:11" s="246" customFormat="1">
      <c r="B726" s="3" t="s">
        <v>1638</v>
      </c>
      <c r="C726" s="3" t="s">
        <v>1639</v>
      </c>
      <c r="D726" s="9" t="str">
        <f t="shared" si="70"/>
        <v>13-01</v>
      </c>
      <c r="E726" s="1">
        <f>_xlfn.IFNA(VLOOKUP('Comp X - Kilter'!B726,'Kilter Holds'!$P$36:$AA$208,9,0),0)</f>
        <v>0</v>
      </c>
      <c r="F726" s="2"/>
      <c r="G726" s="2">
        <f t="shared" si="71"/>
        <v>0</v>
      </c>
      <c r="H726" s="2">
        <f t="shared" si="72"/>
        <v>0</v>
      </c>
      <c r="K726" s="2"/>
    </row>
    <row r="727" spans="2:11" s="246" customFormat="1">
      <c r="B727" s="3" t="s">
        <v>1638</v>
      </c>
      <c r="C727" s="3" t="s">
        <v>1639</v>
      </c>
      <c r="D727" s="10" t="str">
        <f t="shared" si="70"/>
        <v>07-13</v>
      </c>
      <c r="E727" s="1">
        <f>_xlfn.IFNA(VLOOKUP('Comp X - Kilter'!B727,'Kilter Holds'!$P$36:$AA$208,10,0),0)</f>
        <v>0</v>
      </c>
      <c r="F727" s="2"/>
      <c r="G727" s="2">
        <f t="shared" si="71"/>
        <v>0</v>
      </c>
      <c r="H727" s="2">
        <f t="shared" si="72"/>
        <v>0</v>
      </c>
      <c r="K727" s="2"/>
    </row>
    <row r="728" spans="2:11" s="246" customFormat="1">
      <c r="B728" s="3" t="s">
        <v>1638</v>
      </c>
      <c r="C728" s="3" t="s">
        <v>1639</v>
      </c>
      <c r="D728" s="11" t="str">
        <f t="shared" si="70"/>
        <v>11-26</v>
      </c>
      <c r="E728" s="1">
        <f>_xlfn.IFNA(VLOOKUP('Comp X - Kilter'!B728,'Kilter Holds'!$P$36:$AA$208,11,0),0)</f>
        <v>0</v>
      </c>
      <c r="F728" s="2"/>
      <c r="G728" s="2">
        <f t="shared" si="71"/>
        <v>0</v>
      </c>
      <c r="H728" s="2">
        <f t="shared" si="72"/>
        <v>0</v>
      </c>
      <c r="K728" s="2"/>
    </row>
    <row r="729" spans="2:11" s="246" customFormat="1">
      <c r="B729" s="3" t="s">
        <v>1638</v>
      </c>
      <c r="C729" s="3" t="s">
        <v>1639</v>
      </c>
      <c r="D729" s="13" t="str">
        <f t="shared" si="70"/>
        <v>18-01</v>
      </c>
      <c r="E729" s="1">
        <f>_xlfn.IFNA(VLOOKUP('Comp X - Kilter'!B729,'Kilter Holds'!$P$36:$AA$208,12,0),0)</f>
        <v>0</v>
      </c>
      <c r="F729" s="2"/>
      <c r="G729" s="2">
        <f t="shared" si="71"/>
        <v>0</v>
      </c>
      <c r="H729" s="2">
        <f t="shared" si="72"/>
        <v>0</v>
      </c>
      <c r="K729" s="2"/>
    </row>
    <row r="730" spans="2:11" s="246" customFormat="1">
      <c r="B730" s="3" t="s">
        <v>1638</v>
      </c>
      <c r="C730" s="3" t="s">
        <v>1639</v>
      </c>
      <c r="D730" s="12" t="str">
        <f t="shared" si="70"/>
        <v>Color Code</v>
      </c>
      <c r="E730" s="1" t="e">
        <f>_xlfn.IFNA(VLOOKUP('Comp X - Kilter'!B730,'Kilter Holds'!$P$36:$AA$208,13,0),0)</f>
        <v>#REF!</v>
      </c>
      <c r="F730" s="2"/>
      <c r="G730" s="2" t="e">
        <f t="shared" si="71"/>
        <v>#REF!</v>
      </c>
      <c r="H730" s="2">
        <f t="shared" si="72"/>
        <v>0</v>
      </c>
      <c r="K730" s="2"/>
    </row>
    <row r="731" spans="2:11">
      <c r="B731" s="3" t="s">
        <v>1559</v>
      </c>
      <c r="C731" s="3" t="s">
        <v>1571</v>
      </c>
      <c r="D731" s="5" t="str">
        <f t="shared" ref="D731:D748" si="73">D677</f>
        <v>11-12</v>
      </c>
      <c r="E731" s="1">
        <f>_xlfn.IFNA(VLOOKUP('Comp X - Kilter'!B731,'Kilter Holds'!$P$36:$AA$208,5,0),0)</f>
        <v>0</v>
      </c>
      <c r="G731" s="2">
        <f t="shared" ref="G731:G739" si="74">E731*F731</f>
        <v>0</v>
      </c>
      <c r="H731" s="2">
        <f t="shared" ref="H731:H739" si="75">IF($S$11="Y",G731*0.15,0)</f>
        <v>0</v>
      </c>
    </row>
    <row r="732" spans="2:11">
      <c r="B732" s="3" t="s">
        <v>1559</v>
      </c>
      <c r="C732" s="3" t="s">
        <v>1571</v>
      </c>
      <c r="D732" s="6" t="str">
        <f t="shared" si="73"/>
        <v>14-01</v>
      </c>
      <c r="E732" s="1">
        <f>_xlfn.IFNA(VLOOKUP('Comp X - Kilter'!B732,'Kilter Holds'!$P$36:$AA$208,6,0),0)</f>
        <v>0</v>
      </c>
      <c r="G732" s="2">
        <f t="shared" si="74"/>
        <v>0</v>
      </c>
      <c r="H732" s="2">
        <f t="shared" si="75"/>
        <v>0</v>
      </c>
    </row>
    <row r="733" spans="2:11">
      <c r="B733" s="3" t="s">
        <v>1559</v>
      </c>
      <c r="C733" s="3" t="s">
        <v>1571</v>
      </c>
      <c r="D733" s="7" t="str">
        <f t="shared" si="73"/>
        <v>15-12</v>
      </c>
      <c r="E733" s="1">
        <f>_xlfn.IFNA(VLOOKUP('Comp X - Kilter'!B733,'Kilter Holds'!$P$36:$AA$208,7,0),0)</f>
        <v>0</v>
      </c>
      <c r="G733" s="2">
        <f t="shared" si="74"/>
        <v>0</v>
      </c>
      <c r="H733" s="2">
        <f t="shared" si="75"/>
        <v>0</v>
      </c>
    </row>
    <row r="734" spans="2:11">
      <c r="B734" s="3" t="s">
        <v>1559</v>
      </c>
      <c r="C734" s="3" t="s">
        <v>1571</v>
      </c>
      <c r="D734" s="8" t="str">
        <f t="shared" si="73"/>
        <v>16-16</v>
      </c>
      <c r="E734" s="1">
        <f>_xlfn.IFNA(VLOOKUP('Comp X - Kilter'!B734,'Kilter Holds'!$P$36:$AA$208,8,0),0)</f>
        <v>0</v>
      </c>
      <c r="G734" s="2">
        <f t="shared" si="74"/>
        <v>0</v>
      </c>
      <c r="H734" s="2">
        <f t="shared" si="75"/>
        <v>0</v>
      </c>
    </row>
    <row r="735" spans="2:11">
      <c r="B735" s="3" t="s">
        <v>1559</v>
      </c>
      <c r="C735" s="3" t="s">
        <v>1571</v>
      </c>
      <c r="D735" s="9" t="str">
        <f t="shared" si="73"/>
        <v>13-01</v>
      </c>
      <c r="E735" s="1">
        <f>_xlfn.IFNA(VLOOKUP('Comp X - Kilter'!B735,'Kilter Holds'!$P$36:$AA$208,9,0),0)</f>
        <v>0</v>
      </c>
      <c r="G735" s="2">
        <f t="shared" si="74"/>
        <v>0</v>
      </c>
      <c r="H735" s="2">
        <f t="shared" si="75"/>
        <v>0</v>
      </c>
    </row>
    <row r="736" spans="2:11">
      <c r="B736" s="3" t="s">
        <v>1559</v>
      </c>
      <c r="C736" s="3" t="s">
        <v>1571</v>
      </c>
      <c r="D736" s="10" t="str">
        <f t="shared" si="73"/>
        <v>07-13</v>
      </c>
      <c r="E736" s="1">
        <f>_xlfn.IFNA(VLOOKUP('Comp X - Kilter'!B736,'Kilter Holds'!$P$36:$AA$208,10,0),0)</f>
        <v>0</v>
      </c>
      <c r="G736" s="2">
        <f t="shared" si="74"/>
        <v>0</v>
      </c>
      <c r="H736" s="2">
        <f t="shared" si="75"/>
        <v>0</v>
      </c>
    </row>
    <row r="737" spans="2:11">
      <c r="B737" s="3" t="s">
        <v>1559</v>
      </c>
      <c r="C737" s="3" t="s">
        <v>1571</v>
      </c>
      <c r="D737" s="11" t="str">
        <f t="shared" si="73"/>
        <v>11-26</v>
      </c>
      <c r="E737" s="1">
        <f>_xlfn.IFNA(VLOOKUP('Comp X - Kilter'!B737,'Kilter Holds'!$P$36:$AA$208,11,0),0)</f>
        <v>0</v>
      </c>
      <c r="G737" s="2">
        <f t="shared" si="74"/>
        <v>0</v>
      </c>
      <c r="H737" s="2">
        <f t="shared" si="75"/>
        <v>0</v>
      </c>
    </row>
    <row r="738" spans="2:11">
      <c r="B738" s="3" t="s">
        <v>1559</v>
      </c>
      <c r="C738" s="3" t="s">
        <v>1571</v>
      </c>
      <c r="D738" s="13" t="str">
        <f t="shared" si="73"/>
        <v>18-01</v>
      </c>
      <c r="E738" s="1">
        <f>_xlfn.IFNA(VLOOKUP('Comp X - Kilter'!B738,'Kilter Holds'!$P$36:$AA$208,12,0),0)</f>
        <v>0</v>
      </c>
      <c r="G738" s="2">
        <f t="shared" si="74"/>
        <v>0</v>
      </c>
      <c r="H738" s="2">
        <f t="shared" si="75"/>
        <v>0</v>
      </c>
    </row>
    <row r="739" spans="2:11">
      <c r="B739" s="3" t="s">
        <v>1559</v>
      </c>
      <c r="C739" s="3" t="s">
        <v>1571</v>
      </c>
      <c r="D739" s="12" t="str">
        <f t="shared" si="73"/>
        <v>Color Code</v>
      </c>
      <c r="E739" s="1" t="e">
        <f>_xlfn.IFNA(VLOOKUP('Comp X - Kilter'!B739,'Kilter Holds'!$P$36:$AA$208,13,0),0)</f>
        <v>#REF!</v>
      </c>
      <c r="G739" s="2" t="e">
        <f t="shared" si="74"/>
        <v>#REF!</v>
      </c>
      <c r="H739" s="2">
        <f t="shared" si="75"/>
        <v>0</v>
      </c>
    </row>
    <row r="740" spans="2:11" s="248" customFormat="1">
      <c r="B740" s="3" t="s">
        <v>1670</v>
      </c>
      <c r="C740" s="3" t="s">
        <v>1671</v>
      </c>
      <c r="D740" s="5" t="str">
        <f t="shared" si="73"/>
        <v>11-12</v>
      </c>
      <c r="E740" s="1">
        <f>_xlfn.IFNA(VLOOKUP('Comp X - Kilter'!B740,'Kilter Holds'!$P$36:$AA$208,5,0),0)</f>
        <v>0</v>
      </c>
      <c r="F740" s="2"/>
      <c r="G740" s="2">
        <f t="shared" ref="G740:G748" si="76">E740*F740</f>
        <v>0</v>
      </c>
      <c r="H740" s="2">
        <f t="shared" ref="H740:H748" si="77">IF($S$11="Y",G740*0.15,0)</f>
        <v>0</v>
      </c>
      <c r="K740" s="2"/>
    </row>
    <row r="741" spans="2:11" s="248" customFormat="1">
      <c r="B741" s="3" t="s">
        <v>1670</v>
      </c>
      <c r="C741" s="3" t="s">
        <v>1671</v>
      </c>
      <c r="D741" s="6" t="str">
        <f t="shared" si="73"/>
        <v>14-01</v>
      </c>
      <c r="E741" s="1">
        <f>_xlfn.IFNA(VLOOKUP('Comp X - Kilter'!B741,'Kilter Holds'!$P$36:$AA$208,6,0),0)</f>
        <v>0</v>
      </c>
      <c r="F741" s="2"/>
      <c r="G741" s="2">
        <f t="shared" si="76"/>
        <v>0</v>
      </c>
      <c r="H741" s="2">
        <f t="shared" si="77"/>
        <v>0</v>
      </c>
      <c r="K741" s="2"/>
    </row>
    <row r="742" spans="2:11" s="248" customFormat="1">
      <c r="B742" s="3" t="s">
        <v>1670</v>
      </c>
      <c r="C742" s="3" t="s">
        <v>1671</v>
      </c>
      <c r="D742" s="7" t="str">
        <f t="shared" si="73"/>
        <v>15-12</v>
      </c>
      <c r="E742" s="1">
        <f>_xlfn.IFNA(VLOOKUP('Comp X - Kilter'!B742,'Kilter Holds'!$P$36:$AA$208,7,0),0)</f>
        <v>0</v>
      </c>
      <c r="F742" s="2"/>
      <c r="G742" s="2">
        <f t="shared" si="76"/>
        <v>0</v>
      </c>
      <c r="H742" s="2">
        <f t="shared" si="77"/>
        <v>0</v>
      </c>
      <c r="K742" s="2"/>
    </row>
    <row r="743" spans="2:11" s="248" customFormat="1">
      <c r="B743" s="3" t="s">
        <v>1670</v>
      </c>
      <c r="C743" s="3" t="s">
        <v>1671</v>
      </c>
      <c r="D743" s="8" t="str">
        <f t="shared" si="73"/>
        <v>16-16</v>
      </c>
      <c r="E743" s="1">
        <f>_xlfn.IFNA(VLOOKUP('Comp X - Kilter'!B743,'Kilter Holds'!$P$36:$AA$208,8,0),0)</f>
        <v>0</v>
      </c>
      <c r="F743" s="2"/>
      <c r="G743" s="2">
        <f t="shared" si="76"/>
        <v>0</v>
      </c>
      <c r="H743" s="2">
        <f t="shared" si="77"/>
        <v>0</v>
      </c>
      <c r="K743" s="2"/>
    </row>
    <row r="744" spans="2:11" s="248" customFormat="1">
      <c r="B744" s="3" t="s">
        <v>1670</v>
      </c>
      <c r="C744" s="3" t="s">
        <v>1671</v>
      </c>
      <c r="D744" s="9" t="str">
        <f t="shared" si="73"/>
        <v>13-01</v>
      </c>
      <c r="E744" s="1">
        <f>_xlfn.IFNA(VLOOKUP('Comp X - Kilter'!B744,'Kilter Holds'!$P$36:$AA$208,9,0),0)</f>
        <v>0</v>
      </c>
      <c r="F744" s="2"/>
      <c r="G744" s="2">
        <f t="shared" si="76"/>
        <v>0</v>
      </c>
      <c r="H744" s="2">
        <f t="shared" si="77"/>
        <v>0</v>
      </c>
      <c r="K744" s="2"/>
    </row>
    <row r="745" spans="2:11" s="248" customFormat="1">
      <c r="B745" s="3" t="s">
        <v>1670</v>
      </c>
      <c r="C745" s="3" t="s">
        <v>1671</v>
      </c>
      <c r="D745" s="10" t="str">
        <f t="shared" si="73"/>
        <v>07-13</v>
      </c>
      <c r="E745" s="1">
        <f>_xlfn.IFNA(VLOOKUP('Comp X - Kilter'!B745,'Kilter Holds'!$P$36:$AA$208,10,0),0)</f>
        <v>0</v>
      </c>
      <c r="F745" s="2"/>
      <c r="G745" s="2">
        <f t="shared" si="76"/>
        <v>0</v>
      </c>
      <c r="H745" s="2">
        <f t="shared" si="77"/>
        <v>0</v>
      </c>
      <c r="K745" s="2"/>
    </row>
    <row r="746" spans="2:11" s="248" customFormat="1">
      <c r="B746" s="3" t="s">
        <v>1670</v>
      </c>
      <c r="C746" s="3" t="s">
        <v>1671</v>
      </c>
      <c r="D746" s="11" t="str">
        <f t="shared" si="73"/>
        <v>11-26</v>
      </c>
      <c r="E746" s="1">
        <f>_xlfn.IFNA(VLOOKUP('Comp X - Kilter'!B746,'Kilter Holds'!$P$36:$AA$208,11,0),0)</f>
        <v>0</v>
      </c>
      <c r="F746" s="2"/>
      <c r="G746" s="2">
        <f t="shared" si="76"/>
        <v>0</v>
      </c>
      <c r="H746" s="2">
        <f t="shared" si="77"/>
        <v>0</v>
      </c>
      <c r="K746" s="2"/>
    </row>
    <row r="747" spans="2:11" s="248" customFormat="1">
      <c r="B747" s="3" t="s">
        <v>1670</v>
      </c>
      <c r="C747" s="3" t="s">
        <v>1671</v>
      </c>
      <c r="D747" s="13" t="str">
        <f t="shared" si="73"/>
        <v>18-01</v>
      </c>
      <c r="E747" s="1">
        <f>_xlfn.IFNA(VLOOKUP('Comp X - Kilter'!B747,'Kilter Holds'!$P$36:$AA$208,12,0),0)</f>
        <v>0</v>
      </c>
      <c r="F747" s="2"/>
      <c r="G747" s="2">
        <f t="shared" si="76"/>
        <v>0</v>
      </c>
      <c r="H747" s="2">
        <f t="shared" si="77"/>
        <v>0</v>
      </c>
      <c r="K747" s="2"/>
    </row>
    <row r="748" spans="2:11" s="248" customFormat="1">
      <c r="B748" s="3" t="s">
        <v>1670</v>
      </c>
      <c r="C748" s="3" t="s">
        <v>1671</v>
      </c>
      <c r="D748" s="12" t="str">
        <f t="shared" si="73"/>
        <v>Color Code</v>
      </c>
      <c r="E748" s="1" t="e">
        <f>_xlfn.IFNA(VLOOKUP('Comp X - Kilter'!B748,'Kilter Holds'!$P$36:$AA$208,13,0),0)</f>
        <v>#REF!</v>
      </c>
      <c r="F748" s="2"/>
      <c r="G748" s="2" t="e">
        <f t="shared" si="76"/>
        <v>#REF!</v>
      </c>
      <c r="H748" s="2">
        <f t="shared" si="77"/>
        <v>0</v>
      </c>
      <c r="K748" s="2"/>
    </row>
    <row r="749" spans="2:11">
      <c r="B749" t="s">
        <v>1521</v>
      </c>
      <c r="C749" t="s">
        <v>1531</v>
      </c>
      <c r="D749" s="5" t="str">
        <f t="shared" ref="D749:D757" si="78">D677</f>
        <v>11-12</v>
      </c>
      <c r="E749" s="1">
        <f>_xlfn.IFNA(VLOOKUP('Comp X - Kilter'!B749,'Kilter Holds'!$P$36:$AA$208,5,0),0)</f>
        <v>0</v>
      </c>
      <c r="G749" s="2">
        <f t="shared" si="52"/>
        <v>0</v>
      </c>
      <c r="H749" s="2">
        <f t="shared" si="53"/>
        <v>0</v>
      </c>
    </row>
    <row r="750" spans="2:11">
      <c r="B750" t="s">
        <v>1521</v>
      </c>
      <c r="C750" t="s">
        <v>1531</v>
      </c>
      <c r="D750" s="6" t="str">
        <f t="shared" si="78"/>
        <v>14-01</v>
      </c>
      <c r="E750" s="1">
        <f>_xlfn.IFNA(VLOOKUP('Comp X - Kilter'!B750,'Kilter Holds'!$P$36:$AA$208,6,0),0)</f>
        <v>0</v>
      </c>
      <c r="G750" s="2">
        <f t="shared" si="52"/>
        <v>0</v>
      </c>
      <c r="H750" s="2">
        <f t="shared" si="53"/>
        <v>0</v>
      </c>
    </row>
    <row r="751" spans="2:11">
      <c r="B751" t="s">
        <v>1521</v>
      </c>
      <c r="C751" t="s">
        <v>1531</v>
      </c>
      <c r="D751" s="7" t="str">
        <f t="shared" si="78"/>
        <v>15-12</v>
      </c>
      <c r="E751" s="1">
        <f>_xlfn.IFNA(VLOOKUP('Comp X - Kilter'!B751,'Kilter Holds'!$P$36:$AA$208,7,0),0)</f>
        <v>0</v>
      </c>
      <c r="G751" s="2">
        <f t="shared" si="52"/>
        <v>0</v>
      </c>
      <c r="H751" s="2">
        <f t="shared" si="53"/>
        <v>0</v>
      </c>
    </row>
    <row r="752" spans="2:11">
      <c r="B752" t="s">
        <v>1521</v>
      </c>
      <c r="C752" t="s">
        <v>1531</v>
      </c>
      <c r="D752" s="8" t="str">
        <f t="shared" si="78"/>
        <v>16-16</v>
      </c>
      <c r="E752" s="1">
        <f>_xlfn.IFNA(VLOOKUP('Comp X - Kilter'!B752,'Kilter Holds'!$P$36:$AA$208,8,0),0)</f>
        <v>0</v>
      </c>
      <c r="G752" s="2">
        <f t="shared" si="52"/>
        <v>0</v>
      </c>
      <c r="H752" s="2">
        <f t="shared" si="53"/>
        <v>0</v>
      </c>
    </row>
    <row r="753" spans="2:8">
      <c r="B753" t="s">
        <v>1521</v>
      </c>
      <c r="C753" t="s">
        <v>1531</v>
      </c>
      <c r="D753" s="9" t="str">
        <f t="shared" si="78"/>
        <v>13-01</v>
      </c>
      <c r="E753" s="1">
        <f>_xlfn.IFNA(VLOOKUP('Comp X - Kilter'!B753,'Kilter Holds'!$P$36:$AA$208,9,0),0)</f>
        <v>0</v>
      </c>
      <c r="G753" s="2">
        <f t="shared" si="52"/>
        <v>0</v>
      </c>
      <c r="H753" s="2">
        <f t="shared" si="53"/>
        <v>0</v>
      </c>
    </row>
    <row r="754" spans="2:8">
      <c r="B754" t="s">
        <v>1521</v>
      </c>
      <c r="C754" t="s">
        <v>1531</v>
      </c>
      <c r="D754" s="10" t="str">
        <f t="shared" si="78"/>
        <v>07-13</v>
      </c>
      <c r="E754" s="1">
        <f>_xlfn.IFNA(VLOOKUP('Comp X - Kilter'!B754,'Kilter Holds'!$P$36:$AA$208,10,0),0)</f>
        <v>0</v>
      </c>
      <c r="G754" s="2">
        <f t="shared" si="52"/>
        <v>0</v>
      </c>
      <c r="H754" s="2">
        <f t="shared" si="53"/>
        <v>0</v>
      </c>
    </row>
    <row r="755" spans="2:8">
      <c r="B755" t="s">
        <v>1521</v>
      </c>
      <c r="C755" t="s">
        <v>1531</v>
      </c>
      <c r="D755" s="11" t="str">
        <f t="shared" si="78"/>
        <v>11-26</v>
      </c>
      <c r="E755" s="1">
        <f>_xlfn.IFNA(VLOOKUP('Comp X - Kilter'!B755,'Kilter Holds'!$P$36:$AA$208,11,0),0)</f>
        <v>0</v>
      </c>
      <c r="G755" s="2">
        <f t="shared" si="52"/>
        <v>0</v>
      </c>
      <c r="H755" s="2">
        <f t="shared" si="53"/>
        <v>0</v>
      </c>
    </row>
    <row r="756" spans="2:8">
      <c r="B756" t="s">
        <v>1521</v>
      </c>
      <c r="C756" t="s">
        <v>1531</v>
      </c>
      <c r="D756" s="13" t="str">
        <f t="shared" si="78"/>
        <v>18-01</v>
      </c>
      <c r="E756" s="1">
        <f>_xlfn.IFNA(VLOOKUP('Comp X - Kilter'!B756,'Kilter Holds'!$P$36:$AA$208,12,0),0)</f>
        <v>0</v>
      </c>
      <c r="G756" s="2">
        <f t="shared" si="52"/>
        <v>0</v>
      </c>
      <c r="H756" s="2">
        <f t="shared" si="53"/>
        <v>0</v>
      </c>
    </row>
    <row r="757" spans="2:8">
      <c r="B757" t="s">
        <v>1521</v>
      </c>
      <c r="C757" t="s">
        <v>1531</v>
      </c>
      <c r="D757" s="12" t="str">
        <f t="shared" si="78"/>
        <v>Color Code</v>
      </c>
      <c r="E757" s="1" t="e">
        <f>_xlfn.IFNA(VLOOKUP('Comp X - Kilter'!B757,'Kilter Holds'!$P$36:$AA$208,13,0),0)</f>
        <v>#REF!</v>
      </c>
      <c r="G757" s="2" t="e">
        <f t="shared" si="52"/>
        <v>#REF!</v>
      </c>
      <c r="H757" s="2">
        <f t="shared" si="53"/>
        <v>0</v>
      </c>
    </row>
    <row r="758" spans="2:8">
      <c r="B758" t="s">
        <v>1519</v>
      </c>
      <c r="C758" t="s">
        <v>1532</v>
      </c>
      <c r="D758" s="5" t="str">
        <f t="shared" si="34"/>
        <v>11-12</v>
      </c>
      <c r="E758" s="1">
        <f>_xlfn.IFNA(VLOOKUP('Comp X - Kilter'!B758,'Kilter Holds'!$P$36:$AA$208,5,0),0)</f>
        <v>0</v>
      </c>
      <c r="G758" s="2">
        <f t="shared" si="52"/>
        <v>0</v>
      </c>
      <c r="H758" s="2">
        <f t="shared" si="53"/>
        <v>0</v>
      </c>
    </row>
    <row r="759" spans="2:8">
      <c r="B759" t="s">
        <v>1519</v>
      </c>
      <c r="C759" t="s">
        <v>1532</v>
      </c>
      <c r="D759" s="6" t="str">
        <f t="shared" si="34"/>
        <v>14-01</v>
      </c>
      <c r="E759" s="1">
        <f>_xlfn.IFNA(VLOOKUP('Comp X - Kilter'!B759,'Kilter Holds'!$P$36:$AA$208,6,0),0)</f>
        <v>0</v>
      </c>
      <c r="G759" s="2">
        <f t="shared" si="52"/>
        <v>0</v>
      </c>
      <c r="H759" s="2">
        <f t="shared" si="53"/>
        <v>0</v>
      </c>
    </row>
    <row r="760" spans="2:8">
      <c r="B760" t="s">
        <v>1519</v>
      </c>
      <c r="C760" t="s">
        <v>1532</v>
      </c>
      <c r="D760" s="7" t="str">
        <f t="shared" si="34"/>
        <v>15-12</v>
      </c>
      <c r="E760" s="1">
        <f>_xlfn.IFNA(VLOOKUP('Comp X - Kilter'!B760,'Kilter Holds'!$P$36:$AA$208,7,0),0)</f>
        <v>0</v>
      </c>
      <c r="G760" s="2">
        <f t="shared" si="52"/>
        <v>0</v>
      </c>
      <c r="H760" s="2">
        <f t="shared" si="53"/>
        <v>0</v>
      </c>
    </row>
    <row r="761" spans="2:8">
      <c r="B761" t="s">
        <v>1519</v>
      </c>
      <c r="C761" t="s">
        <v>1532</v>
      </c>
      <c r="D761" s="8" t="str">
        <f t="shared" si="34"/>
        <v>16-16</v>
      </c>
      <c r="E761" s="1">
        <f>_xlfn.IFNA(VLOOKUP('Comp X - Kilter'!B761,'Kilter Holds'!$P$36:$AA$208,8,0),0)</f>
        <v>0</v>
      </c>
      <c r="G761" s="2">
        <f t="shared" si="52"/>
        <v>0</v>
      </c>
      <c r="H761" s="2">
        <f t="shared" si="53"/>
        <v>0</v>
      </c>
    </row>
    <row r="762" spans="2:8">
      <c r="B762" t="s">
        <v>1519</v>
      </c>
      <c r="C762" t="s">
        <v>1532</v>
      </c>
      <c r="D762" s="9" t="str">
        <f t="shared" si="34"/>
        <v>13-01</v>
      </c>
      <c r="E762" s="1">
        <f>_xlfn.IFNA(VLOOKUP('Comp X - Kilter'!B762,'Kilter Holds'!$P$36:$AA$208,9,0),0)</f>
        <v>0</v>
      </c>
      <c r="G762" s="2">
        <f t="shared" si="52"/>
        <v>0</v>
      </c>
      <c r="H762" s="2">
        <f t="shared" si="53"/>
        <v>0</v>
      </c>
    </row>
    <row r="763" spans="2:8">
      <c r="B763" t="s">
        <v>1519</v>
      </c>
      <c r="C763" t="s">
        <v>1532</v>
      </c>
      <c r="D763" s="10" t="str">
        <f t="shared" si="34"/>
        <v>07-13</v>
      </c>
      <c r="E763" s="1">
        <f>_xlfn.IFNA(VLOOKUP('Comp X - Kilter'!B763,'Kilter Holds'!$P$36:$AA$208,10,0),0)</f>
        <v>0</v>
      </c>
      <c r="G763" s="2">
        <f t="shared" si="52"/>
        <v>0</v>
      </c>
      <c r="H763" s="2">
        <f t="shared" si="53"/>
        <v>0</v>
      </c>
    </row>
    <row r="764" spans="2:8">
      <c r="B764" t="s">
        <v>1519</v>
      </c>
      <c r="C764" t="s">
        <v>1532</v>
      </c>
      <c r="D764" s="11" t="str">
        <f t="shared" si="34"/>
        <v>11-26</v>
      </c>
      <c r="E764" s="1">
        <f>_xlfn.IFNA(VLOOKUP('Comp X - Kilter'!B764,'Kilter Holds'!$P$36:$AA$208,11,0),0)</f>
        <v>0</v>
      </c>
      <c r="G764" s="2">
        <f t="shared" si="52"/>
        <v>0</v>
      </c>
      <c r="H764" s="2">
        <f t="shared" si="53"/>
        <v>0</v>
      </c>
    </row>
    <row r="765" spans="2:8">
      <c r="B765" t="s">
        <v>1519</v>
      </c>
      <c r="C765" t="s">
        <v>1532</v>
      </c>
      <c r="D765" s="13" t="str">
        <f t="shared" si="34"/>
        <v>18-01</v>
      </c>
      <c r="E765" s="1">
        <f>_xlfn.IFNA(VLOOKUP('Comp X - Kilter'!B765,'Kilter Holds'!$P$36:$AA$208,12,0),0)</f>
        <v>0</v>
      </c>
      <c r="G765" s="2">
        <f t="shared" si="52"/>
        <v>0</v>
      </c>
      <c r="H765" s="2">
        <f t="shared" si="53"/>
        <v>0</v>
      </c>
    </row>
    <row r="766" spans="2:8">
      <c r="B766" t="s">
        <v>1519</v>
      </c>
      <c r="C766" t="s">
        <v>1532</v>
      </c>
      <c r="D766" s="12" t="str">
        <f t="shared" si="34"/>
        <v>Color Code</v>
      </c>
      <c r="E766" s="1" t="e">
        <f>_xlfn.IFNA(VLOOKUP('Comp X - Kilter'!B766,'Kilter Holds'!$P$36:$AA$208,13,0),0)</f>
        <v>#REF!</v>
      </c>
      <c r="G766" s="2" t="e">
        <f t="shared" si="52"/>
        <v>#REF!</v>
      </c>
      <c r="H766" s="2">
        <f t="shared" si="53"/>
        <v>0</v>
      </c>
    </row>
    <row r="767" spans="2:8">
      <c r="B767" t="s">
        <v>1516</v>
      </c>
      <c r="C767" t="s">
        <v>1517</v>
      </c>
      <c r="D767" s="5" t="str">
        <f t="shared" ref="D767:D775" si="79">D560</f>
        <v>11-12</v>
      </c>
      <c r="E767" s="1">
        <f>_xlfn.IFNA(VLOOKUP('Comp X - Kilter'!B767,'Kilter Holds'!$P$36:$AA$208,5,0),0)</f>
        <v>0</v>
      </c>
      <c r="G767" s="2">
        <f t="shared" ref="G767:G775" si="80">E767*F767</f>
        <v>0</v>
      </c>
      <c r="H767" s="2">
        <f t="shared" ref="H767:H775" si="81">IF($S$11="Y",G767*0.15,0)</f>
        <v>0</v>
      </c>
    </row>
    <row r="768" spans="2:8">
      <c r="B768" t="s">
        <v>1516</v>
      </c>
      <c r="C768" t="s">
        <v>1517</v>
      </c>
      <c r="D768" s="6" t="str">
        <f t="shared" si="79"/>
        <v>14-01</v>
      </c>
      <c r="E768" s="1">
        <f>_xlfn.IFNA(VLOOKUP('Comp X - Kilter'!B768,'Kilter Holds'!$P$36:$AA$208,6,0),0)</f>
        <v>0</v>
      </c>
      <c r="G768" s="2">
        <f t="shared" si="80"/>
        <v>0</v>
      </c>
      <c r="H768" s="2">
        <f t="shared" si="81"/>
        <v>0</v>
      </c>
    </row>
    <row r="769" spans="2:8">
      <c r="B769" t="s">
        <v>1516</v>
      </c>
      <c r="C769" t="s">
        <v>1517</v>
      </c>
      <c r="D769" s="7" t="str">
        <f t="shared" si="79"/>
        <v>15-12</v>
      </c>
      <c r="E769" s="1">
        <f>_xlfn.IFNA(VLOOKUP('Comp X - Kilter'!B769,'Kilter Holds'!$P$36:$AA$208,7,0),0)</f>
        <v>0</v>
      </c>
      <c r="G769" s="2">
        <f t="shared" si="80"/>
        <v>0</v>
      </c>
      <c r="H769" s="2">
        <f t="shared" si="81"/>
        <v>0</v>
      </c>
    </row>
    <row r="770" spans="2:8">
      <c r="B770" t="s">
        <v>1516</v>
      </c>
      <c r="C770" t="s">
        <v>1517</v>
      </c>
      <c r="D770" s="8" t="str">
        <f t="shared" si="79"/>
        <v>16-16</v>
      </c>
      <c r="E770" s="1">
        <f>_xlfn.IFNA(VLOOKUP('Comp X - Kilter'!B770,'Kilter Holds'!$P$36:$AA$208,8,0),0)</f>
        <v>0</v>
      </c>
      <c r="G770" s="2">
        <f t="shared" si="80"/>
        <v>0</v>
      </c>
      <c r="H770" s="2">
        <f t="shared" si="81"/>
        <v>0</v>
      </c>
    </row>
    <row r="771" spans="2:8">
      <c r="B771" t="s">
        <v>1516</v>
      </c>
      <c r="C771" t="s">
        <v>1517</v>
      </c>
      <c r="D771" s="9" t="str">
        <f t="shared" si="79"/>
        <v>13-01</v>
      </c>
      <c r="E771" s="1">
        <f>_xlfn.IFNA(VLOOKUP('Comp X - Kilter'!B771,'Kilter Holds'!$P$36:$AA$208,9,0),0)</f>
        <v>0</v>
      </c>
      <c r="G771" s="2">
        <f t="shared" si="80"/>
        <v>0</v>
      </c>
      <c r="H771" s="2">
        <f t="shared" si="81"/>
        <v>0</v>
      </c>
    </row>
    <row r="772" spans="2:8">
      <c r="B772" t="s">
        <v>1516</v>
      </c>
      <c r="C772" t="s">
        <v>1517</v>
      </c>
      <c r="D772" s="10" t="str">
        <f t="shared" si="79"/>
        <v>07-13</v>
      </c>
      <c r="E772" s="1">
        <f>_xlfn.IFNA(VLOOKUP('Comp X - Kilter'!B772,'Kilter Holds'!$P$36:$AA$208,10,0),0)</f>
        <v>0</v>
      </c>
      <c r="G772" s="2">
        <f t="shared" si="80"/>
        <v>0</v>
      </c>
      <c r="H772" s="2">
        <f t="shared" si="81"/>
        <v>0</v>
      </c>
    </row>
    <row r="773" spans="2:8">
      <c r="B773" t="s">
        <v>1516</v>
      </c>
      <c r="C773" t="s">
        <v>1517</v>
      </c>
      <c r="D773" s="11" t="str">
        <f t="shared" si="79"/>
        <v>11-26</v>
      </c>
      <c r="E773" s="1">
        <f>_xlfn.IFNA(VLOOKUP('Comp X - Kilter'!B773,'Kilter Holds'!$P$36:$AA$208,11,0),0)</f>
        <v>0</v>
      </c>
      <c r="G773" s="2">
        <f t="shared" si="80"/>
        <v>0</v>
      </c>
      <c r="H773" s="2">
        <f t="shared" si="81"/>
        <v>0</v>
      </c>
    </row>
    <row r="774" spans="2:8">
      <c r="B774" t="s">
        <v>1516</v>
      </c>
      <c r="C774" t="s">
        <v>1517</v>
      </c>
      <c r="D774" s="13" t="str">
        <f t="shared" si="79"/>
        <v>18-01</v>
      </c>
      <c r="E774" s="1">
        <f>_xlfn.IFNA(VLOOKUP('Comp X - Kilter'!B774,'Kilter Holds'!$P$36:$AA$208,12,0),0)</f>
        <v>0</v>
      </c>
      <c r="G774" s="2">
        <f t="shared" si="80"/>
        <v>0</v>
      </c>
      <c r="H774" s="2">
        <f t="shared" si="81"/>
        <v>0</v>
      </c>
    </row>
    <row r="775" spans="2:8">
      <c r="B775" t="s">
        <v>1516</v>
      </c>
      <c r="C775" t="s">
        <v>1517</v>
      </c>
      <c r="D775" s="12" t="str">
        <f t="shared" si="79"/>
        <v>Color Code</v>
      </c>
      <c r="E775" s="1" t="e">
        <f>_xlfn.IFNA(VLOOKUP('Comp X - Kilter'!B775,'Kilter Holds'!$P$36:$AA$208,13,0),0)</f>
        <v>#REF!</v>
      </c>
      <c r="G775" s="2" t="e">
        <f t="shared" si="80"/>
        <v>#REF!</v>
      </c>
      <c r="H775" s="2">
        <f t="shared" si="81"/>
        <v>0</v>
      </c>
    </row>
    <row r="776" spans="2:8">
      <c r="B776" t="s">
        <v>502</v>
      </c>
      <c r="C776" t="s">
        <v>1044</v>
      </c>
      <c r="D776" s="5" t="str">
        <f t="shared" ref="D776:D784" si="82">D560</f>
        <v>11-12</v>
      </c>
      <c r="E776" s="1">
        <f>_xlfn.IFNA(VLOOKUP('Comp X - Kilter'!B776,'Kilter Holds'!$P$36:$AA$208,5,0),0)</f>
        <v>0</v>
      </c>
      <c r="G776" s="2">
        <f t="shared" si="28"/>
        <v>0</v>
      </c>
      <c r="H776" s="2">
        <f t="shared" si="29"/>
        <v>0</v>
      </c>
    </row>
    <row r="777" spans="2:8">
      <c r="B777" t="s">
        <v>502</v>
      </c>
      <c r="C777" t="s">
        <v>1044</v>
      </c>
      <c r="D777" s="6" t="str">
        <f t="shared" si="82"/>
        <v>14-01</v>
      </c>
      <c r="E777" s="1">
        <f>_xlfn.IFNA(VLOOKUP('Comp X - Kilter'!B777,'Kilter Holds'!$P$36:$AA$208,6,0),0)</f>
        <v>0</v>
      </c>
      <c r="G777" s="2">
        <f t="shared" si="28"/>
        <v>0</v>
      </c>
      <c r="H777" s="2">
        <f t="shared" si="29"/>
        <v>0</v>
      </c>
    </row>
    <row r="778" spans="2:8">
      <c r="B778" t="s">
        <v>502</v>
      </c>
      <c r="C778" t="s">
        <v>1044</v>
      </c>
      <c r="D778" s="7" t="str">
        <f t="shared" si="82"/>
        <v>15-12</v>
      </c>
      <c r="E778" s="1">
        <f>_xlfn.IFNA(VLOOKUP('Comp X - Kilter'!B778,'Kilter Holds'!$P$36:$AA$208,7,0),0)</f>
        <v>0</v>
      </c>
      <c r="G778" s="2">
        <f t="shared" si="28"/>
        <v>0</v>
      </c>
      <c r="H778" s="2">
        <f t="shared" si="29"/>
        <v>0</v>
      </c>
    </row>
    <row r="779" spans="2:8">
      <c r="B779" t="s">
        <v>502</v>
      </c>
      <c r="C779" t="s">
        <v>1044</v>
      </c>
      <c r="D779" s="8" t="str">
        <f t="shared" si="82"/>
        <v>16-16</v>
      </c>
      <c r="E779" s="1">
        <f>_xlfn.IFNA(VLOOKUP('Comp X - Kilter'!B779,'Kilter Holds'!$P$36:$AA$208,8,0),0)</f>
        <v>0</v>
      </c>
      <c r="G779" s="2">
        <f t="shared" si="28"/>
        <v>0</v>
      </c>
      <c r="H779" s="2">
        <f t="shared" si="29"/>
        <v>0</v>
      </c>
    </row>
    <row r="780" spans="2:8">
      <c r="B780" t="s">
        <v>502</v>
      </c>
      <c r="C780" t="s">
        <v>1044</v>
      </c>
      <c r="D780" s="9" t="str">
        <f t="shared" si="82"/>
        <v>13-01</v>
      </c>
      <c r="E780" s="1">
        <f>_xlfn.IFNA(VLOOKUP('Comp X - Kilter'!B780,'Kilter Holds'!$P$36:$AA$208,9,0),0)</f>
        <v>0</v>
      </c>
      <c r="G780" s="2">
        <f t="shared" si="28"/>
        <v>0</v>
      </c>
      <c r="H780" s="2">
        <f t="shared" si="29"/>
        <v>0</v>
      </c>
    </row>
    <row r="781" spans="2:8">
      <c r="B781" t="s">
        <v>502</v>
      </c>
      <c r="C781" t="s">
        <v>1044</v>
      </c>
      <c r="D781" s="10" t="str">
        <f t="shared" si="82"/>
        <v>07-13</v>
      </c>
      <c r="E781" s="1">
        <f>_xlfn.IFNA(VLOOKUP('Comp X - Kilter'!B781,'Kilter Holds'!$P$36:$AA$208,10,0),0)</f>
        <v>0</v>
      </c>
      <c r="G781" s="2">
        <f t="shared" si="28"/>
        <v>0</v>
      </c>
      <c r="H781" s="2">
        <f t="shared" si="29"/>
        <v>0</v>
      </c>
    </row>
    <row r="782" spans="2:8">
      <c r="B782" t="s">
        <v>502</v>
      </c>
      <c r="C782" t="s">
        <v>1044</v>
      </c>
      <c r="D782" s="11" t="str">
        <f t="shared" si="82"/>
        <v>11-26</v>
      </c>
      <c r="E782" s="1">
        <f>_xlfn.IFNA(VLOOKUP('Comp X - Kilter'!B782,'Kilter Holds'!$P$36:$AA$208,11,0),0)</f>
        <v>0</v>
      </c>
      <c r="G782" s="2">
        <f t="shared" si="28"/>
        <v>0</v>
      </c>
      <c r="H782" s="2">
        <f t="shared" si="29"/>
        <v>0</v>
      </c>
    </row>
    <row r="783" spans="2:8">
      <c r="B783" t="s">
        <v>502</v>
      </c>
      <c r="C783" t="s">
        <v>1044</v>
      </c>
      <c r="D783" s="13" t="str">
        <f t="shared" si="82"/>
        <v>18-01</v>
      </c>
      <c r="E783" s="1">
        <f>_xlfn.IFNA(VLOOKUP('Comp X - Kilter'!B783,'Kilter Holds'!$P$36:$AA$208,12,0),0)</f>
        <v>0</v>
      </c>
      <c r="G783" s="2">
        <f t="shared" si="28"/>
        <v>0</v>
      </c>
      <c r="H783" s="2">
        <f t="shared" si="29"/>
        <v>0</v>
      </c>
    </row>
    <row r="784" spans="2:8">
      <c r="B784" t="s">
        <v>502</v>
      </c>
      <c r="C784" t="s">
        <v>1044</v>
      </c>
      <c r="D784" s="12" t="str">
        <f t="shared" si="82"/>
        <v>Color Code</v>
      </c>
      <c r="E784" s="1" t="e">
        <f>_xlfn.IFNA(VLOOKUP('Comp X - Kilter'!B784,'Kilter Holds'!$P$36:$AA$208,13,0),0)</f>
        <v>#REF!</v>
      </c>
      <c r="G784" s="2" t="e">
        <f t="shared" si="28"/>
        <v>#REF!</v>
      </c>
      <c r="H784" s="2">
        <f t="shared" si="29"/>
        <v>0</v>
      </c>
    </row>
    <row r="785" spans="2:8">
      <c r="B785" t="s">
        <v>421</v>
      </c>
      <c r="C785" t="s">
        <v>1045</v>
      </c>
      <c r="D785" s="5" t="str">
        <f t="shared" si="34"/>
        <v>11-12</v>
      </c>
      <c r="E785" s="1">
        <f>_xlfn.IFNA(VLOOKUP('Comp X - Kilter'!B785,'Kilter Holds'!$P$36:$AA$208,5,0),0)</f>
        <v>0</v>
      </c>
      <c r="G785" s="2">
        <f t="shared" si="28"/>
        <v>0</v>
      </c>
      <c r="H785" s="2">
        <f t="shared" si="29"/>
        <v>0</v>
      </c>
    </row>
    <row r="786" spans="2:8">
      <c r="B786" t="s">
        <v>421</v>
      </c>
      <c r="C786" t="s">
        <v>1045</v>
      </c>
      <c r="D786" s="6" t="str">
        <f t="shared" si="34"/>
        <v>14-01</v>
      </c>
      <c r="E786" s="1">
        <f>_xlfn.IFNA(VLOOKUP('Comp X - Kilter'!B786,'Kilter Holds'!$P$36:$AA$208,6,0),0)</f>
        <v>0</v>
      </c>
      <c r="G786" s="2">
        <f t="shared" si="28"/>
        <v>0</v>
      </c>
      <c r="H786" s="2">
        <f t="shared" si="29"/>
        <v>0</v>
      </c>
    </row>
    <row r="787" spans="2:8">
      <c r="B787" t="s">
        <v>421</v>
      </c>
      <c r="C787" t="s">
        <v>1045</v>
      </c>
      <c r="D787" s="7" t="str">
        <f t="shared" si="34"/>
        <v>15-12</v>
      </c>
      <c r="E787" s="1">
        <f>_xlfn.IFNA(VLOOKUP('Comp X - Kilter'!B787,'Kilter Holds'!$P$36:$AA$208,7,0),0)</f>
        <v>0</v>
      </c>
      <c r="G787" s="2">
        <f t="shared" si="28"/>
        <v>0</v>
      </c>
      <c r="H787" s="2">
        <f t="shared" si="29"/>
        <v>0</v>
      </c>
    </row>
    <row r="788" spans="2:8">
      <c r="B788" t="s">
        <v>421</v>
      </c>
      <c r="C788" t="s">
        <v>1045</v>
      </c>
      <c r="D788" s="8" t="str">
        <f t="shared" si="34"/>
        <v>16-16</v>
      </c>
      <c r="E788" s="1">
        <f>_xlfn.IFNA(VLOOKUP('Comp X - Kilter'!B788,'Kilter Holds'!$P$36:$AA$208,8,0),0)</f>
        <v>0</v>
      </c>
      <c r="G788" s="2">
        <f t="shared" si="28"/>
        <v>0</v>
      </c>
      <c r="H788" s="2">
        <f t="shared" si="29"/>
        <v>0</v>
      </c>
    </row>
    <row r="789" spans="2:8">
      <c r="B789" t="s">
        <v>421</v>
      </c>
      <c r="C789" t="s">
        <v>1045</v>
      </c>
      <c r="D789" s="9" t="str">
        <f t="shared" si="34"/>
        <v>13-01</v>
      </c>
      <c r="E789" s="1">
        <f>_xlfn.IFNA(VLOOKUP('Comp X - Kilter'!B789,'Kilter Holds'!$P$36:$AA$208,9,0),0)</f>
        <v>0</v>
      </c>
      <c r="G789" s="2">
        <f t="shared" si="28"/>
        <v>0</v>
      </c>
      <c r="H789" s="2">
        <f t="shared" si="29"/>
        <v>0</v>
      </c>
    </row>
    <row r="790" spans="2:8">
      <c r="B790" t="s">
        <v>421</v>
      </c>
      <c r="C790" t="s">
        <v>1045</v>
      </c>
      <c r="D790" s="10" t="str">
        <f t="shared" si="34"/>
        <v>07-13</v>
      </c>
      <c r="E790" s="1">
        <f>_xlfn.IFNA(VLOOKUP('Comp X - Kilter'!B790,'Kilter Holds'!$P$36:$AA$208,10,0),0)</f>
        <v>0</v>
      </c>
      <c r="G790" s="2">
        <f t="shared" si="28"/>
        <v>0</v>
      </c>
      <c r="H790" s="2">
        <f t="shared" si="29"/>
        <v>0</v>
      </c>
    </row>
    <row r="791" spans="2:8">
      <c r="B791" t="s">
        <v>421</v>
      </c>
      <c r="C791" t="s">
        <v>1045</v>
      </c>
      <c r="D791" s="11" t="str">
        <f t="shared" si="34"/>
        <v>11-26</v>
      </c>
      <c r="E791" s="1">
        <f>_xlfn.IFNA(VLOOKUP('Comp X - Kilter'!B791,'Kilter Holds'!$P$36:$AA$208,11,0),0)</f>
        <v>0</v>
      </c>
      <c r="G791" s="2">
        <f t="shared" si="28"/>
        <v>0</v>
      </c>
      <c r="H791" s="2">
        <f t="shared" si="29"/>
        <v>0</v>
      </c>
    </row>
    <row r="792" spans="2:8">
      <c r="B792" t="s">
        <v>421</v>
      </c>
      <c r="C792" t="s">
        <v>1045</v>
      </c>
      <c r="D792" s="13" t="str">
        <f t="shared" si="34"/>
        <v>18-01</v>
      </c>
      <c r="E792" s="1">
        <f>_xlfn.IFNA(VLOOKUP('Comp X - Kilter'!B792,'Kilter Holds'!$P$36:$AA$208,12,0),0)</f>
        <v>0</v>
      </c>
      <c r="G792" s="2">
        <f t="shared" si="28"/>
        <v>0</v>
      </c>
      <c r="H792" s="2">
        <f t="shared" si="29"/>
        <v>0</v>
      </c>
    </row>
    <row r="793" spans="2:8">
      <c r="B793" t="s">
        <v>421</v>
      </c>
      <c r="C793" t="s">
        <v>1045</v>
      </c>
      <c r="D793" s="12" t="str">
        <f t="shared" si="34"/>
        <v>Color Code</v>
      </c>
      <c r="E793" s="1" t="e">
        <f>_xlfn.IFNA(VLOOKUP('Comp X - Kilter'!B793,'Kilter Holds'!$P$36:$AA$208,13,0),0)</f>
        <v>#REF!</v>
      </c>
      <c r="G793" s="2" t="e">
        <f t="shared" si="28"/>
        <v>#REF!</v>
      </c>
      <c r="H793" s="2">
        <f t="shared" si="29"/>
        <v>0</v>
      </c>
    </row>
    <row r="794" spans="2:8">
      <c r="B794" t="s">
        <v>422</v>
      </c>
      <c r="C794" t="s">
        <v>1046</v>
      </c>
      <c r="D794" s="5" t="str">
        <f t="shared" si="34"/>
        <v>11-12</v>
      </c>
      <c r="E794" s="1">
        <f>_xlfn.IFNA(VLOOKUP('Comp X - Kilter'!B794,'Kilter Holds'!$P$36:$AA$208,5,0),0)</f>
        <v>0</v>
      </c>
      <c r="G794" s="2">
        <f t="shared" si="28"/>
        <v>0</v>
      </c>
      <c r="H794" s="2">
        <f t="shared" si="29"/>
        <v>0</v>
      </c>
    </row>
    <row r="795" spans="2:8">
      <c r="B795" t="s">
        <v>422</v>
      </c>
      <c r="C795" t="s">
        <v>1046</v>
      </c>
      <c r="D795" s="6" t="str">
        <f t="shared" si="34"/>
        <v>14-01</v>
      </c>
      <c r="E795" s="1">
        <f>_xlfn.IFNA(VLOOKUP('Comp X - Kilter'!B795,'Kilter Holds'!$P$36:$AA$208,6,0),0)</f>
        <v>0</v>
      </c>
      <c r="G795" s="2">
        <f t="shared" si="28"/>
        <v>0</v>
      </c>
      <c r="H795" s="2">
        <f t="shared" si="29"/>
        <v>0</v>
      </c>
    </row>
    <row r="796" spans="2:8">
      <c r="B796" t="s">
        <v>422</v>
      </c>
      <c r="C796" t="s">
        <v>1046</v>
      </c>
      <c r="D796" s="7" t="str">
        <f t="shared" si="34"/>
        <v>15-12</v>
      </c>
      <c r="E796" s="1">
        <f>_xlfn.IFNA(VLOOKUP('Comp X - Kilter'!B796,'Kilter Holds'!$P$36:$AA$208,7,0),0)</f>
        <v>0</v>
      </c>
      <c r="G796" s="2">
        <f t="shared" si="28"/>
        <v>0</v>
      </c>
      <c r="H796" s="2">
        <f t="shared" si="29"/>
        <v>0</v>
      </c>
    </row>
    <row r="797" spans="2:8">
      <c r="B797" t="s">
        <v>422</v>
      </c>
      <c r="C797" t="s">
        <v>1046</v>
      </c>
      <c r="D797" s="8" t="str">
        <f t="shared" si="34"/>
        <v>16-16</v>
      </c>
      <c r="E797" s="1">
        <f>_xlfn.IFNA(VLOOKUP('Comp X - Kilter'!B797,'Kilter Holds'!$P$36:$AA$208,8,0),0)</f>
        <v>0</v>
      </c>
      <c r="G797" s="2">
        <f t="shared" si="28"/>
        <v>0</v>
      </c>
      <c r="H797" s="2">
        <f t="shared" si="29"/>
        <v>0</v>
      </c>
    </row>
    <row r="798" spans="2:8">
      <c r="B798" t="s">
        <v>422</v>
      </c>
      <c r="C798" t="s">
        <v>1046</v>
      </c>
      <c r="D798" s="9" t="str">
        <f t="shared" si="34"/>
        <v>13-01</v>
      </c>
      <c r="E798" s="1">
        <f>_xlfn.IFNA(VLOOKUP('Comp X - Kilter'!B798,'Kilter Holds'!$P$36:$AA$208,9,0),0)</f>
        <v>0</v>
      </c>
      <c r="G798" s="2">
        <f t="shared" si="28"/>
        <v>0</v>
      </c>
      <c r="H798" s="2">
        <f t="shared" si="29"/>
        <v>0</v>
      </c>
    </row>
    <row r="799" spans="2:8">
      <c r="B799" t="s">
        <v>422</v>
      </c>
      <c r="C799" t="s">
        <v>1046</v>
      </c>
      <c r="D799" s="10" t="str">
        <f t="shared" si="34"/>
        <v>07-13</v>
      </c>
      <c r="E799" s="1">
        <f>_xlfn.IFNA(VLOOKUP('Comp X - Kilter'!B799,'Kilter Holds'!$P$36:$AA$208,10,0),0)</f>
        <v>0</v>
      </c>
      <c r="G799" s="2">
        <f t="shared" si="28"/>
        <v>0</v>
      </c>
      <c r="H799" s="2">
        <f t="shared" si="29"/>
        <v>0</v>
      </c>
    </row>
    <row r="800" spans="2:8">
      <c r="B800" t="s">
        <v>422</v>
      </c>
      <c r="C800" t="s">
        <v>1046</v>
      </c>
      <c r="D800" s="11" t="str">
        <f t="shared" si="34"/>
        <v>11-26</v>
      </c>
      <c r="E800" s="1">
        <f>_xlfn.IFNA(VLOOKUP('Comp X - Kilter'!B800,'Kilter Holds'!$P$36:$AA$208,11,0),0)</f>
        <v>0</v>
      </c>
      <c r="G800" s="2">
        <f t="shared" si="28"/>
        <v>0</v>
      </c>
      <c r="H800" s="2">
        <f t="shared" si="29"/>
        <v>0</v>
      </c>
    </row>
    <row r="801" spans="2:8">
      <c r="B801" t="s">
        <v>422</v>
      </c>
      <c r="C801" t="s">
        <v>1046</v>
      </c>
      <c r="D801" s="13" t="str">
        <f t="shared" si="34"/>
        <v>18-01</v>
      </c>
      <c r="E801" s="1">
        <f>_xlfn.IFNA(VLOOKUP('Comp X - Kilter'!B801,'Kilter Holds'!$P$36:$AA$208,12,0),0)</f>
        <v>0</v>
      </c>
      <c r="G801" s="2">
        <f t="shared" si="28"/>
        <v>0</v>
      </c>
      <c r="H801" s="2">
        <f t="shared" si="29"/>
        <v>0</v>
      </c>
    </row>
    <row r="802" spans="2:8">
      <c r="B802" t="s">
        <v>422</v>
      </c>
      <c r="C802" t="s">
        <v>1046</v>
      </c>
      <c r="D802" s="12" t="str">
        <f t="shared" si="34"/>
        <v>Color Code</v>
      </c>
      <c r="E802" s="1" t="e">
        <f>_xlfn.IFNA(VLOOKUP('Comp X - Kilter'!B802,'Kilter Holds'!$P$36:$AA$208,13,0),0)</f>
        <v>#REF!</v>
      </c>
      <c r="G802" s="2" t="e">
        <f t="shared" si="28"/>
        <v>#REF!</v>
      </c>
      <c r="H802" s="2">
        <f t="shared" si="29"/>
        <v>0</v>
      </c>
    </row>
    <row r="803" spans="2:8">
      <c r="B803" t="s">
        <v>423</v>
      </c>
      <c r="C803" t="s">
        <v>1047</v>
      </c>
      <c r="D803" s="5" t="str">
        <f t="shared" si="34"/>
        <v>11-12</v>
      </c>
      <c r="E803" s="1">
        <f>_xlfn.IFNA(VLOOKUP('Comp X - Kilter'!B803,'Kilter Holds'!$P$36:$AA$208,5,0),0)</f>
        <v>0</v>
      </c>
      <c r="G803" s="2">
        <f t="shared" si="28"/>
        <v>0</v>
      </c>
      <c r="H803" s="2">
        <f t="shared" si="29"/>
        <v>0</v>
      </c>
    </row>
    <row r="804" spans="2:8">
      <c r="B804" t="s">
        <v>423</v>
      </c>
      <c r="C804" t="s">
        <v>1047</v>
      </c>
      <c r="D804" s="6" t="str">
        <f t="shared" si="34"/>
        <v>14-01</v>
      </c>
      <c r="E804" s="1">
        <f>_xlfn.IFNA(VLOOKUP('Comp X - Kilter'!B804,'Kilter Holds'!$P$36:$AA$208,6,0),0)</f>
        <v>0</v>
      </c>
      <c r="G804" s="2">
        <f t="shared" si="28"/>
        <v>0</v>
      </c>
      <c r="H804" s="2">
        <f t="shared" si="29"/>
        <v>0</v>
      </c>
    </row>
    <row r="805" spans="2:8">
      <c r="B805" t="s">
        <v>423</v>
      </c>
      <c r="C805" t="s">
        <v>1047</v>
      </c>
      <c r="D805" s="7" t="str">
        <f t="shared" si="34"/>
        <v>15-12</v>
      </c>
      <c r="E805" s="1">
        <f>_xlfn.IFNA(VLOOKUP('Comp X - Kilter'!B805,'Kilter Holds'!$P$36:$AA$208,7,0),0)</f>
        <v>0</v>
      </c>
      <c r="G805" s="2">
        <f t="shared" si="28"/>
        <v>0</v>
      </c>
      <c r="H805" s="2">
        <f t="shared" si="29"/>
        <v>0</v>
      </c>
    </row>
    <row r="806" spans="2:8">
      <c r="B806" t="s">
        <v>423</v>
      </c>
      <c r="C806" t="s">
        <v>1047</v>
      </c>
      <c r="D806" s="8" t="str">
        <f t="shared" si="34"/>
        <v>16-16</v>
      </c>
      <c r="E806" s="1">
        <f>_xlfn.IFNA(VLOOKUP('Comp X - Kilter'!B806,'Kilter Holds'!$P$36:$AA$208,8,0),0)</f>
        <v>0</v>
      </c>
      <c r="G806" s="2">
        <f t="shared" si="28"/>
        <v>0</v>
      </c>
      <c r="H806" s="2">
        <f t="shared" si="29"/>
        <v>0</v>
      </c>
    </row>
    <row r="807" spans="2:8">
      <c r="B807" t="s">
        <v>423</v>
      </c>
      <c r="C807" t="s">
        <v>1047</v>
      </c>
      <c r="D807" s="9" t="str">
        <f t="shared" si="34"/>
        <v>13-01</v>
      </c>
      <c r="E807" s="1">
        <f>_xlfn.IFNA(VLOOKUP('Comp X - Kilter'!B807,'Kilter Holds'!$P$36:$AA$208,9,0),0)</f>
        <v>0</v>
      </c>
      <c r="G807" s="2">
        <f t="shared" si="28"/>
        <v>0</v>
      </c>
      <c r="H807" s="2">
        <f t="shared" si="29"/>
        <v>0</v>
      </c>
    </row>
    <row r="808" spans="2:8">
      <c r="B808" t="s">
        <v>423</v>
      </c>
      <c r="C808" t="s">
        <v>1047</v>
      </c>
      <c r="D808" s="10" t="str">
        <f t="shared" si="34"/>
        <v>07-13</v>
      </c>
      <c r="E808" s="1">
        <f>_xlfn.IFNA(VLOOKUP('Comp X - Kilter'!B808,'Kilter Holds'!$P$36:$AA$208,10,0),0)</f>
        <v>0</v>
      </c>
      <c r="G808" s="2">
        <f t="shared" si="28"/>
        <v>0</v>
      </c>
      <c r="H808" s="2">
        <f t="shared" si="29"/>
        <v>0</v>
      </c>
    </row>
    <row r="809" spans="2:8">
      <c r="B809" t="s">
        <v>423</v>
      </c>
      <c r="C809" t="s">
        <v>1047</v>
      </c>
      <c r="D809" s="11" t="str">
        <f t="shared" si="34"/>
        <v>11-26</v>
      </c>
      <c r="E809" s="1">
        <f>_xlfn.IFNA(VLOOKUP('Comp X - Kilter'!B809,'Kilter Holds'!$P$36:$AA$208,11,0),0)</f>
        <v>0</v>
      </c>
      <c r="G809" s="2">
        <f t="shared" si="28"/>
        <v>0</v>
      </c>
      <c r="H809" s="2">
        <f t="shared" si="29"/>
        <v>0</v>
      </c>
    </row>
    <row r="810" spans="2:8">
      <c r="B810" t="s">
        <v>423</v>
      </c>
      <c r="C810" t="s">
        <v>1047</v>
      </c>
      <c r="D810" s="13" t="str">
        <f t="shared" si="34"/>
        <v>18-01</v>
      </c>
      <c r="E810" s="1">
        <f>_xlfn.IFNA(VLOOKUP('Comp X - Kilter'!B810,'Kilter Holds'!$P$36:$AA$208,12,0),0)</f>
        <v>0</v>
      </c>
      <c r="G810" s="2">
        <f t="shared" si="28"/>
        <v>0</v>
      </c>
      <c r="H810" s="2">
        <f t="shared" si="29"/>
        <v>0</v>
      </c>
    </row>
    <row r="811" spans="2:8">
      <c r="B811" t="s">
        <v>423</v>
      </c>
      <c r="C811" t="s">
        <v>1047</v>
      </c>
      <c r="D811" s="12" t="str">
        <f t="shared" si="34"/>
        <v>Color Code</v>
      </c>
      <c r="E811" s="1" t="e">
        <f>_xlfn.IFNA(VLOOKUP('Comp X - Kilter'!B811,'Kilter Holds'!$P$36:$AA$208,13,0),0)</f>
        <v>#REF!</v>
      </c>
      <c r="G811" s="2" t="e">
        <f t="shared" si="28"/>
        <v>#REF!</v>
      </c>
      <c r="H811" s="2">
        <f t="shared" si="29"/>
        <v>0</v>
      </c>
    </row>
    <row r="812" spans="2:8">
      <c r="B812" t="s">
        <v>424</v>
      </c>
      <c r="C812" t="s">
        <v>1048</v>
      </c>
      <c r="D812" s="5" t="str">
        <f t="shared" si="34"/>
        <v>11-12</v>
      </c>
      <c r="E812" s="1">
        <f>_xlfn.IFNA(VLOOKUP('Comp X - Kilter'!B812,'Kilter Holds'!$P$36:$AA$208,5,0),0)</f>
        <v>0</v>
      </c>
      <c r="G812" s="2">
        <f t="shared" si="28"/>
        <v>0</v>
      </c>
      <c r="H812" s="2">
        <f t="shared" si="29"/>
        <v>0</v>
      </c>
    </row>
    <row r="813" spans="2:8">
      <c r="B813" t="s">
        <v>424</v>
      </c>
      <c r="C813" t="s">
        <v>1048</v>
      </c>
      <c r="D813" s="6" t="str">
        <f t="shared" si="34"/>
        <v>14-01</v>
      </c>
      <c r="E813" s="1">
        <f>_xlfn.IFNA(VLOOKUP('Comp X - Kilter'!B813,'Kilter Holds'!$P$36:$AA$208,6,0),0)</f>
        <v>0</v>
      </c>
      <c r="G813" s="2">
        <f t="shared" ref="G813:G874" si="83">E813*F813</f>
        <v>0</v>
      </c>
      <c r="H813" s="2">
        <f t="shared" ref="H813:H874" si="84">IF($S$11="Y",G813*0.15,0)</f>
        <v>0</v>
      </c>
    </row>
    <row r="814" spans="2:8">
      <c r="B814" t="s">
        <v>424</v>
      </c>
      <c r="C814" t="s">
        <v>1048</v>
      </c>
      <c r="D814" s="7" t="str">
        <f t="shared" si="34"/>
        <v>15-12</v>
      </c>
      <c r="E814" s="1">
        <f>_xlfn.IFNA(VLOOKUP('Comp X - Kilter'!B814,'Kilter Holds'!$P$36:$AA$208,7,0),0)</f>
        <v>0</v>
      </c>
      <c r="G814" s="2">
        <f t="shared" si="83"/>
        <v>0</v>
      </c>
      <c r="H814" s="2">
        <f t="shared" si="84"/>
        <v>0</v>
      </c>
    </row>
    <row r="815" spans="2:8">
      <c r="B815" t="s">
        <v>424</v>
      </c>
      <c r="C815" t="s">
        <v>1048</v>
      </c>
      <c r="D815" s="8" t="str">
        <f t="shared" si="34"/>
        <v>16-16</v>
      </c>
      <c r="E815" s="1">
        <f>_xlfn.IFNA(VLOOKUP('Comp X - Kilter'!B815,'Kilter Holds'!$P$36:$AA$208,8,0),0)</f>
        <v>0</v>
      </c>
      <c r="G815" s="2">
        <f t="shared" si="83"/>
        <v>0</v>
      </c>
      <c r="H815" s="2">
        <f t="shared" si="84"/>
        <v>0</v>
      </c>
    </row>
    <row r="816" spans="2:8">
      <c r="B816" t="s">
        <v>424</v>
      </c>
      <c r="C816" t="s">
        <v>1048</v>
      </c>
      <c r="D816" s="9" t="str">
        <f t="shared" si="34"/>
        <v>13-01</v>
      </c>
      <c r="E816" s="1">
        <f>_xlfn.IFNA(VLOOKUP('Comp X - Kilter'!B816,'Kilter Holds'!$P$36:$AA$208,9,0),0)</f>
        <v>0</v>
      </c>
      <c r="G816" s="2">
        <f t="shared" si="83"/>
        <v>0</v>
      </c>
      <c r="H816" s="2">
        <f t="shared" si="84"/>
        <v>0</v>
      </c>
    </row>
    <row r="817" spans="2:8">
      <c r="B817" t="s">
        <v>424</v>
      </c>
      <c r="C817" t="s">
        <v>1048</v>
      </c>
      <c r="D817" s="10" t="str">
        <f t="shared" si="34"/>
        <v>07-13</v>
      </c>
      <c r="E817" s="1">
        <f>_xlfn.IFNA(VLOOKUP('Comp X - Kilter'!B817,'Kilter Holds'!$P$36:$AA$208,10,0),0)</f>
        <v>0</v>
      </c>
      <c r="G817" s="2">
        <f t="shared" si="83"/>
        <v>0</v>
      </c>
      <c r="H817" s="2">
        <f t="shared" si="84"/>
        <v>0</v>
      </c>
    </row>
    <row r="818" spans="2:8">
      <c r="B818" t="s">
        <v>424</v>
      </c>
      <c r="C818" t="s">
        <v>1048</v>
      </c>
      <c r="D818" s="11" t="str">
        <f t="shared" si="34"/>
        <v>11-26</v>
      </c>
      <c r="E818" s="1">
        <f>_xlfn.IFNA(VLOOKUP('Comp X - Kilter'!B818,'Kilter Holds'!$P$36:$AA$208,11,0),0)</f>
        <v>0</v>
      </c>
      <c r="G818" s="2">
        <f t="shared" si="83"/>
        <v>0</v>
      </c>
      <c r="H818" s="2">
        <f t="shared" si="84"/>
        <v>0</v>
      </c>
    </row>
    <row r="819" spans="2:8">
      <c r="B819" t="s">
        <v>424</v>
      </c>
      <c r="C819" t="s">
        <v>1048</v>
      </c>
      <c r="D819" s="13" t="str">
        <f t="shared" si="34"/>
        <v>18-01</v>
      </c>
      <c r="E819" s="1">
        <f>_xlfn.IFNA(VLOOKUP('Comp X - Kilter'!B819,'Kilter Holds'!$P$36:$AA$208,12,0),0)</f>
        <v>0</v>
      </c>
      <c r="G819" s="2">
        <f t="shared" si="83"/>
        <v>0</v>
      </c>
      <c r="H819" s="2">
        <f t="shared" si="84"/>
        <v>0</v>
      </c>
    </row>
    <row r="820" spans="2:8">
      <c r="B820" t="s">
        <v>424</v>
      </c>
      <c r="C820" t="s">
        <v>1048</v>
      </c>
      <c r="D820" s="12" t="str">
        <f t="shared" si="34"/>
        <v>Color Code</v>
      </c>
      <c r="E820" s="1" t="e">
        <f>_xlfn.IFNA(VLOOKUP('Comp X - Kilter'!B820,'Kilter Holds'!$P$36:$AA$208,13,0),0)</f>
        <v>#REF!</v>
      </c>
      <c r="G820" s="2" t="e">
        <f t="shared" si="83"/>
        <v>#REF!</v>
      </c>
      <c r="H820" s="2">
        <f t="shared" si="84"/>
        <v>0</v>
      </c>
    </row>
    <row r="821" spans="2:8">
      <c r="B821" t="s">
        <v>425</v>
      </c>
      <c r="C821" t="s">
        <v>1049</v>
      </c>
      <c r="D821" s="5" t="str">
        <f t="shared" si="34"/>
        <v>11-12</v>
      </c>
      <c r="E821" s="1">
        <f>_xlfn.IFNA(VLOOKUP('Comp X - Kilter'!B821,'Kilter Holds'!$P$36:$AA$208,5,0),0)</f>
        <v>0</v>
      </c>
      <c r="G821" s="2">
        <f t="shared" si="83"/>
        <v>0</v>
      </c>
      <c r="H821" s="2">
        <f t="shared" si="84"/>
        <v>0</v>
      </c>
    </row>
    <row r="822" spans="2:8">
      <c r="B822" t="s">
        <v>425</v>
      </c>
      <c r="C822" t="s">
        <v>1049</v>
      </c>
      <c r="D822" s="6" t="str">
        <f t="shared" si="34"/>
        <v>14-01</v>
      </c>
      <c r="E822" s="1">
        <f>_xlfn.IFNA(VLOOKUP('Comp X - Kilter'!B822,'Kilter Holds'!$P$36:$AA$208,6,0),0)</f>
        <v>0</v>
      </c>
      <c r="G822" s="2">
        <f t="shared" si="83"/>
        <v>0</v>
      </c>
      <c r="H822" s="2">
        <f t="shared" si="84"/>
        <v>0</v>
      </c>
    </row>
    <row r="823" spans="2:8">
      <c r="B823" t="s">
        <v>425</v>
      </c>
      <c r="C823" t="s">
        <v>1049</v>
      </c>
      <c r="D823" s="7" t="str">
        <f t="shared" si="34"/>
        <v>15-12</v>
      </c>
      <c r="E823" s="1">
        <f>_xlfn.IFNA(VLOOKUP('Comp X - Kilter'!B823,'Kilter Holds'!$P$36:$AA$208,7,0),0)</f>
        <v>0</v>
      </c>
      <c r="G823" s="2">
        <f t="shared" si="83"/>
        <v>0</v>
      </c>
      <c r="H823" s="2">
        <f t="shared" si="84"/>
        <v>0</v>
      </c>
    </row>
    <row r="824" spans="2:8">
      <c r="B824" t="s">
        <v>425</v>
      </c>
      <c r="C824" t="s">
        <v>1049</v>
      </c>
      <c r="D824" s="8" t="str">
        <f t="shared" si="34"/>
        <v>16-16</v>
      </c>
      <c r="E824" s="1">
        <f>_xlfn.IFNA(VLOOKUP('Comp X - Kilter'!B824,'Kilter Holds'!$P$36:$AA$208,8,0),0)</f>
        <v>0</v>
      </c>
      <c r="G824" s="2">
        <f t="shared" si="83"/>
        <v>0</v>
      </c>
      <c r="H824" s="2">
        <f t="shared" si="84"/>
        <v>0</v>
      </c>
    </row>
    <row r="825" spans="2:8">
      <c r="B825" t="s">
        <v>425</v>
      </c>
      <c r="C825" t="s">
        <v>1049</v>
      </c>
      <c r="D825" s="9" t="str">
        <f t="shared" si="34"/>
        <v>13-01</v>
      </c>
      <c r="E825" s="1">
        <f>_xlfn.IFNA(VLOOKUP('Comp X - Kilter'!B825,'Kilter Holds'!$P$36:$AA$208,9,0),0)</f>
        <v>0</v>
      </c>
      <c r="G825" s="2">
        <f t="shared" si="83"/>
        <v>0</v>
      </c>
      <c r="H825" s="2">
        <f t="shared" si="84"/>
        <v>0</v>
      </c>
    </row>
    <row r="826" spans="2:8">
      <c r="B826" t="s">
        <v>425</v>
      </c>
      <c r="C826" t="s">
        <v>1049</v>
      </c>
      <c r="D826" s="10" t="str">
        <f t="shared" si="34"/>
        <v>07-13</v>
      </c>
      <c r="E826" s="1">
        <f>_xlfn.IFNA(VLOOKUP('Comp X - Kilter'!B826,'Kilter Holds'!$P$36:$AA$208,10,0),0)</f>
        <v>0</v>
      </c>
      <c r="G826" s="2">
        <f t="shared" si="83"/>
        <v>0</v>
      </c>
      <c r="H826" s="2">
        <f t="shared" si="84"/>
        <v>0</v>
      </c>
    </row>
    <row r="827" spans="2:8">
      <c r="B827" t="s">
        <v>425</v>
      </c>
      <c r="C827" t="s">
        <v>1049</v>
      </c>
      <c r="D827" s="11" t="str">
        <f t="shared" si="34"/>
        <v>11-26</v>
      </c>
      <c r="E827" s="1">
        <f>_xlfn.IFNA(VLOOKUP('Comp X - Kilter'!B827,'Kilter Holds'!$P$36:$AA$208,11,0),0)</f>
        <v>0</v>
      </c>
      <c r="G827" s="2">
        <f t="shared" si="83"/>
        <v>0</v>
      </c>
      <c r="H827" s="2">
        <f t="shared" si="84"/>
        <v>0</v>
      </c>
    </row>
    <row r="828" spans="2:8">
      <c r="B828" t="s">
        <v>425</v>
      </c>
      <c r="C828" t="s">
        <v>1049</v>
      </c>
      <c r="D828" s="13" t="str">
        <f t="shared" si="34"/>
        <v>18-01</v>
      </c>
      <c r="E828" s="1">
        <f>_xlfn.IFNA(VLOOKUP('Comp X - Kilter'!B828,'Kilter Holds'!$P$36:$AA$208,12,0),0)</f>
        <v>0</v>
      </c>
      <c r="G828" s="2">
        <f t="shared" si="83"/>
        <v>0</v>
      </c>
      <c r="H828" s="2">
        <f t="shared" si="84"/>
        <v>0</v>
      </c>
    </row>
    <row r="829" spans="2:8">
      <c r="B829" t="s">
        <v>425</v>
      </c>
      <c r="C829" t="s">
        <v>1049</v>
      </c>
      <c r="D829" s="12" t="str">
        <f t="shared" si="34"/>
        <v>Color Code</v>
      </c>
      <c r="E829" s="1" t="e">
        <f>_xlfn.IFNA(VLOOKUP('Comp X - Kilter'!B829,'Kilter Holds'!$P$36:$AA$208,13,0),0)</f>
        <v>#REF!</v>
      </c>
      <c r="G829" s="2" t="e">
        <f t="shared" si="83"/>
        <v>#REF!</v>
      </c>
      <c r="H829" s="2">
        <f t="shared" si="84"/>
        <v>0</v>
      </c>
    </row>
    <row r="830" spans="2:8">
      <c r="B830" t="s">
        <v>426</v>
      </c>
      <c r="C830" t="s">
        <v>1050</v>
      </c>
      <c r="D830" s="5" t="str">
        <f t="shared" ref="D830:D956" si="85">D821</f>
        <v>11-12</v>
      </c>
      <c r="E830" s="1">
        <f>_xlfn.IFNA(VLOOKUP('Comp X - Kilter'!B830,'Kilter Holds'!$P$36:$AA$208,5,0),0)</f>
        <v>0</v>
      </c>
      <c r="G830" s="2">
        <f t="shared" si="83"/>
        <v>0</v>
      </c>
      <c r="H830" s="2">
        <f t="shared" si="84"/>
        <v>0</v>
      </c>
    </row>
    <row r="831" spans="2:8">
      <c r="B831" t="s">
        <v>426</v>
      </c>
      <c r="C831" t="s">
        <v>1050</v>
      </c>
      <c r="D831" s="6" t="str">
        <f t="shared" si="85"/>
        <v>14-01</v>
      </c>
      <c r="E831" s="1">
        <f>_xlfn.IFNA(VLOOKUP('Comp X - Kilter'!B831,'Kilter Holds'!$P$36:$AA$208,6,0),0)</f>
        <v>0</v>
      </c>
      <c r="G831" s="2">
        <f t="shared" si="83"/>
        <v>0</v>
      </c>
      <c r="H831" s="2">
        <f t="shared" si="84"/>
        <v>0</v>
      </c>
    </row>
    <row r="832" spans="2:8">
      <c r="B832" t="s">
        <v>426</v>
      </c>
      <c r="C832" t="s">
        <v>1050</v>
      </c>
      <c r="D832" s="7" t="str">
        <f t="shared" si="85"/>
        <v>15-12</v>
      </c>
      <c r="E832" s="1">
        <f>_xlfn.IFNA(VLOOKUP('Comp X - Kilter'!B832,'Kilter Holds'!$P$36:$AA$208,7,0),0)</f>
        <v>0</v>
      </c>
      <c r="G832" s="2">
        <f t="shared" si="83"/>
        <v>0</v>
      </c>
      <c r="H832" s="2">
        <f t="shared" si="84"/>
        <v>0</v>
      </c>
    </row>
    <row r="833" spans="2:8">
      <c r="B833" t="s">
        <v>426</v>
      </c>
      <c r="C833" t="s">
        <v>1050</v>
      </c>
      <c r="D833" s="8" t="str">
        <f t="shared" si="85"/>
        <v>16-16</v>
      </c>
      <c r="E833" s="1">
        <f>_xlfn.IFNA(VLOOKUP('Comp X - Kilter'!B833,'Kilter Holds'!$P$36:$AA$208,8,0),0)</f>
        <v>0</v>
      </c>
      <c r="G833" s="2">
        <f t="shared" si="83"/>
        <v>0</v>
      </c>
      <c r="H833" s="2">
        <f t="shared" si="84"/>
        <v>0</v>
      </c>
    </row>
    <row r="834" spans="2:8">
      <c r="B834" t="s">
        <v>426</v>
      </c>
      <c r="C834" t="s">
        <v>1050</v>
      </c>
      <c r="D834" s="9" t="str">
        <f t="shared" si="85"/>
        <v>13-01</v>
      </c>
      <c r="E834" s="1">
        <f>_xlfn.IFNA(VLOOKUP('Comp X - Kilter'!B834,'Kilter Holds'!$P$36:$AA$208,9,0),0)</f>
        <v>0</v>
      </c>
      <c r="G834" s="2">
        <f t="shared" si="83"/>
        <v>0</v>
      </c>
      <c r="H834" s="2">
        <f t="shared" si="84"/>
        <v>0</v>
      </c>
    </row>
    <row r="835" spans="2:8">
      <c r="B835" t="s">
        <v>426</v>
      </c>
      <c r="C835" t="s">
        <v>1050</v>
      </c>
      <c r="D835" s="10" t="str">
        <f t="shared" si="85"/>
        <v>07-13</v>
      </c>
      <c r="E835" s="1">
        <f>_xlfn.IFNA(VLOOKUP('Comp X - Kilter'!B835,'Kilter Holds'!$P$36:$AA$208,10,0),0)</f>
        <v>0</v>
      </c>
      <c r="G835" s="2">
        <f t="shared" si="83"/>
        <v>0</v>
      </c>
      <c r="H835" s="2">
        <f t="shared" si="84"/>
        <v>0</v>
      </c>
    </row>
    <row r="836" spans="2:8">
      <c r="B836" t="s">
        <v>426</v>
      </c>
      <c r="C836" t="s">
        <v>1050</v>
      </c>
      <c r="D836" s="11" t="str">
        <f t="shared" si="85"/>
        <v>11-26</v>
      </c>
      <c r="E836" s="1">
        <f>_xlfn.IFNA(VLOOKUP('Comp X - Kilter'!B836,'Kilter Holds'!$P$36:$AA$208,11,0),0)</f>
        <v>0</v>
      </c>
      <c r="G836" s="2">
        <f t="shared" si="83"/>
        <v>0</v>
      </c>
      <c r="H836" s="2">
        <f t="shared" si="84"/>
        <v>0</v>
      </c>
    </row>
    <row r="837" spans="2:8">
      <c r="B837" t="s">
        <v>426</v>
      </c>
      <c r="C837" t="s">
        <v>1050</v>
      </c>
      <c r="D837" s="13" t="str">
        <f t="shared" si="85"/>
        <v>18-01</v>
      </c>
      <c r="E837" s="1">
        <f>_xlfn.IFNA(VLOOKUP('Comp X - Kilter'!B837,'Kilter Holds'!$P$36:$AA$208,12,0),0)</f>
        <v>0</v>
      </c>
      <c r="G837" s="2">
        <f t="shared" si="83"/>
        <v>0</v>
      </c>
      <c r="H837" s="2">
        <f t="shared" si="84"/>
        <v>0</v>
      </c>
    </row>
    <row r="838" spans="2:8">
      <c r="B838" t="s">
        <v>426</v>
      </c>
      <c r="C838" t="s">
        <v>1050</v>
      </c>
      <c r="D838" s="12" t="str">
        <f t="shared" si="85"/>
        <v>Color Code</v>
      </c>
      <c r="E838" s="1" t="e">
        <f>_xlfn.IFNA(VLOOKUP('Comp X - Kilter'!B838,'Kilter Holds'!$P$36:$AA$208,13,0),0)</f>
        <v>#REF!</v>
      </c>
      <c r="G838" s="2" t="e">
        <f t="shared" si="83"/>
        <v>#REF!</v>
      </c>
      <c r="H838" s="2">
        <f t="shared" si="84"/>
        <v>0</v>
      </c>
    </row>
    <row r="839" spans="2:8">
      <c r="B839" t="s">
        <v>427</v>
      </c>
      <c r="C839" t="s">
        <v>1051</v>
      </c>
      <c r="D839" s="5" t="str">
        <f t="shared" si="85"/>
        <v>11-12</v>
      </c>
      <c r="E839" s="1">
        <f>_xlfn.IFNA(VLOOKUP('Comp X - Kilter'!B839,'Kilter Holds'!$P$36:$AA$208,5,0),0)</f>
        <v>0</v>
      </c>
      <c r="G839" s="2">
        <f t="shared" si="83"/>
        <v>0</v>
      </c>
      <c r="H839" s="2">
        <f t="shared" si="84"/>
        <v>0</v>
      </c>
    </row>
    <row r="840" spans="2:8">
      <c r="B840" t="s">
        <v>427</v>
      </c>
      <c r="C840" t="s">
        <v>1051</v>
      </c>
      <c r="D840" s="6" t="str">
        <f t="shared" si="85"/>
        <v>14-01</v>
      </c>
      <c r="E840" s="1">
        <f>_xlfn.IFNA(VLOOKUP('Comp X - Kilter'!B840,'Kilter Holds'!$P$36:$AA$208,6,0),0)</f>
        <v>0</v>
      </c>
      <c r="G840" s="2">
        <f t="shared" si="83"/>
        <v>0</v>
      </c>
      <c r="H840" s="2">
        <f t="shared" si="84"/>
        <v>0</v>
      </c>
    </row>
    <row r="841" spans="2:8">
      <c r="B841" t="s">
        <v>427</v>
      </c>
      <c r="C841" t="s">
        <v>1051</v>
      </c>
      <c r="D841" s="7" t="str">
        <f t="shared" si="85"/>
        <v>15-12</v>
      </c>
      <c r="E841" s="1">
        <f>_xlfn.IFNA(VLOOKUP('Comp X - Kilter'!B841,'Kilter Holds'!$P$36:$AA$208,7,0),0)</f>
        <v>0</v>
      </c>
      <c r="G841" s="2">
        <f t="shared" si="83"/>
        <v>0</v>
      </c>
      <c r="H841" s="2">
        <f t="shared" si="84"/>
        <v>0</v>
      </c>
    </row>
    <row r="842" spans="2:8">
      <c r="B842" t="s">
        <v>427</v>
      </c>
      <c r="C842" t="s">
        <v>1051</v>
      </c>
      <c r="D842" s="8" t="str">
        <f t="shared" si="85"/>
        <v>16-16</v>
      </c>
      <c r="E842" s="1">
        <f>_xlfn.IFNA(VLOOKUP('Comp X - Kilter'!B842,'Kilter Holds'!$P$36:$AA$208,8,0),0)</f>
        <v>0</v>
      </c>
      <c r="G842" s="2">
        <f t="shared" si="83"/>
        <v>0</v>
      </c>
      <c r="H842" s="2">
        <f t="shared" si="84"/>
        <v>0</v>
      </c>
    </row>
    <row r="843" spans="2:8">
      <c r="B843" t="s">
        <v>427</v>
      </c>
      <c r="C843" t="s">
        <v>1051</v>
      </c>
      <c r="D843" s="9" t="str">
        <f t="shared" si="85"/>
        <v>13-01</v>
      </c>
      <c r="E843" s="1">
        <f>_xlfn.IFNA(VLOOKUP('Comp X - Kilter'!B843,'Kilter Holds'!$P$36:$AA$208,9,0),0)</f>
        <v>0</v>
      </c>
      <c r="G843" s="2">
        <f t="shared" si="83"/>
        <v>0</v>
      </c>
      <c r="H843" s="2">
        <f t="shared" si="84"/>
        <v>0</v>
      </c>
    </row>
    <row r="844" spans="2:8">
      <c r="B844" t="s">
        <v>427</v>
      </c>
      <c r="C844" t="s">
        <v>1051</v>
      </c>
      <c r="D844" s="10" t="str">
        <f t="shared" si="85"/>
        <v>07-13</v>
      </c>
      <c r="E844" s="1">
        <f>_xlfn.IFNA(VLOOKUP('Comp X - Kilter'!B844,'Kilter Holds'!$P$36:$AA$208,10,0),0)</f>
        <v>0</v>
      </c>
      <c r="G844" s="2">
        <f t="shared" si="83"/>
        <v>0</v>
      </c>
      <c r="H844" s="2">
        <f t="shared" si="84"/>
        <v>0</v>
      </c>
    </row>
    <row r="845" spans="2:8">
      <c r="B845" t="s">
        <v>427</v>
      </c>
      <c r="C845" t="s">
        <v>1051</v>
      </c>
      <c r="D845" s="11" t="str">
        <f t="shared" si="85"/>
        <v>11-26</v>
      </c>
      <c r="E845" s="1">
        <f>_xlfn.IFNA(VLOOKUP('Comp X - Kilter'!B845,'Kilter Holds'!$P$36:$AA$208,11,0),0)</f>
        <v>0</v>
      </c>
      <c r="G845" s="2">
        <f t="shared" si="83"/>
        <v>0</v>
      </c>
      <c r="H845" s="2">
        <f t="shared" si="84"/>
        <v>0</v>
      </c>
    </row>
    <row r="846" spans="2:8">
      <c r="B846" t="s">
        <v>427</v>
      </c>
      <c r="C846" t="s">
        <v>1051</v>
      </c>
      <c r="D846" s="13" t="str">
        <f t="shared" si="85"/>
        <v>18-01</v>
      </c>
      <c r="E846" s="1">
        <f>_xlfn.IFNA(VLOOKUP('Comp X - Kilter'!B846,'Kilter Holds'!$P$36:$AA$208,12,0),0)</f>
        <v>0</v>
      </c>
      <c r="G846" s="2">
        <f t="shared" si="83"/>
        <v>0</v>
      </c>
      <c r="H846" s="2">
        <f t="shared" si="84"/>
        <v>0</v>
      </c>
    </row>
    <row r="847" spans="2:8">
      <c r="B847" t="s">
        <v>427</v>
      </c>
      <c r="C847" t="s">
        <v>1051</v>
      </c>
      <c r="D847" s="12" t="str">
        <f t="shared" si="85"/>
        <v>Color Code</v>
      </c>
      <c r="E847" s="1" t="e">
        <f>_xlfn.IFNA(VLOOKUP('Comp X - Kilter'!B847,'Kilter Holds'!$P$36:$AA$208,13,0),0)</f>
        <v>#REF!</v>
      </c>
      <c r="G847" s="2" t="e">
        <f t="shared" si="83"/>
        <v>#REF!</v>
      </c>
      <c r="H847" s="2">
        <f t="shared" si="84"/>
        <v>0</v>
      </c>
    </row>
    <row r="848" spans="2:8">
      <c r="B848" t="s">
        <v>428</v>
      </c>
      <c r="C848" t="s">
        <v>1052</v>
      </c>
      <c r="D848" s="5" t="str">
        <f t="shared" si="85"/>
        <v>11-12</v>
      </c>
      <c r="E848" s="1">
        <f>_xlfn.IFNA(VLOOKUP('Comp X - Kilter'!B848,'Kilter Holds'!$P$36:$AA$208,5,0),0)</f>
        <v>0</v>
      </c>
      <c r="G848" s="2">
        <f t="shared" si="83"/>
        <v>0</v>
      </c>
      <c r="H848" s="2">
        <f t="shared" si="84"/>
        <v>0</v>
      </c>
    </row>
    <row r="849" spans="2:8">
      <c r="B849" t="s">
        <v>428</v>
      </c>
      <c r="C849" t="s">
        <v>1052</v>
      </c>
      <c r="D849" s="6" t="str">
        <f t="shared" si="85"/>
        <v>14-01</v>
      </c>
      <c r="E849" s="1">
        <f>_xlfn.IFNA(VLOOKUP('Comp X - Kilter'!B849,'Kilter Holds'!$P$36:$AA$208,6,0),0)</f>
        <v>0</v>
      </c>
      <c r="G849" s="2">
        <f t="shared" si="83"/>
        <v>0</v>
      </c>
      <c r="H849" s="2">
        <f t="shared" si="84"/>
        <v>0</v>
      </c>
    </row>
    <row r="850" spans="2:8">
      <c r="B850" t="s">
        <v>428</v>
      </c>
      <c r="C850" t="s">
        <v>1052</v>
      </c>
      <c r="D850" s="7" t="str">
        <f t="shared" si="85"/>
        <v>15-12</v>
      </c>
      <c r="E850" s="1">
        <f>_xlfn.IFNA(VLOOKUP('Comp X - Kilter'!B850,'Kilter Holds'!$P$36:$AA$208,7,0),0)</f>
        <v>0</v>
      </c>
      <c r="G850" s="2">
        <f t="shared" si="83"/>
        <v>0</v>
      </c>
      <c r="H850" s="2">
        <f t="shared" si="84"/>
        <v>0</v>
      </c>
    </row>
    <row r="851" spans="2:8">
      <c r="B851" t="s">
        <v>428</v>
      </c>
      <c r="C851" t="s">
        <v>1052</v>
      </c>
      <c r="D851" s="8" t="str">
        <f t="shared" si="85"/>
        <v>16-16</v>
      </c>
      <c r="E851" s="1">
        <f>_xlfn.IFNA(VLOOKUP('Comp X - Kilter'!B851,'Kilter Holds'!$P$36:$AA$208,8,0),0)</f>
        <v>0</v>
      </c>
      <c r="G851" s="2">
        <f t="shared" si="83"/>
        <v>0</v>
      </c>
      <c r="H851" s="2">
        <f t="shared" si="84"/>
        <v>0</v>
      </c>
    </row>
    <row r="852" spans="2:8">
      <c r="B852" t="s">
        <v>428</v>
      </c>
      <c r="C852" t="s">
        <v>1052</v>
      </c>
      <c r="D852" s="9" t="str">
        <f t="shared" si="85"/>
        <v>13-01</v>
      </c>
      <c r="E852" s="1">
        <f>_xlfn.IFNA(VLOOKUP('Comp X - Kilter'!B852,'Kilter Holds'!$P$36:$AA$208,9,0),0)</f>
        <v>0</v>
      </c>
      <c r="G852" s="2">
        <f t="shared" si="83"/>
        <v>0</v>
      </c>
      <c r="H852" s="2">
        <f t="shared" si="84"/>
        <v>0</v>
      </c>
    </row>
    <row r="853" spans="2:8">
      <c r="B853" t="s">
        <v>428</v>
      </c>
      <c r="C853" t="s">
        <v>1052</v>
      </c>
      <c r="D853" s="10" t="str">
        <f t="shared" si="85"/>
        <v>07-13</v>
      </c>
      <c r="E853" s="1">
        <f>_xlfn.IFNA(VLOOKUP('Comp X - Kilter'!B853,'Kilter Holds'!$P$36:$AA$208,10,0),0)</f>
        <v>0</v>
      </c>
      <c r="G853" s="2">
        <f t="shared" si="83"/>
        <v>0</v>
      </c>
      <c r="H853" s="2">
        <f t="shared" si="84"/>
        <v>0</v>
      </c>
    </row>
    <row r="854" spans="2:8">
      <c r="B854" t="s">
        <v>428</v>
      </c>
      <c r="C854" t="s">
        <v>1052</v>
      </c>
      <c r="D854" s="11" t="str">
        <f t="shared" si="85"/>
        <v>11-26</v>
      </c>
      <c r="E854" s="1">
        <f>_xlfn.IFNA(VLOOKUP('Comp X - Kilter'!B854,'Kilter Holds'!$P$36:$AA$208,11,0),0)</f>
        <v>0</v>
      </c>
      <c r="G854" s="2">
        <f t="shared" si="83"/>
        <v>0</v>
      </c>
      <c r="H854" s="2">
        <f t="shared" si="84"/>
        <v>0</v>
      </c>
    </row>
    <row r="855" spans="2:8">
      <c r="B855" t="s">
        <v>428</v>
      </c>
      <c r="C855" t="s">
        <v>1052</v>
      </c>
      <c r="D855" s="13" t="str">
        <f t="shared" si="85"/>
        <v>18-01</v>
      </c>
      <c r="E855" s="1">
        <f>_xlfn.IFNA(VLOOKUP('Comp X - Kilter'!B855,'Kilter Holds'!$P$36:$AA$208,12,0),0)</f>
        <v>0</v>
      </c>
      <c r="G855" s="2">
        <f t="shared" si="83"/>
        <v>0</v>
      </c>
      <c r="H855" s="2">
        <f t="shared" si="84"/>
        <v>0</v>
      </c>
    </row>
    <row r="856" spans="2:8">
      <c r="B856" t="s">
        <v>428</v>
      </c>
      <c r="C856" t="s">
        <v>1052</v>
      </c>
      <c r="D856" s="12" t="str">
        <f t="shared" si="85"/>
        <v>Color Code</v>
      </c>
      <c r="E856" s="1" t="e">
        <f>_xlfn.IFNA(VLOOKUP('Comp X - Kilter'!B856,'Kilter Holds'!$P$36:$AA$208,13,0),0)</f>
        <v>#REF!</v>
      </c>
      <c r="G856" s="2" t="e">
        <f t="shared" si="83"/>
        <v>#REF!</v>
      </c>
      <c r="H856" s="2">
        <f t="shared" si="84"/>
        <v>0</v>
      </c>
    </row>
    <row r="857" spans="2:8">
      <c r="B857" t="s">
        <v>959</v>
      </c>
      <c r="C857" t="s">
        <v>1053</v>
      </c>
      <c r="D857" s="5" t="str">
        <f t="shared" si="85"/>
        <v>11-12</v>
      </c>
      <c r="E857" s="1">
        <f>_xlfn.IFNA(VLOOKUP('Comp X - Kilter'!B857,'Kilter Holds'!$P$36:$AA$208,5,0),0)</f>
        <v>0</v>
      </c>
      <c r="G857" s="2">
        <f t="shared" si="83"/>
        <v>0</v>
      </c>
      <c r="H857" s="2">
        <f t="shared" si="84"/>
        <v>0</v>
      </c>
    </row>
    <row r="858" spans="2:8">
      <c r="B858" t="s">
        <v>959</v>
      </c>
      <c r="C858" t="s">
        <v>1053</v>
      </c>
      <c r="D858" s="6" t="str">
        <f t="shared" si="85"/>
        <v>14-01</v>
      </c>
      <c r="E858" s="1">
        <f>_xlfn.IFNA(VLOOKUP('Comp X - Kilter'!B858,'Kilter Holds'!$P$36:$AA$208,6,0),0)</f>
        <v>0</v>
      </c>
      <c r="G858" s="2">
        <f t="shared" si="83"/>
        <v>0</v>
      </c>
      <c r="H858" s="2">
        <f t="shared" si="84"/>
        <v>0</v>
      </c>
    </row>
    <row r="859" spans="2:8">
      <c r="B859" t="s">
        <v>959</v>
      </c>
      <c r="C859" t="s">
        <v>1053</v>
      </c>
      <c r="D859" s="7" t="str">
        <f t="shared" si="85"/>
        <v>15-12</v>
      </c>
      <c r="E859" s="1">
        <f>_xlfn.IFNA(VLOOKUP('Comp X - Kilter'!B859,'Kilter Holds'!$P$36:$AA$208,7,0),0)</f>
        <v>0</v>
      </c>
      <c r="G859" s="2">
        <f t="shared" si="83"/>
        <v>0</v>
      </c>
      <c r="H859" s="2">
        <f t="shared" si="84"/>
        <v>0</v>
      </c>
    </row>
    <row r="860" spans="2:8">
      <c r="B860" t="s">
        <v>959</v>
      </c>
      <c r="C860" t="s">
        <v>1053</v>
      </c>
      <c r="D860" s="8" t="str">
        <f t="shared" si="85"/>
        <v>16-16</v>
      </c>
      <c r="E860" s="1">
        <f>_xlfn.IFNA(VLOOKUP('Comp X - Kilter'!B860,'Kilter Holds'!$P$36:$AA$208,8,0),0)</f>
        <v>0</v>
      </c>
      <c r="G860" s="2">
        <f t="shared" si="83"/>
        <v>0</v>
      </c>
      <c r="H860" s="2">
        <f t="shared" si="84"/>
        <v>0</v>
      </c>
    </row>
    <row r="861" spans="2:8">
      <c r="B861" t="s">
        <v>959</v>
      </c>
      <c r="C861" t="s">
        <v>1053</v>
      </c>
      <c r="D861" s="9" t="str">
        <f t="shared" si="85"/>
        <v>13-01</v>
      </c>
      <c r="E861" s="1">
        <f>_xlfn.IFNA(VLOOKUP('Comp X - Kilter'!B861,'Kilter Holds'!$P$36:$AA$208,9,0),0)</f>
        <v>0</v>
      </c>
      <c r="G861" s="2">
        <f t="shared" si="83"/>
        <v>0</v>
      </c>
      <c r="H861" s="2">
        <f t="shared" si="84"/>
        <v>0</v>
      </c>
    </row>
    <row r="862" spans="2:8">
      <c r="B862" t="s">
        <v>959</v>
      </c>
      <c r="C862" t="s">
        <v>1053</v>
      </c>
      <c r="D862" s="10" t="str">
        <f t="shared" si="85"/>
        <v>07-13</v>
      </c>
      <c r="E862" s="1">
        <f>_xlfn.IFNA(VLOOKUP('Comp X - Kilter'!B862,'Kilter Holds'!$P$36:$AA$208,10,0),0)</f>
        <v>0</v>
      </c>
      <c r="G862" s="2">
        <f t="shared" si="83"/>
        <v>0</v>
      </c>
      <c r="H862" s="2">
        <f t="shared" si="84"/>
        <v>0</v>
      </c>
    </row>
    <row r="863" spans="2:8">
      <c r="B863" t="s">
        <v>959</v>
      </c>
      <c r="C863" t="s">
        <v>1053</v>
      </c>
      <c r="D863" s="11" t="str">
        <f t="shared" si="85"/>
        <v>11-26</v>
      </c>
      <c r="E863" s="1">
        <f>_xlfn.IFNA(VLOOKUP('Comp X - Kilter'!B863,'Kilter Holds'!$P$36:$AA$208,11,0),0)</f>
        <v>0</v>
      </c>
      <c r="G863" s="2">
        <f t="shared" si="83"/>
        <v>0</v>
      </c>
      <c r="H863" s="2">
        <f t="shared" si="84"/>
        <v>0</v>
      </c>
    </row>
    <row r="864" spans="2:8">
      <c r="B864" t="s">
        <v>959</v>
      </c>
      <c r="C864" t="s">
        <v>1053</v>
      </c>
      <c r="D864" s="13" t="str">
        <f t="shared" si="85"/>
        <v>18-01</v>
      </c>
      <c r="E864" s="1">
        <f>_xlfn.IFNA(VLOOKUP('Comp X - Kilter'!B864,'Kilter Holds'!$P$36:$AA$208,12,0),0)</f>
        <v>0</v>
      </c>
      <c r="G864" s="2">
        <f t="shared" si="83"/>
        <v>0</v>
      </c>
      <c r="H864" s="2">
        <f t="shared" si="84"/>
        <v>0</v>
      </c>
    </row>
    <row r="865" spans="2:11">
      <c r="B865" t="s">
        <v>959</v>
      </c>
      <c r="C865" t="s">
        <v>1053</v>
      </c>
      <c r="D865" s="12" t="str">
        <f t="shared" si="85"/>
        <v>Color Code</v>
      </c>
      <c r="E865" s="1" t="e">
        <f>_xlfn.IFNA(VLOOKUP('Comp X - Kilter'!B865,'Kilter Holds'!$P$36:$AA$208,13,0),0)</f>
        <v>#REF!</v>
      </c>
      <c r="G865" s="2" t="e">
        <f t="shared" si="83"/>
        <v>#REF!</v>
      </c>
      <c r="H865" s="2">
        <f t="shared" si="84"/>
        <v>0</v>
      </c>
    </row>
    <row r="866" spans="2:11">
      <c r="B866" t="s">
        <v>946</v>
      </c>
      <c r="C866" t="s">
        <v>1054</v>
      </c>
      <c r="D866" s="5" t="str">
        <f t="shared" si="85"/>
        <v>11-12</v>
      </c>
      <c r="E866" s="1">
        <f>_xlfn.IFNA(VLOOKUP('Comp X - Kilter'!B866,'Kilter Holds'!$P$36:$AA$208,5,0),0)</f>
        <v>0</v>
      </c>
      <c r="G866" s="2">
        <f t="shared" si="83"/>
        <v>0</v>
      </c>
      <c r="H866" s="2">
        <f t="shared" si="84"/>
        <v>0</v>
      </c>
    </row>
    <row r="867" spans="2:11">
      <c r="B867" t="s">
        <v>946</v>
      </c>
      <c r="C867" t="s">
        <v>1054</v>
      </c>
      <c r="D867" s="6" t="str">
        <f t="shared" si="85"/>
        <v>14-01</v>
      </c>
      <c r="E867" s="1">
        <f>_xlfn.IFNA(VLOOKUP('Comp X - Kilter'!B867,'Kilter Holds'!$P$36:$AA$208,6,0),0)</f>
        <v>0</v>
      </c>
      <c r="G867" s="2">
        <f t="shared" si="83"/>
        <v>0</v>
      </c>
      <c r="H867" s="2">
        <f t="shared" si="84"/>
        <v>0</v>
      </c>
    </row>
    <row r="868" spans="2:11">
      <c r="B868" t="s">
        <v>946</v>
      </c>
      <c r="C868" t="s">
        <v>1054</v>
      </c>
      <c r="D868" s="7" t="str">
        <f t="shared" si="85"/>
        <v>15-12</v>
      </c>
      <c r="E868" s="1">
        <f>_xlfn.IFNA(VLOOKUP('Comp X - Kilter'!B868,'Kilter Holds'!$P$36:$AA$208,7,0),0)</f>
        <v>0</v>
      </c>
      <c r="G868" s="2">
        <f t="shared" si="83"/>
        <v>0</v>
      </c>
      <c r="H868" s="2">
        <f t="shared" si="84"/>
        <v>0</v>
      </c>
    </row>
    <row r="869" spans="2:11">
      <c r="B869" t="s">
        <v>946</v>
      </c>
      <c r="C869" t="s">
        <v>1054</v>
      </c>
      <c r="D869" s="8" t="str">
        <f t="shared" si="85"/>
        <v>16-16</v>
      </c>
      <c r="E869" s="1">
        <f>_xlfn.IFNA(VLOOKUP('Comp X - Kilter'!B869,'Kilter Holds'!$P$36:$AA$208,8,0),0)</f>
        <v>0</v>
      </c>
      <c r="G869" s="2">
        <f t="shared" si="83"/>
        <v>0</v>
      </c>
      <c r="H869" s="2">
        <f t="shared" si="84"/>
        <v>0</v>
      </c>
    </row>
    <row r="870" spans="2:11">
      <c r="B870" t="s">
        <v>946</v>
      </c>
      <c r="C870" t="s">
        <v>1054</v>
      </c>
      <c r="D870" s="9" t="str">
        <f t="shared" si="85"/>
        <v>13-01</v>
      </c>
      <c r="E870" s="1">
        <f>_xlfn.IFNA(VLOOKUP('Comp X - Kilter'!B870,'Kilter Holds'!$P$36:$AA$208,9,0),0)</f>
        <v>0</v>
      </c>
      <c r="G870" s="2">
        <f t="shared" si="83"/>
        <v>0</v>
      </c>
      <c r="H870" s="2">
        <f t="shared" si="84"/>
        <v>0</v>
      </c>
    </row>
    <row r="871" spans="2:11">
      <c r="B871" t="s">
        <v>946</v>
      </c>
      <c r="C871" t="s">
        <v>1054</v>
      </c>
      <c r="D871" s="10" t="str">
        <f t="shared" si="85"/>
        <v>07-13</v>
      </c>
      <c r="E871" s="1">
        <f>_xlfn.IFNA(VLOOKUP('Comp X - Kilter'!B871,'Kilter Holds'!$P$36:$AA$208,10,0),0)</f>
        <v>0</v>
      </c>
      <c r="G871" s="2">
        <f t="shared" si="83"/>
        <v>0</v>
      </c>
      <c r="H871" s="2">
        <f t="shared" si="84"/>
        <v>0</v>
      </c>
    </row>
    <row r="872" spans="2:11">
      <c r="B872" t="s">
        <v>946</v>
      </c>
      <c r="C872" t="s">
        <v>1054</v>
      </c>
      <c r="D872" s="11" t="str">
        <f t="shared" si="85"/>
        <v>11-26</v>
      </c>
      <c r="E872" s="1">
        <f>_xlfn.IFNA(VLOOKUP('Comp X - Kilter'!B872,'Kilter Holds'!$P$36:$AA$208,11,0),0)</f>
        <v>0</v>
      </c>
      <c r="G872" s="2">
        <f t="shared" si="83"/>
        <v>0</v>
      </c>
      <c r="H872" s="2">
        <f t="shared" si="84"/>
        <v>0</v>
      </c>
    </row>
    <row r="873" spans="2:11">
      <c r="B873" t="s">
        <v>946</v>
      </c>
      <c r="C873" t="s">
        <v>1054</v>
      </c>
      <c r="D873" s="13" t="str">
        <f t="shared" si="85"/>
        <v>18-01</v>
      </c>
      <c r="E873" s="1">
        <f>_xlfn.IFNA(VLOOKUP('Comp X - Kilter'!B873,'Kilter Holds'!$P$36:$AA$208,12,0),0)</f>
        <v>0</v>
      </c>
      <c r="G873" s="2">
        <f t="shared" si="83"/>
        <v>0</v>
      </c>
      <c r="H873" s="2">
        <f t="shared" si="84"/>
        <v>0</v>
      </c>
    </row>
    <row r="874" spans="2:11">
      <c r="B874" t="s">
        <v>946</v>
      </c>
      <c r="C874" t="s">
        <v>1054</v>
      </c>
      <c r="D874" s="12" t="str">
        <f t="shared" si="85"/>
        <v>Color Code</v>
      </c>
      <c r="E874" s="1" t="e">
        <f>_xlfn.IFNA(VLOOKUP('Comp X - Kilter'!B874,'Kilter Holds'!$P$36:$AA$208,13,0),0)</f>
        <v>#REF!</v>
      </c>
      <c r="G874" s="2" t="e">
        <f t="shared" si="83"/>
        <v>#REF!</v>
      </c>
      <c r="H874" s="2">
        <f t="shared" si="84"/>
        <v>0</v>
      </c>
    </row>
    <row r="875" spans="2:11" s="248" customFormat="1">
      <c r="B875" s="3" t="s">
        <v>1677</v>
      </c>
      <c r="C875" s="3" t="s">
        <v>1680</v>
      </c>
      <c r="D875" s="5" t="str">
        <f t="shared" si="85"/>
        <v>11-12</v>
      </c>
      <c r="E875" s="1">
        <f>_xlfn.IFNA(VLOOKUP('Comp X - Kilter'!B875,'Kilter Holds'!$P$36:$AA$208,5,0),0)</f>
        <v>0</v>
      </c>
      <c r="F875" s="2"/>
      <c r="G875" s="2">
        <f t="shared" ref="G875:G892" si="86">E875*F875</f>
        <v>0</v>
      </c>
      <c r="H875" s="2">
        <f t="shared" ref="H875:H892" si="87">IF($S$11="Y",G875*0.15,0)</f>
        <v>0</v>
      </c>
      <c r="K875" s="2"/>
    </row>
    <row r="876" spans="2:11" s="248" customFormat="1">
      <c r="B876" s="3" t="s">
        <v>1677</v>
      </c>
      <c r="C876" s="3" t="s">
        <v>1680</v>
      </c>
      <c r="D876" s="6" t="str">
        <f t="shared" si="85"/>
        <v>14-01</v>
      </c>
      <c r="E876" s="1">
        <f>_xlfn.IFNA(VLOOKUP('Comp X - Kilter'!B876,'Kilter Holds'!$P$36:$AA$208,6,0),0)</f>
        <v>0</v>
      </c>
      <c r="F876" s="2"/>
      <c r="G876" s="2">
        <f t="shared" si="86"/>
        <v>0</v>
      </c>
      <c r="H876" s="2">
        <f t="shared" si="87"/>
        <v>0</v>
      </c>
      <c r="K876" s="2"/>
    </row>
    <row r="877" spans="2:11" s="248" customFormat="1">
      <c r="B877" s="3" t="s">
        <v>1677</v>
      </c>
      <c r="C877" s="3" t="s">
        <v>1680</v>
      </c>
      <c r="D877" s="7" t="str">
        <f t="shared" si="85"/>
        <v>15-12</v>
      </c>
      <c r="E877" s="1">
        <f>_xlfn.IFNA(VLOOKUP('Comp X - Kilter'!B877,'Kilter Holds'!$P$36:$AA$208,7,0),0)</f>
        <v>0</v>
      </c>
      <c r="F877" s="2"/>
      <c r="G877" s="2">
        <f t="shared" si="86"/>
        <v>0</v>
      </c>
      <c r="H877" s="2">
        <f t="shared" si="87"/>
        <v>0</v>
      </c>
      <c r="K877" s="2"/>
    </row>
    <row r="878" spans="2:11" s="248" customFormat="1">
      <c r="B878" s="3" t="s">
        <v>1677</v>
      </c>
      <c r="C878" s="3" t="s">
        <v>1680</v>
      </c>
      <c r="D878" s="8" t="str">
        <f t="shared" si="85"/>
        <v>16-16</v>
      </c>
      <c r="E878" s="1">
        <f>_xlfn.IFNA(VLOOKUP('Comp X - Kilter'!B878,'Kilter Holds'!$P$36:$AA$208,8,0),0)</f>
        <v>0</v>
      </c>
      <c r="F878" s="2"/>
      <c r="G878" s="2">
        <f t="shared" si="86"/>
        <v>0</v>
      </c>
      <c r="H878" s="2">
        <f t="shared" si="87"/>
        <v>0</v>
      </c>
      <c r="K878" s="2"/>
    </row>
    <row r="879" spans="2:11" s="248" customFormat="1">
      <c r="B879" s="3" t="s">
        <v>1677</v>
      </c>
      <c r="C879" s="3" t="s">
        <v>1680</v>
      </c>
      <c r="D879" s="9" t="str">
        <f t="shared" si="85"/>
        <v>13-01</v>
      </c>
      <c r="E879" s="1">
        <f>_xlfn.IFNA(VLOOKUP('Comp X - Kilter'!B879,'Kilter Holds'!$P$36:$AA$208,9,0),0)</f>
        <v>0</v>
      </c>
      <c r="F879" s="2"/>
      <c r="G879" s="2">
        <f t="shared" si="86"/>
        <v>0</v>
      </c>
      <c r="H879" s="2">
        <f t="shared" si="87"/>
        <v>0</v>
      </c>
      <c r="K879" s="2"/>
    </row>
    <row r="880" spans="2:11" s="248" customFormat="1">
      <c r="B880" s="3" t="s">
        <v>1677</v>
      </c>
      <c r="C880" s="3" t="s">
        <v>1680</v>
      </c>
      <c r="D880" s="10" t="str">
        <f t="shared" si="85"/>
        <v>07-13</v>
      </c>
      <c r="E880" s="1">
        <f>_xlfn.IFNA(VLOOKUP('Comp X - Kilter'!B880,'Kilter Holds'!$P$36:$AA$208,10,0),0)</f>
        <v>0</v>
      </c>
      <c r="F880" s="2"/>
      <c r="G880" s="2">
        <f t="shared" si="86"/>
        <v>0</v>
      </c>
      <c r="H880" s="2">
        <f t="shared" si="87"/>
        <v>0</v>
      </c>
      <c r="K880" s="2"/>
    </row>
    <row r="881" spans="2:11" s="248" customFormat="1">
      <c r="B881" s="3" t="s">
        <v>1677</v>
      </c>
      <c r="C881" s="3" t="s">
        <v>1680</v>
      </c>
      <c r="D881" s="11" t="str">
        <f t="shared" si="85"/>
        <v>11-26</v>
      </c>
      <c r="E881" s="1">
        <f>_xlfn.IFNA(VLOOKUP('Comp X - Kilter'!B881,'Kilter Holds'!$P$36:$AA$208,11,0),0)</f>
        <v>0</v>
      </c>
      <c r="F881" s="2"/>
      <c r="G881" s="2">
        <f t="shared" si="86"/>
        <v>0</v>
      </c>
      <c r="H881" s="2">
        <f t="shared" si="87"/>
        <v>0</v>
      </c>
      <c r="K881" s="2"/>
    </row>
    <row r="882" spans="2:11" s="248" customFormat="1">
      <c r="B882" s="3" t="s">
        <v>1677</v>
      </c>
      <c r="C882" s="3" t="s">
        <v>1680</v>
      </c>
      <c r="D882" s="13" t="str">
        <f t="shared" si="85"/>
        <v>18-01</v>
      </c>
      <c r="E882" s="1">
        <f>_xlfn.IFNA(VLOOKUP('Comp X - Kilter'!B882,'Kilter Holds'!$P$36:$AA$208,12,0),0)</f>
        <v>0</v>
      </c>
      <c r="F882" s="2"/>
      <c r="G882" s="2">
        <f t="shared" si="86"/>
        <v>0</v>
      </c>
      <c r="H882" s="2">
        <f t="shared" si="87"/>
        <v>0</v>
      </c>
      <c r="K882" s="2"/>
    </row>
    <row r="883" spans="2:11" s="248" customFormat="1">
      <c r="B883" s="3" t="s">
        <v>1677</v>
      </c>
      <c r="C883" s="3" t="s">
        <v>1680</v>
      </c>
      <c r="D883" s="12" t="str">
        <f t="shared" si="85"/>
        <v>Color Code</v>
      </c>
      <c r="E883" s="1" t="e">
        <f>_xlfn.IFNA(VLOOKUP('Comp X - Kilter'!B883,'Kilter Holds'!$P$36:$AA$208,13,0),0)</f>
        <v>#REF!</v>
      </c>
      <c r="F883" s="2"/>
      <c r="G883" s="2" t="e">
        <f t="shared" si="86"/>
        <v>#REF!</v>
      </c>
      <c r="H883" s="2">
        <f t="shared" si="87"/>
        <v>0</v>
      </c>
      <c r="K883" s="2"/>
    </row>
    <row r="884" spans="2:11" s="248" customFormat="1">
      <c r="B884" s="3" t="s">
        <v>1679</v>
      </c>
      <c r="C884" s="3" t="s">
        <v>1681</v>
      </c>
      <c r="D884" s="5" t="str">
        <f t="shared" si="85"/>
        <v>11-12</v>
      </c>
      <c r="E884" s="1">
        <f>_xlfn.IFNA(VLOOKUP('Comp X - Kilter'!B884,'Kilter Holds'!$P$36:$AA$208,5,0),0)</f>
        <v>0</v>
      </c>
      <c r="F884" s="2"/>
      <c r="G884" s="2">
        <f t="shared" si="86"/>
        <v>0</v>
      </c>
      <c r="H884" s="2">
        <f t="shared" si="87"/>
        <v>0</v>
      </c>
      <c r="K884" s="2"/>
    </row>
    <row r="885" spans="2:11" s="248" customFormat="1">
      <c r="B885" s="3" t="s">
        <v>1679</v>
      </c>
      <c r="C885" s="3" t="s">
        <v>1681</v>
      </c>
      <c r="D885" s="6" t="str">
        <f t="shared" si="85"/>
        <v>14-01</v>
      </c>
      <c r="E885" s="1">
        <f>_xlfn.IFNA(VLOOKUP('Comp X - Kilter'!B885,'Kilter Holds'!$P$36:$AA$208,6,0),0)</f>
        <v>0</v>
      </c>
      <c r="F885" s="2"/>
      <c r="G885" s="2">
        <f t="shared" si="86"/>
        <v>0</v>
      </c>
      <c r="H885" s="2">
        <f t="shared" si="87"/>
        <v>0</v>
      </c>
      <c r="K885" s="2"/>
    </row>
    <row r="886" spans="2:11" s="248" customFormat="1">
      <c r="B886" s="3" t="s">
        <v>1679</v>
      </c>
      <c r="C886" s="3" t="s">
        <v>1681</v>
      </c>
      <c r="D886" s="7" t="str">
        <f t="shared" si="85"/>
        <v>15-12</v>
      </c>
      <c r="E886" s="1">
        <f>_xlfn.IFNA(VLOOKUP('Comp X - Kilter'!B886,'Kilter Holds'!$P$36:$AA$208,7,0),0)</f>
        <v>0</v>
      </c>
      <c r="F886" s="2"/>
      <c r="G886" s="2">
        <f t="shared" si="86"/>
        <v>0</v>
      </c>
      <c r="H886" s="2">
        <f t="shared" si="87"/>
        <v>0</v>
      </c>
      <c r="K886" s="2"/>
    </row>
    <row r="887" spans="2:11" s="248" customFormat="1">
      <c r="B887" s="3" t="s">
        <v>1679</v>
      </c>
      <c r="C887" s="3" t="s">
        <v>1681</v>
      </c>
      <c r="D887" s="8" t="str">
        <f t="shared" si="85"/>
        <v>16-16</v>
      </c>
      <c r="E887" s="1">
        <f>_xlfn.IFNA(VLOOKUP('Comp X - Kilter'!B887,'Kilter Holds'!$P$36:$AA$208,8,0),0)</f>
        <v>0</v>
      </c>
      <c r="F887" s="2"/>
      <c r="G887" s="2">
        <f t="shared" si="86"/>
        <v>0</v>
      </c>
      <c r="H887" s="2">
        <f t="shared" si="87"/>
        <v>0</v>
      </c>
      <c r="K887" s="2"/>
    </row>
    <row r="888" spans="2:11" s="248" customFormat="1">
      <c r="B888" s="3" t="s">
        <v>1679</v>
      </c>
      <c r="C888" s="3" t="s">
        <v>1681</v>
      </c>
      <c r="D888" s="9" t="str">
        <f t="shared" si="85"/>
        <v>13-01</v>
      </c>
      <c r="E888" s="1">
        <f>_xlfn.IFNA(VLOOKUP('Comp X - Kilter'!B888,'Kilter Holds'!$P$36:$AA$208,9,0),0)</f>
        <v>0</v>
      </c>
      <c r="F888" s="2"/>
      <c r="G888" s="2">
        <f t="shared" si="86"/>
        <v>0</v>
      </c>
      <c r="H888" s="2">
        <f t="shared" si="87"/>
        <v>0</v>
      </c>
      <c r="K888" s="2"/>
    </row>
    <row r="889" spans="2:11" s="248" customFormat="1">
      <c r="B889" s="3" t="s">
        <v>1679</v>
      </c>
      <c r="C889" s="3" t="s">
        <v>1681</v>
      </c>
      <c r="D889" s="10" t="str">
        <f t="shared" si="85"/>
        <v>07-13</v>
      </c>
      <c r="E889" s="1">
        <f>_xlfn.IFNA(VLOOKUP('Comp X - Kilter'!B889,'Kilter Holds'!$P$36:$AA$208,10,0),0)</f>
        <v>0</v>
      </c>
      <c r="F889" s="2"/>
      <c r="G889" s="2">
        <f t="shared" si="86"/>
        <v>0</v>
      </c>
      <c r="H889" s="2">
        <f t="shared" si="87"/>
        <v>0</v>
      </c>
      <c r="K889" s="2"/>
    </row>
    <row r="890" spans="2:11" s="248" customFormat="1">
      <c r="B890" s="3" t="s">
        <v>1679</v>
      </c>
      <c r="C890" s="3" t="s">
        <v>1681</v>
      </c>
      <c r="D890" s="11" t="str">
        <f t="shared" si="85"/>
        <v>11-26</v>
      </c>
      <c r="E890" s="1">
        <f>_xlfn.IFNA(VLOOKUP('Comp X - Kilter'!B890,'Kilter Holds'!$P$36:$AA$208,11,0),0)</f>
        <v>0</v>
      </c>
      <c r="F890" s="2"/>
      <c r="G890" s="2">
        <f t="shared" si="86"/>
        <v>0</v>
      </c>
      <c r="H890" s="2">
        <f t="shared" si="87"/>
        <v>0</v>
      </c>
      <c r="K890" s="2"/>
    </row>
    <row r="891" spans="2:11" s="248" customFormat="1">
      <c r="B891" s="3" t="s">
        <v>1679</v>
      </c>
      <c r="C891" s="3" t="s">
        <v>1681</v>
      </c>
      <c r="D891" s="13" t="str">
        <f t="shared" si="85"/>
        <v>18-01</v>
      </c>
      <c r="E891" s="1">
        <f>_xlfn.IFNA(VLOOKUP('Comp X - Kilter'!B891,'Kilter Holds'!$P$36:$AA$208,12,0),0)</f>
        <v>0</v>
      </c>
      <c r="F891" s="2"/>
      <c r="G891" s="2">
        <f t="shared" si="86"/>
        <v>0</v>
      </c>
      <c r="H891" s="2">
        <f t="shared" si="87"/>
        <v>0</v>
      </c>
      <c r="K891" s="2"/>
    </row>
    <row r="892" spans="2:11" s="248" customFormat="1">
      <c r="B892" s="3" t="s">
        <v>1679</v>
      </c>
      <c r="C892" s="3" t="s">
        <v>1681</v>
      </c>
      <c r="D892" s="12" t="str">
        <f t="shared" si="85"/>
        <v>Color Code</v>
      </c>
      <c r="E892" s="1" t="e">
        <f>_xlfn.IFNA(VLOOKUP('Comp X - Kilter'!B892,'Kilter Holds'!$P$36:$AA$208,13,0),0)</f>
        <v>#REF!</v>
      </c>
      <c r="F892" s="2"/>
      <c r="G892" s="2" t="e">
        <f t="shared" si="86"/>
        <v>#REF!</v>
      </c>
      <c r="H892" s="2">
        <f t="shared" si="87"/>
        <v>0</v>
      </c>
      <c r="K892" s="2"/>
    </row>
    <row r="893" spans="2:11" s="250" customFormat="1">
      <c r="B893" s="3" t="s">
        <v>1711</v>
      </c>
      <c r="C893" s="3" t="s">
        <v>1712</v>
      </c>
      <c r="D893" s="5" t="str">
        <f t="shared" si="85"/>
        <v>11-12</v>
      </c>
      <c r="E893" s="1">
        <f>_xlfn.IFNA(VLOOKUP('Comp X - Kilter'!B893,'Kilter Holds'!$P$36:$AA$208,5,0),0)</f>
        <v>0</v>
      </c>
      <c r="F893" s="2"/>
      <c r="G893" s="2">
        <f t="shared" ref="G893:G901" si="88">E893*F893</f>
        <v>0</v>
      </c>
      <c r="H893" s="2">
        <f t="shared" ref="H893:H901" si="89">IF($S$11="Y",G893*0.15,0)</f>
        <v>0</v>
      </c>
      <c r="K893" s="2"/>
    </row>
    <row r="894" spans="2:11" s="250" customFormat="1">
      <c r="B894" s="3" t="s">
        <v>1711</v>
      </c>
      <c r="C894" s="3" t="s">
        <v>1712</v>
      </c>
      <c r="D894" s="6" t="str">
        <f t="shared" si="85"/>
        <v>14-01</v>
      </c>
      <c r="E894" s="1">
        <f>_xlfn.IFNA(VLOOKUP('Comp X - Kilter'!B894,'Kilter Holds'!$P$36:$AA$208,6,0),0)</f>
        <v>0</v>
      </c>
      <c r="F894" s="2"/>
      <c r="G894" s="2">
        <f t="shared" si="88"/>
        <v>0</v>
      </c>
      <c r="H894" s="2">
        <f t="shared" si="89"/>
        <v>0</v>
      </c>
      <c r="K894" s="2"/>
    </row>
    <row r="895" spans="2:11" s="250" customFormat="1">
      <c r="B895" s="3" t="s">
        <v>1711</v>
      </c>
      <c r="C895" s="3" t="s">
        <v>1712</v>
      </c>
      <c r="D895" s="7" t="str">
        <f t="shared" si="85"/>
        <v>15-12</v>
      </c>
      <c r="E895" s="1">
        <f>_xlfn.IFNA(VLOOKUP('Comp X - Kilter'!B895,'Kilter Holds'!$P$36:$AA$208,7,0),0)</f>
        <v>0</v>
      </c>
      <c r="F895" s="2"/>
      <c r="G895" s="2">
        <f t="shared" si="88"/>
        <v>0</v>
      </c>
      <c r="H895" s="2">
        <f t="shared" si="89"/>
        <v>0</v>
      </c>
      <c r="K895" s="2"/>
    </row>
    <row r="896" spans="2:11" s="250" customFormat="1">
      <c r="B896" s="3" t="s">
        <v>1711</v>
      </c>
      <c r="C896" s="3" t="s">
        <v>1712</v>
      </c>
      <c r="D896" s="8" t="str">
        <f t="shared" si="85"/>
        <v>16-16</v>
      </c>
      <c r="E896" s="1">
        <f>_xlfn.IFNA(VLOOKUP('Comp X - Kilter'!B896,'Kilter Holds'!$P$36:$AA$208,8,0),0)</f>
        <v>0</v>
      </c>
      <c r="F896" s="2"/>
      <c r="G896" s="2">
        <f t="shared" si="88"/>
        <v>0</v>
      </c>
      <c r="H896" s="2">
        <f t="shared" si="89"/>
        <v>0</v>
      </c>
      <c r="K896" s="2"/>
    </row>
    <row r="897" spans="2:11" s="250" customFormat="1">
      <c r="B897" s="3" t="s">
        <v>1711</v>
      </c>
      <c r="C897" s="3" t="s">
        <v>1712</v>
      </c>
      <c r="D897" s="9" t="str">
        <f t="shared" si="85"/>
        <v>13-01</v>
      </c>
      <c r="E897" s="1">
        <f>_xlfn.IFNA(VLOOKUP('Comp X - Kilter'!B897,'Kilter Holds'!$P$36:$AA$208,9,0),0)</f>
        <v>0</v>
      </c>
      <c r="F897" s="2"/>
      <c r="G897" s="2">
        <f t="shared" si="88"/>
        <v>0</v>
      </c>
      <c r="H897" s="2">
        <f t="shared" si="89"/>
        <v>0</v>
      </c>
      <c r="K897" s="2"/>
    </row>
    <row r="898" spans="2:11" s="250" customFormat="1">
      <c r="B898" s="3" t="s">
        <v>1711</v>
      </c>
      <c r="C898" s="3" t="s">
        <v>1712</v>
      </c>
      <c r="D898" s="10" t="str">
        <f t="shared" si="85"/>
        <v>07-13</v>
      </c>
      <c r="E898" s="1">
        <f>_xlfn.IFNA(VLOOKUP('Comp X - Kilter'!B898,'Kilter Holds'!$P$36:$AA$208,10,0),0)</f>
        <v>0</v>
      </c>
      <c r="F898" s="2"/>
      <c r="G898" s="2">
        <f t="shared" si="88"/>
        <v>0</v>
      </c>
      <c r="H898" s="2">
        <f t="shared" si="89"/>
        <v>0</v>
      </c>
      <c r="K898" s="2"/>
    </row>
    <row r="899" spans="2:11" s="250" customFormat="1">
      <c r="B899" s="3" t="s">
        <v>1711</v>
      </c>
      <c r="C899" s="3" t="s">
        <v>1712</v>
      </c>
      <c r="D899" s="11" t="str">
        <f t="shared" si="85"/>
        <v>11-26</v>
      </c>
      <c r="E899" s="1">
        <f>_xlfn.IFNA(VLOOKUP('Comp X - Kilter'!B899,'Kilter Holds'!$P$36:$AA$208,11,0),0)</f>
        <v>0</v>
      </c>
      <c r="F899" s="2"/>
      <c r="G899" s="2">
        <f t="shared" si="88"/>
        <v>0</v>
      </c>
      <c r="H899" s="2">
        <f t="shared" si="89"/>
        <v>0</v>
      </c>
      <c r="K899" s="2"/>
    </row>
    <row r="900" spans="2:11" s="250" customFormat="1">
      <c r="B900" s="3" t="s">
        <v>1711</v>
      </c>
      <c r="C900" s="3" t="s">
        <v>1712</v>
      </c>
      <c r="D900" s="13" t="str">
        <f t="shared" si="85"/>
        <v>18-01</v>
      </c>
      <c r="E900" s="1">
        <f>_xlfn.IFNA(VLOOKUP('Comp X - Kilter'!B900,'Kilter Holds'!$P$36:$AA$208,12,0),0)</f>
        <v>0</v>
      </c>
      <c r="F900" s="2"/>
      <c r="G900" s="2">
        <f t="shared" si="88"/>
        <v>0</v>
      </c>
      <c r="H900" s="2">
        <f t="shared" si="89"/>
        <v>0</v>
      </c>
      <c r="K900" s="2"/>
    </row>
    <row r="901" spans="2:11" s="250" customFormat="1">
      <c r="B901" s="3" t="s">
        <v>1711</v>
      </c>
      <c r="C901" s="3" t="s">
        <v>1712</v>
      </c>
      <c r="D901" s="12" t="str">
        <f t="shared" si="85"/>
        <v>Color Code</v>
      </c>
      <c r="E901" s="1" t="e">
        <f>_xlfn.IFNA(VLOOKUP('Comp X - Kilter'!B901,'Kilter Holds'!$P$36:$AA$208,13,0),0)</f>
        <v>#REF!</v>
      </c>
      <c r="F901" s="2"/>
      <c r="G901" s="2" t="e">
        <f t="shared" si="88"/>
        <v>#REF!</v>
      </c>
      <c r="H901" s="2">
        <f t="shared" si="89"/>
        <v>0</v>
      </c>
      <c r="K901" s="2"/>
    </row>
    <row r="902" spans="2:11" s="248" customFormat="1">
      <c r="B902" s="248" t="s">
        <v>1688</v>
      </c>
      <c r="C902" s="248" t="s">
        <v>1689</v>
      </c>
      <c r="D902" s="5" t="str">
        <f t="shared" ref="D902:D910" si="90">D884</f>
        <v>11-12</v>
      </c>
      <c r="E902" s="1">
        <f>_xlfn.IFNA(VLOOKUP('Comp X - Kilter'!B902,'Kilter Holds'!$P$36:$AA$208,5,0),0)</f>
        <v>0</v>
      </c>
      <c r="F902" s="2"/>
      <c r="G902" s="2">
        <f t="shared" ref="G902:G910" si="91">E902*F902</f>
        <v>0</v>
      </c>
      <c r="H902" s="2">
        <f t="shared" ref="H902:H910" si="92">IF($S$11="Y",G902*0.15,0)</f>
        <v>0</v>
      </c>
      <c r="K902" s="2"/>
    </row>
    <row r="903" spans="2:11" s="248" customFormat="1">
      <c r="B903" s="248" t="s">
        <v>1688</v>
      </c>
      <c r="C903" s="248" t="s">
        <v>1689</v>
      </c>
      <c r="D903" s="6" t="str">
        <f t="shared" si="90"/>
        <v>14-01</v>
      </c>
      <c r="E903" s="1">
        <f>_xlfn.IFNA(VLOOKUP('Comp X - Kilter'!B903,'Kilter Holds'!$P$36:$AA$208,6,0),0)</f>
        <v>0</v>
      </c>
      <c r="F903" s="2"/>
      <c r="G903" s="2">
        <f t="shared" si="91"/>
        <v>0</v>
      </c>
      <c r="H903" s="2">
        <f t="shared" si="92"/>
        <v>0</v>
      </c>
      <c r="K903" s="2"/>
    </row>
    <row r="904" spans="2:11" s="248" customFormat="1">
      <c r="B904" s="248" t="s">
        <v>1688</v>
      </c>
      <c r="C904" s="248" t="s">
        <v>1689</v>
      </c>
      <c r="D904" s="7" t="str">
        <f t="shared" si="90"/>
        <v>15-12</v>
      </c>
      <c r="E904" s="1">
        <f>_xlfn.IFNA(VLOOKUP('Comp X - Kilter'!B904,'Kilter Holds'!$P$36:$AA$208,7,0),0)</f>
        <v>0</v>
      </c>
      <c r="F904" s="2"/>
      <c r="G904" s="2">
        <f t="shared" si="91"/>
        <v>0</v>
      </c>
      <c r="H904" s="2">
        <f t="shared" si="92"/>
        <v>0</v>
      </c>
      <c r="K904" s="2"/>
    </row>
    <row r="905" spans="2:11" s="248" customFormat="1">
      <c r="B905" s="248" t="s">
        <v>1688</v>
      </c>
      <c r="C905" s="248" t="s">
        <v>1689</v>
      </c>
      <c r="D905" s="8" t="str">
        <f t="shared" si="90"/>
        <v>16-16</v>
      </c>
      <c r="E905" s="1">
        <f>_xlfn.IFNA(VLOOKUP('Comp X - Kilter'!B905,'Kilter Holds'!$P$36:$AA$208,8,0),0)</f>
        <v>0</v>
      </c>
      <c r="F905" s="2"/>
      <c r="G905" s="2">
        <f t="shared" si="91"/>
        <v>0</v>
      </c>
      <c r="H905" s="2">
        <f t="shared" si="92"/>
        <v>0</v>
      </c>
      <c r="K905" s="2"/>
    </row>
    <row r="906" spans="2:11" s="248" customFormat="1">
      <c r="B906" s="248" t="s">
        <v>1688</v>
      </c>
      <c r="C906" s="248" t="s">
        <v>1689</v>
      </c>
      <c r="D906" s="9" t="str">
        <f t="shared" si="90"/>
        <v>13-01</v>
      </c>
      <c r="E906" s="1">
        <f>_xlfn.IFNA(VLOOKUP('Comp X - Kilter'!B906,'Kilter Holds'!$P$36:$AA$208,9,0),0)</f>
        <v>0</v>
      </c>
      <c r="F906" s="2"/>
      <c r="G906" s="2">
        <f t="shared" si="91"/>
        <v>0</v>
      </c>
      <c r="H906" s="2">
        <f t="shared" si="92"/>
        <v>0</v>
      </c>
      <c r="K906" s="2"/>
    </row>
    <row r="907" spans="2:11" s="248" customFormat="1">
      <c r="B907" s="248" t="s">
        <v>1688</v>
      </c>
      <c r="C907" s="248" t="s">
        <v>1689</v>
      </c>
      <c r="D907" s="10" t="str">
        <f t="shared" si="90"/>
        <v>07-13</v>
      </c>
      <c r="E907" s="1">
        <f>_xlfn.IFNA(VLOOKUP('Comp X - Kilter'!B907,'Kilter Holds'!$P$36:$AA$208,10,0),0)</f>
        <v>0</v>
      </c>
      <c r="F907" s="2"/>
      <c r="G907" s="2">
        <f t="shared" si="91"/>
        <v>0</v>
      </c>
      <c r="H907" s="2">
        <f t="shared" si="92"/>
        <v>0</v>
      </c>
      <c r="K907" s="2"/>
    </row>
    <row r="908" spans="2:11" s="248" customFormat="1">
      <c r="B908" s="248" t="s">
        <v>1688</v>
      </c>
      <c r="C908" s="248" t="s">
        <v>1689</v>
      </c>
      <c r="D908" s="11" t="str">
        <f t="shared" si="90"/>
        <v>11-26</v>
      </c>
      <c r="E908" s="1">
        <f>_xlfn.IFNA(VLOOKUP('Comp X - Kilter'!B908,'Kilter Holds'!$P$36:$AA$208,11,0),0)</f>
        <v>0</v>
      </c>
      <c r="F908" s="2"/>
      <c r="G908" s="2">
        <f t="shared" si="91"/>
        <v>0</v>
      </c>
      <c r="H908" s="2">
        <f t="shared" si="92"/>
        <v>0</v>
      </c>
      <c r="K908" s="2"/>
    </row>
    <row r="909" spans="2:11" s="248" customFormat="1">
      <c r="B909" s="248" t="s">
        <v>1688</v>
      </c>
      <c r="C909" s="248" t="s">
        <v>1689</v>
      </c>
      <c r="D909" s="13" t="str">
        <f t="shared" si="90"/>
        <v>18-01</v>
      </c>
      <c r="E909" s="1">
        <f>_xlfn.IFNA(VLOOKUP('Comp X - Kilter'!B909,'Kilter Holds'!$P$36:$AA$208,12,0),0)</f>
        <v>0</v>
      </c>
      <c r="F909" s="2"/>
      <c r="G909" s="2">
        <f t="shared" si="91"/>
        <v>0</v>
      </c>
      <c r="H909" s="2">
        <f t="shared" si="92"/>
        <v>0</v>
      </c>
      <c r="K909" s="2"/>
    </row>
    <row r="910" spans="2:11" s="248" customFormat="1">
      <c r="B910" s="248" t="s">
        <v>1688</v>
      </c>
      <c r="C910" s="248" t="s">
        <v>1689</v>
      </c>
      <c r="D910" s="12" t="str">
        <f t="shared" si="90"/>
        <v>Color Code</v>
      </c>
      <c r="E910" s="1" t="e">
        <f>_xlfn.IFNA(VLOOKUP('Comp X - Kilter'!B910,'Kilter Holds'!$P$36:$AA$208,13,0),0)</f>
        <v>#REF!</v>
      </c>
      <c r="F910" s="2"/>
      <c r="G910" s="2" t="e">
        <f t="shared" si="91"/>
        <v>#REF!</v>
      </c>
      <c r="H910" s="2">
        <f t="shared" si="92"/>
        <v>0</v>
      </c>
      <c r="K910" s="2"/>
    </row>
    <row r="911" spans="2:11" s="246" customFormat="1">
      <c r="B911" s="246" t="s">
        <v>1645</v>
      </c>
      <c r="C911" s="246" t="s">
        <v>1646</v>
      </c>
      <c r="D911" s="5" t="str">
        <f t="shared" ref="D911:D919" si="93">D866</f>
        <v>11-12</v>
      </c>
      <c r="E911" s="1">
        <f>_xlfn.IFNA(VLOOKUP('Comp X - Kilter'!B911,'Kilter Holds'!$P$36:$AA$208,5,0),0)</f>
        <v>0</v>
      </c>
      <c r="F911" s="2"/>
      <c r="G911" s="2">
        <f t="shared" ref="G911:G919" si="94">E911*F911</f>
        <v>0</v>
      </c>
      <c r="H911" s="2">
        <f t="shared" ref="H911:H919" si="95">IF($S$11="Y",G911*0.15,0)</f>
        <v>0</v>
      </c>
      <c r="K911" s="2"/>
    </row>
    <row r="912" spans="2:11" s="246" customFormat="1">
      <c r="B912" s="246" t="s">
        <v>1645</v>
      </c>
      <c r="C912" s="246" t="s">
        <v>1646</v>
      </c>
      <c r="D912" s="6" t="str">
        <f t="shared" si="93"/>
        <v>14-01</v>
      </c>
      <c r="E912" s="1">
        <f>_xlfn.IFNA(VLOOKUP('Comp X - Kilter'!B912,'Kilter Holds'!$P$36:$AA$208,6,0),0)</f>
        <v>0</v>
      </c>
      <c r="F912" s="2"/>
      <c r="G912" s="2">
        <f t="shared" si="94"/>
        <v>0</v>
      </c>
      <c r="H912" s="2">
        <f t="shared" si="95"/>
        <v>0</v>
      </c>
      <c r="K912" s="2"/>
    </row>
    <row r="913" spans="2:11" s="246" customFormat="1">
      <c r="B913" s="246" t="s">
        <v>1645</v>
      </c>
      <c r="C913" s="246" t="s">
        <v>1646</v>
      </c>
      <c r="D913" s="7" t="str">
        <f t="shared" si="93"/>
        <v>15-12</v>
      </c>
      <c r="E913" s="1">
        <f>_xlfn.IFNA(VLOOKUP('Comp X - Kilter'!B913,'Kilter Holds'!$P$36:$AA$208,7,0),0)</f>
        <v>0</v>
      </c>
      <c r="F913" s="2"/>
      <c r="G913" s="2">
        <f t="shared" si="94"/>
        <v>0</v>
      </c>
      <c r="H913" s="2">
        <f t="shared" si="95"/>
        <v>0</v>
      </c>
      <c r="K913" s="2"/>
    </row>
    <row r="914" spans="2:11" s="246" customFormat="1">
      <c r="B914" s="246" t="s">
        <v>1645</v>
      </c>
      <c r="C914" s="246" t="s">
        <v>1646</v>
      </c>
      <c r="D914" s="8" t="str">
        <f t="shared" si="93"/>
        <v>16-16</v>
      </c>
      <c r="E914" s="1">
        <f>_xlfn.IFNA(VLOOKUP('Comp X - Kilter'!B914,'Kilter Holds'!$P$36:$AA$208,8,0),0)</f>
        <v>0</v>
      </c>
      <c r="F914" s="2"/>
      <c r="G914" s="2">
        <f t="shared" si="94"/>
        <v>0</v>
      </c>
      <c r="H914" s="2">
        <f t="shared" si="95"/>
        <v>0</v>
      </c>
      <c r="K914" s="2"/>
    </row>
    <row r="915" spans="2:11" s="246" customFormat="1">
      <c r="B915" s="246" t="s">
        <v>1645</v>
      </c>
      <c r="C915" s="246" t="s">
        <v>1646</v>
      </c>
      <c r="D915" s="9" t="str">
        <f t="shared" si="93"/>
        <v>13-01</v>
      </c>
      <c r="E915" s="1">
        <f>_xlfn.IFNA(VLOOKUP('Comp X - Kilter'!B915,'Kilter Holds'!$P$36:$AA$208,9,0),0)</f>
        <v>0</v>
      </c>
      <c r="F915" s="2"/>
      <c r="G915" s="2">
        <f t="shared" si="94"/>
        <v>0</v>
      </c>
      <c r="H915" s="2">
        <f t="shared" si="95"/>
        <v>0</v>
      </c>
      <c r="K915" s="2"/>
    </row>
    <row r="916" spans="2:11" s="246" customFormat="1">
      <c r="B916" s="246" t="s">
        <v>1645</v>
      </c>
      <c r="C916" s="246" t="s">
        <v>1646</v>
      </c>
      <c r="D916" s="10" t="str">
        <f t="shared" si="93"/>
        <v>07-13</v>
      </c>
      <c r="E916" s="1">
        <f>_xlfn.IFNA(VLOOKUP('Comp X - Kilter'!B916,'Kilter Holds'!$P$36:$AA$208,10,0),0)</f>
        <v>0</v>
      </c>
      <c r="F916" s="2"/>
      <c r="G916" s="2">
        <f t="shared" si="94"/>
        <v>0</v>
      </c>
      <c r="H916" s="2">
        <f t="shared" si="95"/>
        <v>0</v>
      </c>
      <c r="K916" s="2"/>
    </row>
    <row r="917" spans="2:11" s="246" customFormat="1">
      <c r="B917" s="246" t="s">
        <v>1645</v>
      </c>
      <c r="C917" s="246" t="s">
        <v>1646</v>
      </c>
      <c r="D917" s="11" t="str">
        <f t="shared" si="93"/>
        <v>11-26</v>
      </c>
      <c r="E917" s="1">
        <f>_xlfn.IFNA(VLOOKUP('Comp X - Kilter'!B917,'Kilter Holds'!$P$36:$AA$208,11,0),0)</f>
        <v>0</v>
      </c>
      <c r="F917" s="2"/>
      <c r="G917" s="2">
        <f t="shared" si="94"/>
        <v>0</v>
      </c>
      <c r="H917" s="2">
        <f t="shared" si="95"/>
        <v>0</v>
      </c>
      <c r="K917" s="2"/>
    </row>
    <row r="918" spans="2:11" s="246" customFormat="1">
      <c r="B918" s="246" t="s">
        <v>1645</v>
      </c>
      <c r="C918" s="246" t="s">
        <v>1646</v>
      </c>
      <c r="D918" s="13" t="str">
        <f t="shared" si="93"/>
        <v>18-01</v>
      </c>
      <c r="E918" s="1">
        <f>_xlfn.IFNA(VLOOKUP('Comp X - Kilter'!B918,'Kilter Holds'!$P$36:$AA$208,12,0),0)</f>
        <v>0</v>
      </c>
      <c r="F918" s="2"/>
      <c r="G918" s="2">
        <f t="shared" si="94"/>
        <v>0</v>
      </c>
      <c r="H918" s="2">
        <f t="shared" si="95"/>
        <v>0</v>
      </c>
      <c r="K918" s="2"/>
    </row>
    <row r="919" spans="2:11" s="246" customFormat="1">
      <c r="B919" s="246" t="s">
        <v>1645</v>
      </c>
      <c r="C919" s="246" t="s">
        <v>1646</v>
      </c>
      <c r="D919" s="12" t="str">
        <f t="shared" si="93"/>
        <v>Color Code</v>
      </c>
      <c r="E919" s="1" t="e">
        <f>_xlfn.IFNA(VLOOKUP('Comp X - Kilter'!B919,'Kilter Holds'!$P$36:$AA$208,13,0),0)</f>
        <v>#REF!</v>
      </c>
      <c r="F919" s="2"/>
      <c r="G919" s="2" t="e">
        <f t="shared" si="94"/>
        <v>#REF!</v>
      </c>
      <c r="H919" s="2">
        <f t="shared" si="95"/>
        <v>0</v>
      </c>
      <c r="K919" s="2"/>
    </row>
    <row r="920" spans="2:11">
      <c r="B920" t="s">
        <v>1496</v>
      </c>
      <c r="C920" t="s">
        <v>1510</v>
      </c>
      <c r="D920" s="5" t="str">
        <f t="shared" ref="D920:D928" si="96">D866</f>
        <v>11-12</v>
      </c>
      <c r="E920" s="1">
        <f>_xlfn.IFNA(VLOOKUP('Comp X - Kilter'!B920,'Kilter Holds'!$P$36:$AA$208,5,0),0)</f>
        <v>0</v>
      </c>
      <c r="G920" s="2">
        <f t="shared" ref="G920:G946" si="97">E920*F920</f>
        <v>0</v>
      </c>
      <c r="H920" s="2">
        <f t="shared" ref="H920:H946" si="98">IF($S$11="Y",G920*0.15,0)</f>
        <v>0</v>
      </c>
    </row>
    <row r="921" spans="2:11">
      <c r="B921" t="s">
        <v>1496</v>
      </c>
      <c r="C921" t="s">
        <v>1510</v>
      </c>
      <c r="D921" s="6" t="str">
        <f t="shared" si="96"/>
        <v>14-01</v>
      </c>
      <c r="E921" s="1">
        <f>_xlfn.IFNA(VLOOKUP('Comp X - Kilter'!B921,'Kilter Holds'!$P$36:$AA$208,6,0),0)</f>
        <v>0</v>
      </c>
      <c r="G921" s="2">
        <f t="shared" si="97"/>
        <v>0</v>
      </c>
      <c r="H921" s="2">
        <f t="shared" si="98"/>
        <v>0</v>
      </c>
    </row>
    <row r="922" spans="2:11">
      <c r="B922" t="s">
        <v>1496</v>
      </c>
      <c r="C922" t="s">
        <v>1510</v>
      </c>
      <c r="D922" s="7" t="str">
        <f t="shared" si="96"/>
        <v>15-12</v>
      </c>
      <c r="E922" s="1">
        <f>_xlfn.IFNA(VLOOKUP('Comp X - Kilter'!B922,'Kilter Holds'!$P$36:$AA$208,7,0),0)</f>
        <v>0</v>
      </c>
      <c r="G922" s="2">
        <f t="shared" si="97"/>
        <v>0</v>
      </c>
      <c r="H922" s="2">
        <f t="shared" si="98"/>
        <v>0</v>
      </c>
    </row>
    <row r="923" spans="2:11">
      <c r="B923" t="s">
        <v>1496</v>
      </c>
      <c r="C923" t="s">
        <v>1510</v>
      </c>
      <c r="D923" s="8" t="str">
        <f t="shared" si="96"/>
        <v>16-16</v>
      </c>
      <c r="E923" s="1">
        <f>_xlfn.IFNA(VLOOKUP('Comp X - Kilter'!B923,'Kilter Holds'!$P$36:$AA$208,8,0),0)</f>
        <v>0</v>
      </c>
      <c r="G923" s="2">
        <f t="shared" si="97"/>
        <v>0</v>
      </c>
      <c r="H923" s="2">
        <f t="shared" si="98"/>
        <v>0</v>
      </c>
    </row>
    <row r="924" spans="2:11">
      <c r="B924" t="s">
        <v>1496</v>
      </c>
      <c r="C924" t="s">
        <v>1510</v>
      </c>
      <c r="D924" s="9" t="str">
        <f t="shared" si="96"/>
        <v>13-01</v>
      </c>
      <c r="E924" s="1">
        <f>_xlfn.IFNA(VLOOKUP('Comp X - Kilter'!B924,'Kilter Holds'!$P$36:$AA$208,9,0),0)</f>
        <v>0</v>
      </c>
      <c r="G924" s="2">
        <f t="shared" si="97"/>
        <v>0</v>
      </c>
      <c r="H924" s="2">
        <f t="shared" si="98"/>
        <v>0</v>
      </c>
    </row>
    <row r="925" spans="2:11">
      <c r="B925" t="s">
        <v>1496</v>
      </c>
      <c r="C925" t="s">
        <v>1510</v>
      </c>
      <c r="D925" s="10" t="str">
        <f t="shared" si="96"/>
        <v>07-13</v>
      </c>
      <c r="E925" s="1">
        <f>_xlfn.IFNA(VLOOKUP('Comp X - Kilter'!B925,'Kilter Holds'!$P$36:$AA$208,10,0),0)</f>
        <v>0</v>
      </c>
      <c r="G925" s="2">
        <f t="shared" si="97"/>
        <v>0</v>
      </c>
      <c r="H925" s="2">
        <f t="shared" si="98"/>
        <v>0</v>
      </c>
    </row>
    <row r="926" spans="2:11">
      <c r="B926" t="s">
        <v>1496</v>
      </c>
      <c r="C926" t="s">
        <v>1510</v>
      </c>
      <c r="D926" s="11" t="str">
        <f t="shared" si="96"/>
        <v>11-26</v>
      </c>
      <c r="E926" s="1">
        <f>_xlfn.IFNA(VLOOKUP('Comp X - Kilter'!B926,'Kilter Holds'!$P$36:$AA$208,11,0),0)</f>
        <v>0</v>
      </c>
      <c r="G926" s="2">
        <f t="shared" si="97"/>
        <v>0</v>
      </c>
      <c r="H926" s="2">
        <f t="shared" si="98"/>
        <v>0</v>
      </c>
    </row>
    <row r="927" spans="2:11">
      <c r="B927" t="s">
        <v>1496</v>
      </c>
      <c r="C927" t="s">
        <v>1510</v>
      </c>
      <c r="D927" s="13" t="str">
        <f t="shared" si="96"/>
        <v>18-01</v>
      </c>
      <c r="E927" s="1">
        <f>_xlfn.IFNA(VLOOKUP('Comp X - Kilter'!B927,'Kilter Holds'!$P$36:$AA$208,12,0),0)</f>
        <v>0</v>
      </c>
      <c r="G927" s="2">
        <f t="shared" si="97"/>
        <v>0</v>
      </c>
      <c r="H927" s="2">
        <f t="shared" si="98"/>
        <v>0</v>
      </c>
    </row>
    <row r="928" spans="2:11">
      <c r="B928" t="s">
        <v>1496</v>
      </c>
      <c r="C928" t="s">
        <v>1510</v>
      </c>
      <c r="D928" s="12" t="str">
        <f t="shared" si="96"/>
        <v>Color Code</v>
      </c>
      <c r="E928" s="1" t="e">
        <f>_xlfn.IFNA(VLOOKUP('Comp X - Kilter'!B928,'Kilter Holds'!$P$36:$AA$208,13,0),0)</f>
        <v>#REF!</v>
      </c>
      <c r="G928" s="2" t="e">
        <f t="shared" si="97"/>
        <v>#REF!</v>
      </c>
      <c r="H928" s="2">
        <f t="shared" si="98"/>
        <v>0</v>
      </c>
    </row>
    <row r="929" spans="2:11" s="246" customFormat="1">
      <c r="B929" s="246" t="s">
        <v>1647</v>
      </c>
      <c r="C929" s="246" t="s">
        <v>1648</v>
      </c>
      <c r="D929" s="5" t="str">
        <f t="shared" ref="D929:D946" si="99">D911</f>
        <v>11-12</v>
      </c>
      <c r="E929" s="1">
        <f>_xlfn.IFNA(VLOOKUP('Comp X - Kilter'!B929,'Kilter Holds'!$P$36:$AA$208,5,0),0)</f>
        <v>0</v>
      </c>
      <c r="F929" s="2"/>
      <c r="G929" s="2">
        <f t="shared" ref="G929:G937" si="100">E929*F929</f>
        <v>0</v>
      </c>
      <c r="H929" s="2">
        <f t="shared" ref="H929:H937" si="101">IF($S$11="Y",G929*0.15,0)</f>
        <v>0</v>
      </c>
      <c r="K929" s="2"/>
    </row>
    <row r="930" spans="2:11" s="246" customFormat="1">
      <c r="B930" s="246" t="s">
        <v>1647</v>
      </c>
      <c r="C930" s="246" t="s">
        <v>1648</v>
      </c>
      <c r="D930" s="6" t="str">
        <f t="shared" si="99"/>
        <v>14-01</v>
      </c>
      <c r="E930" s="1">
        <f>_xlfn.IFNA(VLOOKUP('Comp X - Kilter'!B930,'Kilter Holds'!$P$36:$AA$208,6,0),0)</f>
        <v>0</v>
      </c>
      <c r="F930" s="2"/>
      <c r="G930" s="2">
        <f t="shared" si="100"/>
        <v>0</v>
      </c>
      <c r="H930" s="2">
        <f t="shared" si="101"/>
        <v>0</v>
      </c>
      <c r="K930" s="2"/>
    </row>
    <row r="931" spans="2:11" s="246" customFormat="1">
      <c r="B931" s="246" t="s">
        <v>1647</v>
      </c>
      <c r="C931" s="246" t="s">
        <v>1648</v>
      </c>
      <c r="D931" s="7" t="str">
        <f t="shared" si="99"/>
        <v>15-12</v>
      </c>
      <c r="E931" s="1">
        <f>_xlfn.IFNA(VLOOKUP('Comp X - Kilter'!B931,'Kilter Holds'!$P$36:$AA$208,7,0),0)</f>
        <v>0</v>
      </c>
      <c r="F931" s="2"/>
      <c r="G931" s="2">
        <f t="shared" si="100"/>
        <v>0</v>
      </c>
      <c r="H931" s="2">
        <f t="shared" si="101"/>
        <v>0</v>
      </c>
      <c r="K931" s="2"/>
    </row>
    <row r="932" spans="2:11" s="246" customFormat="1">
      <c r="B932" s="246" t="s">
        <v>1647</v>
      </c>
      <c r="C932" s="246" t="s">
        <v>1648</v>
      </c>
      <c r="D932" s="8" t="str">
        <f t="shared" si="99"/>
        <v>16-16</v>
      </c>
      <c r="E932" s="1">
        <f>_xlfn.IFNA(VLOOKUP('Comp X - Kilter'!B932,'Kilter Holds'!$P$36:$AA$208,8,0),0)</f>
        <v>0</v>
      </c>
      <c r="F932" s="2"/>
      <c r="G932" s="2">
        <f t="shared" si="100"/>
        <v>0</v>
      </c>
      <c r="H932" s="2">
        <f t="shared" si="101"/>
        <v>0</v>
      </c>
      <c r="K932" s="2"/>
    </row>
    <row r="933" spans="2:11" s="246" customFormat="1">
      <c r="B933" s="246" t="s">
        <v>1647</v>
      </c>
      <c r="C933" s="246" t="s">
        <v>1648</v>
      </c>
      <c r="D933" s="9" t="str">
        <f t="shared" si="99"/>
        <v>13-01</v>
      </c>
      <c r="E933" s="1">
        <f>_xlfn.IFNA(VLOOKUP('Comp X - Kilter'!B933,'Kilter Holds'!$P$36:$AA$208,9,0),0)</f>
        <v>0</v>
      </c>
      <c r="F933" s="2"/>
      <c r="G933" s="2">
        <f t="shared" si="100"/>
        <v>0</v>
      </c>
      <c r="H933" s="2">
        <f t="shared" si="101"/>
        <v>0</v>
      </c>
      <c r="K933" s="2"/>
    </row>
    <row r="934" spans="2:11" s="246" customFormat="1">
      <c r="B934" s="246" t="s">
        <v>1647</v>
      </c>
      <c r="C934" s="246" t="s">
        <v>1648</v>
      </c>
      <c r="D934" s="10" t="str">
        <f t="shared" si="99"/>
        <v>07-13</v>
      </c>
      <c r="E934" s="1">
        <f>_xlfn.IFNA(VLOOKUP('Comp X - Kilter'!B934,'Kilter Holds'!$P$36:$AA$208,10,0),0)</f>
        <v>0</v>
      </c>
      <c r="F934" s="2"/>
      <c r="G934" s="2">
        <f t="shared" si="100"/>
        <v>0</v>
      </c>
      <c r="H934" s="2">
        <f t="shared" si="101"/>
        <v>0</v>
      </c>
      <c r="K934" s="2"/>
    </row>
    <row r="935" spans="2:11" s="246" customFormat="1">
      <c r="B935" s="246" t="s">
        <v>1647</v>
      </c>
      <c r="C935" s="246" t="s">
        <v>1648</v>
      </c>
      <c r="D935" s="11" t="str">
        <f t="shared" si="99"/>
        <v>11-26</v>
      </c>
      <c r="E935" s="1">
        <f>_xlfn.IFNA(VLOOKUP('Comp X - Kilter'!B935,'Kilter Holds'!$P$36:$AA$208,11,0),0)</f>
        <v>0</v>
      </c>
      <c r="F935" s="2"/>
      <c r="G935" s="2">
        <f t="shared" si="100"/>
        <v>0</v>
      </c>
      <c r="H935" s="2">
        <f t="shared" si="101"/>
        <v>0</v>
      </c>
      <c r="K935" s="2"/>
    </row>
    <row r="936" spans="2:11" s="246" customFormat="1">
      <c r="B936" s="246" t="s">
        <v>1647</v>
      </c>
      <c r="C936" s="246" t="s">
        <v>1648</v>
      </c>
      <c r="D936" s="13" t="str">
        <f t="shared" si="99"/>
        <v>18-01</v>
      </c>
      <c r="E936" s="1">
        <f>_xlfn.IFNA(VLOOKUP('Comp X - Kilter'!B936,'Kilter Holds'!$P$36:$AA$208,12,0),0)</f>
        <v>0</v>
      </c>
      <c r="F936" s="2"/>
      <c r="G936" s="2">
        <f t="shared" si="100"/>
        <v>0</v>
      </c>
      <c r="H936" s="2">
        <f t="shared" si="101"/>
        <v>0</v>
      </c>
      <c r="K936" s="2"/>
    </row>
    <row r="937" spans="2:11" s="246" customFormat="1">
      <c r="B937" s="246" t="s">
        <v>1647</v>
      </c>
      <c r="C937" s="246" t="s">
        <v>1648</v>
      </c>
      <c r="D937" s="12" t="str">
        <f t="shared" si="99"/>
        <v>Color Code</v>
      </c>
      <c r="E937" s="1" t="e">
        <f>_xlfn.IFNA(VLOOKUP('Comp X - Kilter'!B937,'Kilter Holds'!$P$36:$AA$208,13,0),0)</f>
        <v>#REF!</v>
      </c>
      <c r="F937" s="2"/>
      <c r="G937" s="2" t="e">
        <f t="shared" si="100"/>
        <v>#REF!</v>
      </c>
      <c r="H937" s="2">
        <f t="shared" si="101"/>
        <v>0</v>
      </c>
      <c r="K937" s="2"/>
    </row>
    <row r="938" spans="2:11">
      <c r="B938" t="s">
        <v>1499</v>
      </c>
      <c r="C938" t="s">
        <v>1511</v>
      </c>
      <c r="D938" s="5" t="str">
        <f t="shared" si="99"/>
        <v>11-12</v>
      </c>
      <c r="E938" s="1">
        <f>_xlfn.IFNA(VLOOKUP('Comp X - Kilter'!B938,'Kilter Holds'!$P$36:$AA$208,5,0),0)</f>
        <v>0</v>
      </c>
      <c r="G938" s="2">
        <f t="shared" si="97"/>
        <v>0</v>
      </c>
      <c r="H938" s="2">
        <f t="shared" si="98"/>
        <v>0</v>
      </c>
    </row>
    <row r="939" spans="2:11">
      <c r="B939" t="s">
        <v>1499</v>
      </c>
      <c r="C939" t="s">
        <v>1511</v>
      </c>
      <c r="D939" s="6" t="str">
        <f t="shared" si="99"/>
        <v>14-01</v>
      </c>
      <c r="E939" s="1">
        <f>_xlfn.IFNA(VLOOKUP('Comp X - Kilter'!B939,'Kilter Holds'!$P$36:$AA$208,6,0),0)</f>
        <v>0</v>
      </c>
      <c r="G939" s="2">
        <f t="shared" si="97"/>
        <v>0</v>
      </c>
      <c r="H939" s="2">
        <f t="shared" si="98"/>
        <v>0</v>
      </c>
    </row>
    <row r="940" spans="2:11">
      <c r="B940" t="s">
        <v>1499</v>
      </c>
      <c r="C940" t="s">
        <v>1511</v>
      </c>
      <c r="D940" s="7" t="str">
        <f t="shared" si="99"/>
        <v>15-12</v>
      </c>
      <c r="E940" s="1">
        <f>_xlfn.IFNA(VLOOKUP('Comp X - Kilter'!B940,'Kilter Holds'!$P$36:$AA$208,7,0),0)</f>
        <v>0</v>
      </c>
      <c r="G940" s="2">
        <f t="shared" si="97"/>
        <v>0</v>
      </c>
      <c r="H940" s="2">
        <f t="shared" si="98"/>
        <v>0</v>
      </c>
    </row>
    <row r="941" spans="2:11">
      <c r="B941" t="s">
        <v>1499</v>
      </c>
      <c r="C941" t="s">
        <v>1511</v>
      </c>
      <c r="D941" s="8" t="str">
        <f t="shared" si="99"/>
        <v>16-16</v>
      </c>
      <c r="E941" s="1">
        <f>_xlfn.IFNA(VLOOKUP('Comp X - Kilter'!B941,'Kilter Holds'!$P$36:$AA$208,8,0),0)</f>
        <v>0</v>
      </c>
      <c r="G941" s="2">
        <f t="shared" si="97"/>
        <v>0</v>
      </c>
      <c r="H941" s="2">
        <f t="shared" si="98"/>
        <v>0</v>
      </c>
    </row>
    <row r="942" spans="2:11">
      <c r="B942" t="s">
        <v>1499</v>
      </c>
      <c r="C942" t="s">
        <v>1511</v>
      </c>
      <c r="D942" s="9" t="str">
        <f t="shared" si="99"/>
        <v>13-01</v>
      </c>
      <c r="E942" s="1">
        <f>_xlfn.IFNA(VLOOKUP('Comp X - Kilter'!B942,'Kilter Holds'!$P$36:$AA$208,9,0),0)</f>
        <v>0</v>
      </c>
      <c r="G942" s="2">
        <f t="shared" si="97"/>
        <v>0</v>
      </c>
      <c r="H942" s="2">
        <f t="shared" si="98"/>
        <v>0</v>
      </c>
    </row>
    <row r="943" spans="2:11">
      <c r="B943" t="s">
        <v>1499</v>
      </c>
      <c r="C943" t="s">
        <v>1511</v>
      </c>
      <c r="D943" s="10" t="str">
        <f t="shared" si="99"/>
        <v>07-13</v>
      </c>
      <c r="E943" s="1">
        <f>_xlfn.IFNA(VLOOKUP('Comp X - Kilter'!B943,'Kilter Holds'!$P$36:$AA$208,10,0),0)</f>
        <v>0</v>
      </c>
      <c r="G943" s="2">
        <f t="shared" si="97"/>
        <v>0</v>
      </c>
      <c r="H943" s="2">
        <f t="shared" si="98"/>
        <v>0</v>
      </c>
    </row>
    <row r="944" spans="2:11">
      <c r="B944" t="s">
        <v>1499</v>
      </c>
      <c r="C944" t="s">
        <v>1511</v>
      </c>
      <c r="D944" s="11" t="str">
        <f t="shared" si="99"/>
        <v>11-26</v>
      </c>
      <c r="E944" s="1">
        <f>_xlfn.IFNA(VLOOKUP('Comp X - Kilter'!B944,'Kilter Holds'!$P$36:$AA$208,11,0),0)</f>
        <v>0</v>
      </c>
      <c r="G944" s="2">
        <f t="shared" si="97"/>
        <v>0</v>
      </c>
      <c r="H944" s="2">
        <f t="shared" si="98"/>
        <v>0</v>
      </c>
    </row>
    <row r="945" spans="2:8">
      <c r="B945" t="s">
        <v>1499</v>
      </c>
      <c r="C945" t="s">
        <v>1511</v>
      </c>
      <c r="D945" s="13" t="str">
        <f t="shared" si="99"/>
        <v>18-01</v>
      </c>
      <c r="E945" s="1">
        <f>_xlfn.IFNA(VLOOKUP('Comp X - Kilter'!B945,'Kilter Holds'!$P$36:$AA$208,12,0),0)</f>
        <v>0</v>
      </c>
      <c r="G945" s="2">
        <f t="shared" si="97"/>
        <v>0</v>
      </c>
      <c r="H945" s="2">
        <f t="shared" si="98"/>
        <v>0</v>
      </c>
    </row>
    <row r="946" spans="2:8">
      <c r="B946" t="s">
        <v>1499</v>
      </c>
      <c r="C946" t="s">
        <v>1511</v>
      </c>
      <c r="D946" s="12" t="str">
        <f t="shared" si="99"/>
        <v>Color Code</v>
      </c>
      <c r="E946" s="1" t="e">
        <f>_xlfn.IFNA(VLOOKUP('Comp X - Kilter'!B946,'Kilter Holds'!$P$36:$AA$208,13,0),0)</f>
        <v>#REF!</v>
      </c>
      <c r="G946" s="2" t="e">
        <f t="shared" si="97"/>
        <v>#REF!</v>
      </c>
      <c r="H946" s="2">
        <f t="shared" si="98"/>
        <v>0</v>
      </c>
    </row>
    <row r="947" spans="2:8">
      <c r="B947" t="s">
        <v>1500</v>
      </c>
      <c r="C947" t="s">
        <v>1512</v>
      </c>
      <c r="D947" s="5" t="str">
        <f t="shared" si="85"/>
        <v>11-12</v>
      </c>
      <c r="E947" s="1">
        <f>_xlfn.IFNA(VLOOKUP('Comp X - Kilter'!B947,'Kilter Holds'!$P$36:$AA$208,5,0),0)</f>
        <v>0</v>
      </c>
      <c r="G947" s="2">
        <f t="shared" ref="G947:G955" si="102">E947*F947</f>
        <v>0</v>
      </c>
      <c r="H947" s="2">
        <f t="shared" ref="H947:H955" si="103">IF($S$11="Y",G947*0.15,0)</f>
        <v>0</v>
      </c>
    </row>
    <row r="948" spans="2:8">
      <c r="B948" t="s">
        <v>1500</v>
      </c>
      <c r="C948" t="s">
        <v>1512</v>
      </c>
      <c r="D948" s="6" t="str">
        <f t="shared" si="85"/>
        <v>14-01</v>
      </c>
      <c r="E948" s="1">
        <f>_xlfn.IFNA(VLOOKUP('Comp X - Kilter'!B948,'Kilter Holds'!$P$36:$AA$208,6,0),0)</f>
        <v>0</v>
      </c>
      <c r="G948" s="2">
        <f t="shared" si="102"/>
        <v>0</v>
      </c>
      <c r="H948" s="2">
        <f t="shared" si="103"/>
        <v>0</v>
      </c>
    </row>
    <row r="949" spans="2:8">
      <c r="B949" t="s">
        <v>1500</v>
      </c>
      <c r="C949" t="s">
        <v>1512</v>
      </c>
      <c r="D949" s="7" t="str">
        <f t="shared" si="85"/>
        <v>15-12</v>
      </c>
      <c r="E949" s="1">
        <f>_xlfn.IFNA(VLOOKUP('Comp X - Kilter'!B949,'Kilter Holds'!$P$36:$AA$208,7,0),0)</f>
        <v>0</v>
      </c>
      <c r="G949" s="2">
        <f t="shared" si="102"/>
        <v>0</v>
      </c>
      <c r="H949" s="2">
        <f t="shared" si="103"/>
        <v>0</v>
      </c>
    </row>
    <row r="950" spans="2:8">
      <c r="B950" t="s">
        <v>1500</v>
      </c>
      <c r="C950" t="s">
        <v>1512</v>
      </c>
      <c r="D950" s="8" t="str">
        <f t="shared" si="85"/>
        <v>16-16</v>
      </c>
      <c r="E950" s="1">
        <f>_xlfn.IFNA(VLOOKUP('Comp X - Kilter'!B950,'Kilter Holds'!$P$36:$AA$208,8,0),0)</f>
        <v>0</v>
      </c>
      <c r="G950" s="2">
        <f t="shared" si="102"/>
        <v>0</v>
      </c>
      <c r="H950" s="2">
        <f t="shared" si="103"/>
        <v>0</v>
      </c>
    </row>
    <row r="951" spans="2:8">
      <c r="B951" t="s">
        <v>1500</v>
      </c>
      <c r="C951" t="s">
        <v>1512</v>
      </c>
      <c r="D951" s="9" t="str">
        <f t="shared" si="85"/>
        <v>13-01</v>
      </c>
      <c r="E951" s="1">
        <f>_xlfn.IFNA(VLOOKUP('Comp X - Kilter'!B951,'Kilter Holds'!$P$36:$AA$208,9,0),0)</f>
        <v>0</v>
      </c>
      <c r="G951" s="2">
        <f t="shared" si="102"/>
        <v>0</v>
      </c>
      <c r="H951" s="2">
        <f t="shared" si="103"/>
        <v>0</v>
      </c>
    </row>
    <row r="952" spans="2:8">
      <c r="B952" t="s">
        <v>1500</v>
      </c>
      <c r="C952" t="s">
        <v>1512</v>
      </c>
      <c r="D952" s="10" t="str">
        <f t="shared" si="85"/>
        <v>07-13</v>
      </c>
      <c r="E952" s="1">
        <f>_xlfn.IFNA(VLOOKUP('Comp X - Kilter'!B952,'Kilter Holds'!$P$36:$AA$208,10,0),0)</f>
        <v>0</v>
      </c>
      <c r="G952" s="2">
        <f t="shared" si="102"/>
        <v>0</v>
      </c>
      <c r="H952" s="2">
        <f t="shared" si="103"/>
        <v>0</v>
      </c>
    </row>
    <row r="953" spans="2:8">
      <c r="B953" t="s">
        <v>1500</v>
      </c>
      <c r="C953" t="s">
        <v>1512</v>
      </c>
      <c r="D953" s="11" t="str">
        <f t="shared" si="85"/>
        <v>11-26</v>
      </c>
      <c r="E953" s="1">
        <f>_xlfn.IFNA(VLOOKUP('Comp X - Kilter'!B953,'Kilter Holds'!$P$36:$AA$208,11,0),0)</f>
        <v>0</v>
      </c>
      <c r="G953" s="2">
        <f t="shared" si="102"/>
        <v>0</v>
      </c>
      <c r="H953" s="2">
        <f t="shared" si="103"/>
        <v>0</v>
      </c>
    </row>
    <row r="954" spans="2:8">
      <c r="B954" t="s">
        <v>1500</v>
      </c>
      <c r="C954" t="s">
        <v>1512</v>
      </c>
      <c r="D954" s="13" t="str">
        <f t="shared" si="85"/>
        <v>18-01</v>
      </c>
      <c r="E954" s="1">
        <f>_xlfn.IFNA(VLOOKUP('Comp X - Kilter'!B954,'Kilter Holds'!$P$36:$AA$208,12,0),0)</f>
        <v>0</v>
      </c>
      <c r="G954" s="2">
        <f t="shared" si="102"/>
        <v>0</v>
      </c>
      <c r="H954" s="2">
        <f t="shared" si="103"/>
        <v>0</v>
      </c>
    </row>
    <row r="955" spans="2:8">
      <c r="B955" t="s">
        <v>1500</v>
      </c>
      <c r="C955" t="s">
        <v>1512</v>
      </c>
      <c r="D955" s="12" t="str">
        <f t="shared" si="85"/>
        <v>Color Code</v>
      </c>
      <c r="E955" s="1" t="e">
        <f>_xlfn.IFNA(VLOOKUP('Comp X - Kilter'!B955,'Kilter Holds'!$P$36:$AA$208,13,0),0)</f>
        <v>#REF!</v>
      </c>
      <c r="G955" s="2" t="e">
        <f t="shared" si="102"/>
        <v>#REF!</v>
      </c>
      <c r="H955" s="2">
        <f t="shared" si="103"/>
        <v>0</v>
      </c>
    </row>
    <row r="956" spans="2:8">
      <c r="B956" t="s">
        <v>1560</v>
      </c>
      <c r="C956" t="s">
        <v>1570</v>
      </c>
      <c r="D956" s="5" t="str">
        <f t="shared" si="85"/>
        <v>11-12</v>
      </c>
      <c r="E956" s="1">
        <f>_xlfn.IFNA(VLOOKUP('Comp X - Kilter'!B956,'Kilter Holds'!$P$36:$AA$208,5,0),0)</f>
        <v>0</v>
      </c>
      <c r="G956" s="2">
        <f t="shared" ref="G956:G964" si="104">E956*F956</f>
        <v>0</v>
      </c>
      <c r="H956" s="2">
        <f t="shared" ref="H956:H964" si="105">IF($S$11="Y",G956*0.15,0)</f>
        <v>0</v>
      </c>
    </row>
    <row r="957" spans="2:8">
      <c r="B957" t="s">
        <v>1560</v>
      </c>
      <c r="C957" t="s">
        <v>1570</v>
      </c>
      <c r="D957" s="6" t="str">
        <f t="shared" ref="D957:D982" si="106">D948</f>
        <v>14-01</v>
      </c>
      <c r="E957" s="1">
        <f>_xlfn.IFNA(VLOOKUP('Comp X - Kilter'!B957,'Kilter Holds'!$P$36:$AA$208,6,0),0)</f>
        <v>0</v>
      </c>
      <c r="G957" s="2">
        <f t="shared" si="104"/>
        <v>0</v>
      </c>
      <c r="H957" s="2">
        <f t="shared" si="105"/>
        <v>0</v>
      </c>
    </row>
    <row r="958" spans="2:8">
      <c r="B958" t="s">
        <v>1560</v>
      </c>
      <c r="C958" t="s">
        <v>1570</v>
      </c>
      <c r="D958" s="7" t="str">
        <f t="shared" si="106"/>
        <v>15-12</v>
      </c>
      <c r="E958" s="1">
        <f>_xlfn.IFNA(VLOOKUP('Comp X - Kilter'!B958,'Kilter Holds'!$P$36:$AA$208,7,0),0)</f>
        <v>0</v>
      </c>
      <c r="G958" s="2">
        <f t="shared" si="104"/>
        <v>0</v>
      </c>
      <c r="H958" s="2">
        <f t="shared" si="105"/>
        <v>0</v>
      </c>
    </row>
    <row r="959" spans="2:8">
      <c r="B959" t="s">
        <v>1560</v>
      </c>
      <c r="C959" t="s">
        <v>1570</v>
      </c>
      <c r="D959" s="8" t="str">
        <f t="shared" si="106"/>
        <v>16-16</v>
      </c>
      <c r="E959" s="1">
        <f>_xlfn.IFNA(VLOOKUP('Comp X - Kilter'!B959,'Kilter Holds'!$P$36:$AA$208,8,0),0)</f>
        <v>0</v>
      </c>
      <c r="G959" s="2">
        <f t="shared" si="104"/>
        <v>0</v>
      </c>
      <c r="H959" s="2">
        <f t="shared" si="105"/>
        <v>0</v>
      </c>
    </row>
    <row r="960" spans="2:8">
      <c r="B960" t="s">
        <v>1560</v>
      </c>
      <c r="C960" t="s">
        <v>1570</v>
      </c>
      <c r="D960" s="9" t="str">
        <f t="shared" si="106"/>
        <v>13-01</v>
      </c>
      <c r="E960" s="1">
        <f>_xlfn.IFNA(VLOOKUP('Comp X - Kilter'!B960,'Kilter Holds'!$P$36:$AA$208,9,0),0)</f>
        <v>0</v>
      </c>
      <c r="G960" s="2">
        <f t="shared" si="104"/>
        <v>0</v>
      </c>
      <c r="H960" s="2">
        <f t="shared" si="105"/>
        <v>0</v>
      </c>
    </row>
    <row r="961" spans="2:11">
      <c r="B961" t="s">
        <v>1560</v>
      </c>
      <c r="C961" t="s">
        <v>1570</v>
      </c>
      <c r="D961" s="10" t="str">
        <f t="shared" si="106"/>
        <v>07-13</v>
      </c>
      <c r="E961" s="1">
        <f>_xlfn.IFNA(VLOOKUP('Comp X - Kilter'!B961,'Kilter Holds'!$P$36:$AA$208,10,0),0)</f>
        <v>0</v>
      </c>
      <c r="G961" s="2">
        <f t="shared" si="104"/>
        <v>0</v>
      </c>
      <c r="H961" s="2">
        <f t="shared" si="105"/>
        <v>0</v>
      </c>
    </row>
    <row r="962" spans="2:11">
      <c r="B962" t="s">
        <v>1560</v>
      </c>
      <c r="C962" t="s">
        <v>1570</v>
      </c>
      <c r="D962" s="11" t="str">
        <f t="shared" si="106"/>
        <v>11-26</v>
      </c>
      <c r="E962" s="1">
        <f>_xlfn.IFNA(VLOOKUP('Comp X - Kilter'!B962,'Kilter Holds'!$P$36:$AA$208,11,0),0)</f>
        <v>0</v>
      </c>
      <c r="G962" s="2">
        <f t="shared" si="104"/>
        <v>0</v>
      </c>
      <c r="H962" s="2">
        <f t="shared" si="105"/>
        <v>0</v>
      </c>
    </row>
    <row r="963" spans="2:11">
      <c r="B963" t="s">
        <v>1560</v>
      </c>
      <c r="C963" t="s">
        <v>1570</v>
      </c>
      <c r="D963" s="13" t="str">
        <f t="shared" si="106"/>
        <v>18-01</v>
      </c>
      <c r="E963" s="1">
        <f>_xlfn.IFNA(VLOOKUP('Comp X - Kilter'!B963,'Kilter Holds'!$P$36:$AA$208,12,0),0)</f>
        <v>0</v>
      </c>
      <c r="G963" s="2">
        <f t="shared" si="104"/>
        <v>0</v>
      </c>
      <c r="H963" s="2">
        <f t="shared" si="105"/>
        <v>0</v>
      </c>
    </row>
    <row r="964" spans="2:11">
      <c r="B964" t="s">
        <v>1560</v>
      </c>
      <c r="C964" t="s">
        <v>1570</v>
      </c>
      <c r="D964" s="12" t="str">
        <f t="shared" si="106"/>
        <v>Color Code</v>
      </c>
      <c r="E964" s="1" t="e">
        <f>_xlfn.IFNA(VLOOKUP('Comp X - Kilter'!B964,'Kilter Holds'!$P$36:$AA$208,13,0),0)</f>
        <v>#REF!</v>
      </c>
      <c r="G964" s="2" t="e">
        <f t="shared" si="104"/>
        <v>#REF!</v>
      </c>
      <c r="H964" s="2">
        <f t="shared" si="105"/>
        <v>0</v>
      </c>
    </row>
    <row r="965" spans="2:11" s="248" customFormat="1">
      <c r="B965" s="248" t="s">
        <v>1691</v>
      </c>
      <c r="C965" s="248" t="s">
        <v>1692</v>
      </c>
      <c r="D965" s="5" t="str">
        <f t="shared" si="106"/>
        <v>11-12</v>
      </c>
      <c r="E965" s="1">
        <f>_xlfn.IFNA(VLOOKUP('Comp X - Kilter'!B965,'Kilter Holds'!$P$36:$AA$208,5,0),0)</f>
        <v>0</v>
      </c>
      <c r="F965" s="2"/>
      <c r="G965" s="2">
        <f t="shared" ref="G965:G982" si="107">E965*F965</f>
        <v>0</v>
      </c>
      <c r="H965" s="2">
        <f t="shared" ref="H965:H982" si="108">IF($S$11="Y",G965*0.15,0)</f>
        <v>0</v>
      </c>
      <c r="K965" s="2"/>
    </row>
    <row r="966" spans="2:11" s="248" customFormat="1">
      <c r="B966" s="248" t="s">
        <v>1691</v>
      </c>
      <c r="C966" s="248" t="s">
        <v>1692</v>
      </c>
      <c r="D966" s="6" t="str">
        <f t="shared" si="106"/>
        <v>14-01</v>
      </c>
      <c r="E966" s="1">
        <f>_xlfn.IFNA(VLOOKUP('Comp X - Kilter'!B966,'Kilter Holds'!$P$36:$AA$208,6,0),0)</f>
        <v>0</v>
      </c>
      <c r="F966" s="2"/>
      <c r="G966" s="2">
        <f t="shared" si="107"/>
        <v>0</v>
      </c>
      <c r="H966" s="2">
        <f t="shared" si="108"/>
        <v>0</v>
      </c>
      <c r="K966" s="2"/>
    </row>
    <row r="967" spans="2:11" s="248" customFormat="1">
      <c r="B967" s="248" t="s">
        <v>1691</v>
      </c>
      <c r="C967" s="248" t="s">
        <v>1692</v>
      </c>
      <c r="D967" s="7" t="str">
        <f t="shared" si="106"/>
        <v>15-12</v>
      </c>
      <c r="E967" s="1">
        <f>_xlfn.IFNA(VLOOKUP('Comp X - Kilter'!B967,'Kilter Holds'!$P$36:$AA$208,7,0),0)</f>
        <v>0</v>
      </c>
      <c r="F967" s="2"/>
      <c r="G967" s="2">
        <f t="shared" si="107"/>
        <v>0</v>
      </c>
      <c r="H967" s="2">
        <f t="shared" si="108"/>
        <v>0</v>
      </c>
      <c r="K967" s="2"/>
    </row>
    <row r="968" spans="2:11" s="248" customFormat="1">
      <c r="B968" s="248" t="s">
        <v>1691</v>
      </c>
      <c r="C968" s="248" t="s">
        <v>1692</v>
      </c>
      <c r="D968" s="8" t="str">
        <f t="shared" si="106"/>
        <v>16-16</v>
      </c>
      <c r="E968" s="1">
        <f>_xlfn.IFNA(VLOOKUP('Comp X - Kilter'!B968,'Kilter Holds'!$P$36:$AA$208,8,0),0)</f>
        <v>0</v>
      </c>
      <c r="F968" s="2"/>
      <c r="G968" s="2">
        <f t="shared" si="107"/>
        <v>0</v>
      </c>
      <c r="H968" s="2">
        <f t="shared" si="108"/>
        <v>0</v>
      </c>
      <c r="K968" s="2"/>
    </row>
    <row r="969" spans="2:11" s="248" customFormat="1">
      <c r="B969" s="248" t="s">
        <v>1691</v>
      </c>
      <c r="C969" s="248" t="s">
        <v>1692</v>
      </c>
      <c r="D969" s="9" t="str">
        <f t="shared" si="106"/>
        <v>13-01</v>
      </c>
      <c r="E969" s="1">
        <f>_xlfn.IFNA(VLOOKUP('Comp X - Kilter'!B969,'Kilter Holds'!$P$36:$AA$208,9,0),0)</f>
        <v>0</v>
      </c>
      <c r="F969" s="2"/>
      <c r="G969" s="2">
        <f t="shared" si="107"/>
        <v>0</v>
      </c>
      <c r="H969" s="2">
        <f t="shared" si="108"/>
        <v>0</v>
      </c>
      <c r="K969" s="2"/>
    </row>
    <row r="970" spans="2:11" s="248" customFormat="1">
      <c r="B970" s="248" t="s">
        <v>1691</v>
      </c>
      <c r="C970" s="248" t="s">
        <v>1692</v>
      </c>
      <c r="D970" s="10" t="str">
        <f t="shared" si="106"/>
        <v>07-13</v>
      </c>
      <c r="E970" s="1">
        <f>_xlfn.IFNA(VLOOKUP('Comp X - Kilter'!B970,'Kilter Holds'!$P$36:$AA$208,10,0),0)</f>
        <v>0</v>
      </c>
      <c r="F970" s="2"/>
      <c r="G970" s="2">
        <f t="shared" si="107"/>
        <v>0</v>
      </c>
      <c r="H970" s="2">
        <f t="shared" si="108"/>
        <v>0</v>
      </c>
      <c r="K970" s="2"/>
    </row>
    <row r="971" spans="2:11" s="248" customFormat="1">
      <c r="B971" s="248" t="s">
        <v>1691</v>
      </c>
      <c r="C971" s="248" t="s">
        <v>1692</v>
      </c>
      <c r="D971" s="11" t="str">
        <f t="shared" si="106"/>
        <v>11-26</v>
      </c>
      <c r="E971" s="1">
        <f>_xlfn.IFNA(VLOOKUP('Comp X - Kilter'!B971,'Kilter Holds'!$P$36:$AA$208,11,0),0)</f>
        <v>0</v>
      </c>
      <c r="F971" s="2"/>
      <c r="G971" s="2">
        <f t="shared" si="107"/>
        <v>0</v>
      </c>
      <c r="H971" s="2">
        <f t="shared" si="108"/>
        <v>0</v>
      </c>
      <c r="K971" s="2"/>
    </row>
    <row r="972" spans="2:11" s="248" customFormat="1">
      <c r="B972" s="248" t="s">
        <v>1691</v>
      </c>
      <c r="C972" s="248" t="s">
        <v>1692</v>
      </c>
      <c r="D972" s="13" t="str">
        <f t="shared" si="106"/>
        <v>18-01</v>
      </c>
      <c r="E972" s="1">
        <f>_xlfn.IFNA(VLOOKUP('Comp X - Kilter'!B972,'Kilter Holds'!$P$36:$AA$208,12,0),0)</f>
        <v>0</v>
      </c>
      <c r="F972" s="2"/>
      <c r="G972" s="2">
        <f t="shared" si="107"/>
        <v>0</v>
      </c>
      <c r="H972" s="2">
        <f t="shared" si="108"/>
        <v>0</v>
      </c>
      <c r="K972" s="2"/>
    </row>
    <row r="973" spans="2:11" s="248" customFormat="1">
      <c r="B973" s="248" t="s">
        <v>1691</v>
      </c>
      <c r="C973" s="248" t="s">
        <v>1692</v>
      </c>
      <c r="D973" s="12" t="str">
        <f t="shared" si="106"/>
        <v>Color Code</v>
      </c>
      <c r="E973" s="1" t="e">
        <f>_xlfn.IFNA(VLOOKUP('Comp X - Kilter'!B973,'Kilter Holds'!$P$36:$AA$208,13,0),0)</f>
        <v>#REF!</v>
      </c>
      <c r="F973" s="2"/>
      <c r="G973" s="2" t="e">
        <f t="shared" si="107"/>
        <v>#REF!</v>
      </c>
      <c r="H973" s="2">
        <f t="shared" si="108"/>
        <v>0</v>
      </c>
      <c r="K973" s="2"/>
    </row>
    <row r="974" spans="2:11" s="248" customFormat="1">
      <c r="B974" s="248" t="s">
        <v>1690</v>
      </c>
      <c r="C974" s="248" t="s">
        <v>1693</v>
      </c>
      <c r="D974" s="5" t="str">
        <f t="shared" si="106"/>
        <v>11-12</v>
      </c>
      <c r="E974" s="1">
        <f>_xlfn.IFNA(VLOOKUP('Comp X - Kilter'!B974,'Kilter Holds'!$P$36:$AA$208,5,0),0)</f>
        <v>0</v>
      </c>
      <c r="F974" s="2"/>
      <c r="G974" s="2">
        <f t="shared" si="107"/>
        <v>0</v>
      </c>
      <c r="H974" s="2">
        <f t="shared" si="108"/>
        <v>0</v>
      </c>
      <c r="K974" s="2"/>
    </row>
    <row r="975" spans="2:11" s="248" customFormat="1">
      <c r="B975" s="248" t="s">
        <v>1690</v>
      </c>
      <c r="C975" s="248" t="s">
        <v>1693</v>
      </c>
      <c r="D975" s="6" t="str">
        <f t="shared" si="106"/>
        <v>14-01</v>
      </c>
      <c r="E975" s="1">
        <f>_xlfn.IFNA(VLOOKUP('Comp X - Kilter'!B975,'Kilter Holds'!$P$36:$AA$208,6,0),0)</f>
        <v>0</v>
      </c>
      <c r="F975" s="2"/>
      <c r="G975" s="2">
        <f t="shared" si="107"/>
        <v>0</v>
      </c>
      <c r="H975" s="2">
        <f t="shared" si="108"/>
        <v>0</v>
      </c>
      <c r="K975" s="2"/>
    </row>
    <row r="976" spans="2:11" s="248" customFormat="1">
      <c r="B976" s="248" t="s">
        <v>1690</v>
      </c>
      <c r="C976" s="248" t="s">
        <v>1693</v>
      </c>
      <c r="D976" s="7" t="str">
        <f t="shared" si="106"/>
        <v>15-12</v>
      </c>
      <c r="E976" s="1">
        <f>_xlfn.IFNA(VLOOKUP('Comp X - Kilter'!B976,'Kilter Holds'!$P$36:$AA$208,7,0),0)</f>
        <v>0</v>
      </c>
      <c r="F976" s="2"/>
      <c r="G976" s="2">
        <f t="shared" si="107"/>
        <v>0</v>
      </c>
      <c r="H976" s="2">
        <f t="shared" si="108"/>
        <v>0</v>
      </c>
      <c r="K976" s="2"/>
    </row>
    <row r="977" spans="2:11" s="248" customFormat="1">
      <c r="B977" s="248" t="s">
        <v>1690</v>
      </c>
      <c r="C977" s="248" t="s">
        <v>1693</v>
      </c>
      <c r="D977" s="8" t="str">
        <f t="shared" si="106"/>
        <v>16-16</v>
      </c>
      <c r="E977" s="1">
        <f>_xlfn.IFNA(VLOOKUP('Comp X - Kilter'!B977,'Kilter Holds'!$P$36:$AA$208,8,0),0)</f>
        <v>0</v>
      </c>
      <c r="F977" s="2"/>
      <c r="G977" s="2">
        <f t="shared" si="107"/>
        <v>0</v>
      </c>
      <c r="H977" s="2">
        <f t="shared" si="108"/>
        <v>0</v>
      </c>
      <c r="K977" s="2"/>
    </row>
    <row r="978" spans="2:11" s="248" customFormat="1">
      <c r="B978" s="248" t="s">
        <v>1690</v>
      </c>
      <c r="C978" s="248" t="s">
        <v>1693</v>
      </c>
      <c r="D978" s="9" t="str">
        <f t="shared" si="106"/>
        <v>13-01</v>
      </c>
      <c r="E978" s="1">
        <f>_xlfn.IFNA(VLOOKUP('Comp X - Kilter'!B978,'Kilter Holds'!$P$36:$AA$208,9,0),0)</f>
        <v>0</v>
      </c>
      <c r="F978" s="2"/>
      <c r="G978" s="2">
        <f t="shared" si="107"/>
        <v>0</v>
      </c>
      <c r="H978" s="2">
        <f t="shared" si="108"/>
        <v>0</v>
      </c>
      <c r="K978" s="2"/>
    </row>
    <row r="979" spans="2:11" s="248" customFormat="1">
      <c r="B979" s="248" t="s">
        <v>1690</v>
      </c>
      <c r="C979" s="248" t="s">
        <v>1693</v>
      </c>
      <c r="D979" s="10" t="str">
        <f t="shared" si="106"/>
        <v>07-13</v>
      </c>
      <c r="E979" s="1">
        <f>_xlfn.IFNA(VLOOKUP('Comp X - Kilter'!B979,'Kilter Holds'!$P$36:$AA$208,10,0),0)</f>
        <v>0</v>
      </c>
      <c r="F979" s="2"/>
      <c r="G979" s="2">
        <f t="shared" si="107"/>
        <v>0</v>
      </c>
      <c r="H979" s="2">
        <f t="shared" si="108"/>
        <v>0</v>
      </c>
      <c r="K979" s="2"/>
    </row>
    <row r="980" spans="2:11" s="248" customFormat="1">
      <c r="B980" s="248" t="s">
        <v>1690</v>
      </c>
      <c r="C980" s="248" t="s">
        <v>1693</v>
      </c>
      <c r="D980" s="11" t="str">
        <f t="shared" si="106"/>
        <v>11-26</v>
      </c>
      <c r="E980" s="1">
        <f>_xlfn.IFNA(VLOOKUP('Comp X - Kilter'!B980,'Kilter Holds'!$P$36:$AA$208,11,0),0)</f>
        <v>0</v>
      </c>
      <c r="F980" s="2"/>
      <c r="G980" s="2">
        <f t="shared" si="107"/>
        <v>0</v>
      </c>
      <c r="H980" s="2">
        <f t="shared" si="108"/>
        <v>0</v>
      </c>
      <c r="K980" s="2"/>
    </row>
    <row r="981" spans="2:11" s="248" customFormat="1">
      <c r="B981" s="248" t="s">
        <v>1690</v>
      </c>
      <c r="C981" s="248" t="s">
        <v>1693</v>
      </c>
      <c r="D981" s="13" t="str">
        <f t="shared" si="106"/>
        <v>18-01</v>
      </c>
      <c r="E981" s="1">
        <f>_xlfn.IFNA(VLOOKUP('Comp X - Kilter'!B981,'Kilter Holds'!$P$36:$AA$208,12,0),0)</f>
        <v>0</v>
      </c>
      <c r="F981" s="2"/>
      <c r="G981" s="2">
        <f t="shared" si="107"/>
        <v>0</v>
      </c>
      <c r="H981" s="2">
        <f t="shared" si="108"/>
        <v>0</v>
      </c>
      <c r="K981" s="2"/>
    </row>
    <row r="982" spans="2:11" s="248" customFormat="1">
      <c r="B982" s="248" t="s">
        <v>1690</v>
      </c>
      <c r="C982" s="248" t="s">
        <v>1693</v>
      </c>
      <c r="D982" s="12" t="str">
        <f t="shared" si="106"/>
        <v>Color Code</v>
      </c>
      <c r="E982" s="1" t="e">
        <f>_xlfn.IFNA(VLOOKUP('Comp X - Kilter'!B982,'Kilter Holds'!$P$36:$AA$208,13,0),0)</f>
        <v>#REF!</v>
      </c>
      <c r="F982" s="2"/>
      <c r="G982" s="2" t="e">
        <f t="shared" si="107"/>
        <v>#REF!</v>
      </c>
      <c r="H982" s="2">
        <f t="shared" si="108"/>
        <v>0</v>
      </c>
      <c r="K982" s="2"/>
    </row>
    <row r="983" spans="2:11">
      <c r="B983" t="s">
        <v>1495</v>
      </c>
      <c r="C983" t="s">
        <v>1508</v>
      </c>
      <c r="D983" s="5" t="str">
        <f t="shared" ref="D983:D991" si="109">D866</f>
        <v>11-12</v>
      </c>
      <c r="E983" s="1">
        <f>_xlfn.IFNA(VLOOKUP('Comp X - Kilter'!B983,'Kilter Holds'!$P$36:$AA$208,5,0),0)</f>
        <v>0</v>
      </c>
      <c r="G983" s="2">
        <f t="shared" ref="G983:G1198" si="110">E983*F983</f>
        <v>0</v>
      </c>
      <c r="H983" s="2">
        <f t="shared" ref="H983:H1198" si="111">IF($S$11="Y",G983*0.15,0)</f>
        <v>0</v>
      </c>
    </row>
    <row r="984" spans="2:11">
      <c r="B984" t="s">
        <v>1495</v>
      </c>
      <c r="C984" t="s">
        <v>1508</v>
      </c>
      <c r="D984" s="6" t="str">
        <f t="shared" si="109"/>
        <v>14-01</v>
      </c>
      <c r="E984" s="1">
        <f>_xlfn.IFNA(VLOOKUP('Comp X - Kilter'!B984,'Kilter Holds'!$P$36:$AA$208,6,0),0)</f>
        <v>0</v>
      </c>
      <c r="G984" s="2">
        <f t="shared" si="110"/>
        <v>0</v>
      </c>
      <c r="H984" s="2">
        <f t="shared" si="111"/>
        <v>0</v>
      </c>
    </row>
    <row r="985" spans="2:11">
      <c r="B985" t="s">
        <v>1495</v>
      </c>
      <c r="C985" t="s">
        <v>1508</v>
      </c>
      <c r="D985" s="7" t="str">
        <f t="shared" si="109"/>
        <v>15-12</v>
      </c>
      <c r="E985" s="1">
        <f>_xlfn.IFNA(VLOOKUP('Comp X - Kilter'!B985,'Kilter Holds'!$P$36:$AA$208,7,0),0)</f>
        <v>0</v>
      </c>
      <c r="G985" s="2">
        <f t="shared" si="110"/>
        <v>0</v>
      </c>
      <c r="H985" s="2">
        <f t="shared" si="111"/>
        <v>0</v>
      </c>
    </row>
    <row r="986" spans="2:11">
      <c r="B986" t="s">
        <v>1495</v>
      </c>
      <c r="C986" t="s">
        <v>1508</v>
      </c>
      <c r="D986" s="8" t="str">
        <f t="shared" si="109"/>
        <v>16-16</v>
      </c>
      <c r="E986" s="1">
        <f>_xlfn.IFNA(VLOOKUP('Comp X - Kilter'!B986,'Kilter Holds'!$P$36:$AA$208,8,0),0)</f>
        <v>0</v>
      </c>
      <c r="G986" s="2">
        <f t="shared" si="110"/>
        <v>0</v>
      </c>
      <c r="H986" s="2">
        <f t="shared" si="111"/>
        <v>0</v>
      </c>
    </row>
    <row r="987" spans="2:11">
      <c r="B987" t="s">
        <v>1495</v>
      </c>
      <c r="C987" t="s">
        <v>1508</v>
      </c>
      <c r="D987" s="9" t="str">
        <f t="shared" si="109"/>
        <v>13-01</v>
      </c>
      <c r="E987" s="1">
        <f>_xlfn.IFNA(VLOOKUP('Comp X - Kilter'!B987,'Kilter Holds'!$P$36:$AA$208,9,0),0)</f>
        <v>0</v>
      </c>
      <c r="G987" s="2">
        <f t="shared" si="110"/>
        <v>0</v>
      </c>
      <c r="H987" s="2">
        <f t="shared" si="111"/>
        <v>0</v>
      </c>
    </row>
    <row r="988" spans="2:11">
      <c r="B988" t="s">
        <v>1495</v>
      </c>
      <c r="C988" t="s">
        <v>1508</v>
      </c>
      <c r="D988" s="10" t="str">
        <f t="shared" si="109"/>
        <v>07-13</v>
      </c>
      <c r="E988" s="1">
        <f>_xlfn.IFNA(VLOOKUP('Comp X - Kilter'!B988,'Kilter Holds'!$P$36:$AA$208,10,0),0)</f>
        <v>0</v>
      </c>
      <c r="G988" s="2">
        <f t="shared" si="110"/>
        <v>0</v>
      </c>
      <c r="H988" s="2">
        <f t="shared" si="111"/>
        <v>0</v>
      </c>
    </row>
    <row r="989" spans="2:11">
      <c r="B989" t="s">
        <v>1495</v>
      </c>
      <c r="C989" t="s">
        <v>1508</v>
      </c>
      <c r="D989" s="11" t="str">
        <f t="shared" si="109"/>
        <v>11-26</v>
      </c>
      <c r="E989" s="1">
        <f>_xlfn.IFNA(VLOOKUP('Comp X - Kilter'!B989,'Kilter Holds'!$P$36:$AA$208,11,0),0)</f>
        <v>0</v>
      </c>
      <c r="G989" s="2">
        <f t="shared" si="110"/>
        <v>0</v>
      </c>
      <c r="H989" s="2">
        <f t="shared" si="111"/>
        <v>0</v>
      </c>
    </row>
    <row r="990" spans="2:11">
      <c r="B990" t="s">
        <v>1495</v>
      </c>
      <c r="C990" t="s">
        <v>1508</v>
      </c>
      <c r="D990" s="13" t="str">
        <f t="shared" si="109"/>
        <v>18-01</v>
      </c>
      <c r="E990" s="1">
        <f>_xlfn.IFNA(VLOOKUP('Comp X - Kilter'!B990,'Kilter Holds'!$P$36:$AA$208,12,0),0)</f>
        <v>0</v>
      </c>
      <c r="G990" s="2">
        <f t="shared" si="110"/>
        <v>0</v>
      </c>
      <c r="H990" s="2">
        <f t="shared" si="111"/>
        <v>0</v>
      </c>
    </row>
    <row r="991" spans="2:11">
      <c r="B991" t="s">
        <v>1495</v>
      </c>
      <c r="C991" t="s">
        <v>1508</v>
      </c>
      <c r="D991" s="12" t="str">
        <f t="shared" si="109"/>
        <v>Color Code</v>
      </c>
      <c r="E991" s="1" t="e">
        <f>_xlfn.IFNA(VLOOKUP('Comp X - Kilter'!B991,'Kilter Holds'!$P$36:$AA$208,13,0),0)</f>
        <v>#REF!</v>
      </c>
      <c r="G991" s="2" t="e">
        <f t="shared" si="110"/>
        <v>#REF!</v>
      </c>
      <c r="H991" s="2">
        <f t="shared" si="111"/>
        <v>0</v>
      </c>
    </row>
    <row r="992" spans="2:11">
      <c r="B992" t="s">
        <v>1545</v>
      </c>
      <c r="C992" t="s">
        <v>1546</v>
      </c>
      <c r="D992" s="5" t="str">
        <f t="shared" ref="D992:D1000" si="112">D920</f>
        <v>11-12</v>
      </c>
      <c r="E992" s="1">
        <f>_xlfn.IFNA(VLOOKUP('Comp X - Kilter'!B992,'Kilter Holds'!$P$36:$AA$208,5,0),0)</f>
        <v>0</v>
      </c>
      <c r="G992" s="2">
        <f t="shared" ref="G992:G1072" si="113">E992*F992</f>
        <v>0</v>
      </c>
      <c r="H992" s="2">
        <f t="shared" ref="H992:H1072" si="114">IF($S$11="Y",G992*0.15,0)</f>
        <v>0</v>
      </c>
    </row>
    <row r="993" spans="2:11">
      <c r="B993" t="s">
        <v>1545</v>
      </c>
      <c r="C993" t="s">
        <v>1546</v>
      </c>
      <c r="D993" s="6" t="str">
        <f t="shared" si="112"/>
        <v>14-01</v>
      </c>
      <c r="E993" s="1">
        <f>_xlfn.IFNA(VLOOKUP('Comp X - Kilter'!B993,'Kilter Holds'!$P$36:$AA$208,6,0),0)</f>
        <v>0</v>
      </c>
      <c r="G993" s="2">
        <f t="shared" si="113"/>
        <v>0</v>
      </c>
      <c r="H993" s="2">
        <f t="shared" si="114"/>
        <v>0</v>
      </c>
    </row>
    <row r="994" spans="2:11">
      <c r="B994" t="s">
        <v>1545</v>
      </c>
      <c r="C994" t="s">
        <v>1546</v>
      </c>
      <c r="D994" s="7" t="str">
        <f t="shared" si="112"/>
        <v>15-12</v>
      </c>
      <c r="E994" s="1">
        <f>_xlfn.IFNA(VLOOKUP('Comp X - Kilter'!B994,'Kilter Holds'!$P$36:$AA$208,7,0),0)</f>
        <v>0</v>
      </c>
      <c r="G994" s="2">
        <f t="shared" si="113"/>
        <v>0</v>
      </c>
      <c r="H994" s="2">
        <f t="shared" si="114"/>
        <v>0</v>
      </c>
    </row>
    <row r="995" spans="2:11">
      <c r="B995" t="s">
        <v>1545</v>
      </c>
      <c r="C995" t="s">
        <v>1546</v>
      </c>
      <c r="D995" s="8" t="str">
        <f t="shared" si="112"/>
        <v>16-16</v>
      </c>
      <c r="E995" s="1">
        <f>_xlfn.IFNA(VLOOKUP('Comp X - Kilter'!B995,'Kilter Holds'!$P$36:$AA$208,8,0),0)</f>
        <v>0</v>
      </c>
      <c r="G995" s="2">
        <f t="shared" si="113"/>
        <v>0</v>
      </c>
      <c r="H995" s="2">
        <f t="shared" si="114"/>
        <v>0</v>
      </c>
    </row>
    <row r="996" spans="2:11">
      <c r="B996" t="s">
        <v>1545</v>
      </c>
      <c r="C996" t="s">
        <v>1546</v>
      </c>
      <c r="D996" s="9" t="str">
        <f t="shared" si="112"/>
        <v>13-01</v>
      </c>
      <c r="E996" s="1">
        <f>_xlfn.IFNA(VLOOKUP('Comp X - Kilter'!B996,'Kilter Holds'!$P$36:$AA$208,9,0),0)</f>
        <v>0</v>
      </c>
      <c r="G996" s="2">
        <f t="shared" si="113"/>
        <v>0</v>
      </c>
      <c r="H996" s="2">
        <f t="shared" si="114"/>
        <v>0</v>
      </c>
    </row>
    <row r="997" spans="2:11">
      <c r="B997" t="s">
        <v>1545</v>
      </c>
      <c r="C997" t="s">
        <v>1546</v>
      </c>
      <c r="D997" s="10" t="str">
        <f t="shared" si="112"/>
        <v>07-13</v>
      </c>
      <c r="E997" s="1">
        <f>_xlfn.IFNA(VLOOKUP('Comp X - Kilter'!B997,'Kilter Holds'!$P$36:$AA$208,10,0),0)</f>
        <v>0</v>
      </c>
      <c r="G997" s="2">
        <f t="shared" si="113"/>
        <v>0</v>
      </c>
      <c r="H997" s="2">
        <f t="shared" si="114"/>
        <v>0</v>
      </c>
    </row>
    <row r="998" spans="2:11">
      <c r="B998" t="s">
        <v>1545</v>
      </c>
      <c r="C998" t="s">
        <v>1546</v>
      </c>
      <c r="D998" s="11" t="str">
        <f t="shared" si="112"/>
        <v>11-26</v>
      </c>
      <c r="E998" s="1">
        <f>_xlfn.IFNA(VLOOKUP('Comp X - Kilter'!B998,'Kilter Holds'!$P$36:$AA$208,11,0),0)</f>
        <v>0</v>
      </c>
      <c r="G998" s="2">
        <f t="shared" si="113"/>
        <v>0</v>
      </c>
      <c r="H998" s="2">
        <f t="shared" si="114"/>
        <v>0</v>
      </c>
    </row>
    <row r="999" spans="2:11">
      <c r="B999" t="s">
        <v>1545</v>
      </c>
      <c r="C999" t="s">
        <v>1546</v>
      </c>
      <c r="D999" s="13" t="str">
        <f t="shared" si="112"/>
        <v>18-01</v>
      </c>
      <c r="E999" s="1">
        <f>_xlfn.IFNA(VLOOKUP('Comp X - Kilter'!B999,'Kilter Holds'!$P$36:$AA$208,12,0),0)</f>
        <v>0</v>
      </c>
      <c r="G999" s="2">
        <f t="shared" si="113"/>
        <v>0</v>
      </c>
      <c r="H999" s="2">
        <f t="shared" si="114"/>
        <v>0</v>
      </c>
    </row>
    <row r="1000" spans="2:11">
      <c r="B1000" t="s">
        <v>1545</v>
      </c>
      <c r="C1000" t="s">
        <v>1546</v>
      </c>
      <c r="D1000" s="12" t="str">
        <f t="shared" si="112"/>
        <v>Color Code</v>
      </c>
      <c r="E1000" s="1" t="e">
        <f>_xlfn.IFNA(VLOOKUP('Comp X - Kilter'!B1000,'Kilter Holds'!$P$36:$AA$208,13,0),0)</f>
        <v>#REF!</v>
      </c>
      <c r="G1000" s="2" t="e">
        <f t="shared" si="113"/>
        <v>#REF!</v>
      </c>
      <c r="H1000" s="2">
        <f t="shared" si="114"/>
        <v>0</v>
      </c>
    </row>
    <row r="1001" spans="2:11" s="248" customFormat="1">
      <c r="B1001" s="248" t="s">
        <v>1695</v>
      </c>
      <c r="C1001" s="248" t="s">
        <v>1696</v>
      </c>
      <c r="D1001" s="5" t="str">
        <f t="shared" ref="D1001:D1018" si="115">D929</f>
        <v>11-12</v>
      </c>
      <c r="E1001" s="1">
        <f>_xlfn.IFNA(VLOOKUP('Comp X - Kilter'!B1001,'Kilter Holds'!$P$36:$AA$208,5,0),0)</f>
        <v>0</v>
      </c>
      <c r="F1001" s="2"/>
      <c r="G1001" s="2">
        <f t="shared" ref="G1001:G1027" si="116">E1001*F1001</f>
        <v>0</v>
      </c>
      <c r="H1001" s="2">
        <f t="shared" ref="H1001:H1027" si="117">IF($S$11="Y",G1001*0.15,0)</f>
        <v>0</v>
      </c>
      <c r="K1001" s="2"/>
    </row>
    <row r="1002" spans="2:11" s="248" customFormat="1">
      <c r="B1002" s="248" t="s">
        <v>1695</v>
      </c>
      <c r="C1002" s="248" t="s">
        <v>1696</v>
      </c>
      <c r="D1002" s="6" t="str">
        <f t="shared" si="115"/>
        <v>14-01</v>
      </c>
      <c r="E1002" s="1">
        <f>_xlfn.IFNA(VLOOKUP('Comp X - Kilter'!B1002,'Kilter Holds'!$P$36:$AA$208,6,0),0)</f>
        <v>0</v>
      </c>
      <c r="F1002" s="2"/>
      <c r="G1002" s="2">
        <f t="shared" si="116"/>
        <v>0</v>
      </c>
      <c r="H1002" s="2">
        <f t="shared" si="117"/>
        <v>0</v>
      </c>
      <c r="K1002" s="2"/>
    </row>
    <row r="1003" spans="2:11" s="248" customFormat="1">
      <c r="B1003" s="248" t="s">
        <v>1695</v>
      </c>
      <c r="C1003" s="248" t="s">
        <v>1696</v>
      </c>
      <c r="D1003" s="7" t="str">
        <f t="shared" si="115"/>
        <v>15-12</v>
      </c>
      <c r="E1003" s="1">
        <f>_xlfn.IFNA(VLOOKUP('Comp X - Kilter'!B1003,'Kilter Holds'!$P$36:$AA$208,7,0),0)</f>
        <v>0</v>
      </c>
      <c r="F1003" s="2"/>
      <c r="G1003" s="2">
        <f t="shared" si="116"/>
        <v>0</v>
      </c>
      <c r="H1003" s="2">
        <f t="shared" si="117"/>
        <v>0</v>
      </c>
      <c r="K1003" s="2"/>
    </row>
    <row r="1004" spans="2:11" s="248" customFormat="1">
      <c r="B1004" s="248" t="s">
        <v>1695</v>
      </c>
      <c r="C1004" s="248" t="s">
        <v>1696</v>
      </c>
      <c r="D1004" s="8" t="str">
        <f t="shared" si="115"/>
        <v>16-16</v>
      </c>
      <c r="E1004" s="1">
        <f>_xlfn.IFNA(VLOOKUP('Comp X - Kilter'!B1004,'Kilter Holds'!$P$36:$AA$208,8,0),0)</f>
        <v>0</v>
      </c>
      <c r="F1004" s="2"/>
      <c r="G1004" s="2">
        <f t="shared" si="116"/>
        <v>0</v>
      </c>
      <c r="H1004" s="2">
        <f t="shared" si="117"/>
        <v>0</v>
      </c>
      <c r="K1004" s="2"/>
    </row>
    <row r="1005" spans="2:11" s="248" customFormat="1">
      <c r="B1005" s="248" t="s">
        <v>1695</v>
      </c>
      <c r="C1005" s="248" t="s">
        <v>1696</v>
      </c>
      <c r="D1005" s="9" t="str">
        <f t="shared" si="115"/>
        <v>13-01</v>
      </c>
      <c r="E1005" s="1">
        <f>_xlfn.IFNA(VLOOKUP('Comp X - Kilter'!B1005,'Kilter Holds'!$P$36:$AA$208,9,0),0)</f>
        <v>0</v>
      </c>
      <c r="F1005" s="2"/>
      <c r="G1005" s="2">
        <f t="shared" si="116"/>
        <v>0</v>
      </c>
      <c r="H1005" s="2">
        <f t="shared" si="117"/>
        <v>0</v>
      </c>
      <c r="K1005" s="2"/>
    </row>
    <row r="1006" spans="2:11" s="248" customFormat="1">
      <c r="B1006" s="248" t="s">
        <v>1695</v>
      </c>
      <c r="C1006" s="248" t="s">
        <v>1696</v>
      </c>
      <c r="D1006" s="10" t="str">
        <f t="shared" si="115"/>
        <v>07-13</v>
      </c>
      <c r="E1006" s="1">
        <f>_xlfn.IFNA(VLOOKUP('Comp X - Kilter'!B1006,'Kilter Holds'!$P$36:$AA$208,10,0),0)</f>
        <v>0</v>
      </c>
      <c r="F1006" s="2"/>
      <c r="G1006" s="2">
        <f t="shared" si="116"/>
        <v>0</v>
      </c>
      <c r="H1006" s="2">
        <f t="shared" si="117"/>
        <v>0</v>
      </c>
      <c r="K1006" s="2"/>
    </row>
    <row r="1007" spans="2:11" s="248" customFormat="1">
      <c r="B1007" s="248" t="s">
        <v>1695</v>
      </c>
      <c r="C1007" s="248" t="s">
        <v>1696</v>
      </c>
      <c r="D1007" s="11" t="str">
        <f t="shared" si="115"/>
        <v>11-26</v>
      </c>
      <c r="E1007" s="1">
        <f>_xlfn.IFNA(VLOOKUP('Comp X - Kilter'!B1007,'Kilter Holds'!$P$36:$AA$208,11,0),0)</f>
        <v>0</v>
      </c>
      <c r="F1007" s="2"/>
      <c r="G1007" s="2">
        <f t="shared" si="116"/>
        <v>0</v>
      </c>
      <c r="H1007" s="2">
        <f t="shared" si="117"/>
        <v>0</v>
      </c>
      <c r="K1007" s="2"/>
    </row>
    <row r="1008" spans="2:11" s="248" customFormat="1">
      <c r="B1008" s="248" t="s">
        <v>1695</v>
      </c>
      <c r="C1008" s="248" t="s">
        <v>1696</v>
      </c>
      <c r="D1008" s="13" t="str">
        <f t="shared" si="115"/>
        <v>18-01</v>
      </c>
      <c r="E1008" s="1">
        <f>_xlfn.IFNA(VLOOKUP('Comp X - Kilter'!B1008,'Kilter Holds'!$P$36:$AA$208,12,0),0)</f>
        <v>0</v>
      </c>
      <c r="F1008" s="2"/>
      <c r="G1008" s="2">
        <f t="shared" si="116"/>
        <v>0</v>
      </c>
      <c r="H1008" s="2">
        <f t="shared" si="117"/>
        <v>0</v>
      </c>
      <c r="K1008" s="2"/>
    </row>
    <row r="1009" spans="2:11" s="248" customFormat="1">
      <c r="B1009" s="248" t="s">
        <v>1695</v>
      </c>
      <c r="C1009" s="248" t="s">
        <v>1696</v>
      </c>
      <c r="D1009" s="12" t="str">
        <f t="shared" si="115"/>
        <v>Color Code</v>
      </c>
      <c r="E1009" s="1" t="e">
        <f>_xlfn.IFNA(VLOOKUP('Comp X - Kilter'!B1009,'Kilter Holds'!$P$36:$AA$208,13,0),0)</f>
        <v>#REF!</v>
      </c>
      <c r="F1009" s="2"/>
      <c r="G1009" s="2" t="e">
        <f t="shared" si="116"/>
        <v>#REF!</v>
      </c>
      <c r="H1009" s="2">
        <f t="shared" si="117"/>
        <v>0</v>
      </c>
      <c r="K1009" s="2"/>
    </row>
    <row r="1010" spans="2:11" s="254" customFormat="1">
      <c r="B1010" s="254" t="s">
        <v>1745</v>
      </c>
      <c r="C1010" s="254" t="s">
        <v>1746</v>
      </c>
      <c r="D1010" s="5" t="str">
        <f t="shared" si="115"/>
        <v>11-12</v>
      </c>
      <c r="E1010" s="1">
        <f>_xlfn.IFNA(VLOOKUP('Comp X - Kilter'!B1010,'Kilter Holds'!$P$36:$AA$208,5,0),0)</f>
        <v>0</v>
      </c>
      <c r="F1010" s="2"/>
      <c r="G1010" s="2">
        <f t="shared" ref="G1010:G1018" si="118">E1010*F1010</f>
        <v>0</v>
      </c>
      <c r="H1010" s="2">
        <f t="shared" ref="H1010:H1018" si="119">IF($S$11="Y",G1010*0.15,0)</f>
        <v>0</v>
      </c>
      <c r="K1010" s="2"/>
    </row>
    <row r="1011" spans="2:11" s="254" customFormat="1">
      <c r="B1011" s="254" t="s">
        <v>1745</v>
      </c>
      <c r="C1011" s="254" t="s">
        <v>1746</v>
      </c>
      <c r="D1011" s="6" t="str">
        <f t="shared" si="115"/>
        <v>14-01</v>
      </c>
      <c r="E1011" s="1">
        <f>_xlfn.IFNA(VLOOKUP('Comp X - Kilter'!B1011,'Kilter Holds'!$P$36:$AA$208,6,0),0)</f>
        <v>0</v>
      </c>
      <c r="F1011" s="2"/>
      <c r="G1011" s="2">
        <f t="shared" si="118"/>
        <v>0</v>
      </c>
      <c r="H1011" s="2">
        <f t="shared" si="119"/>
        <v>0</v>
      </c>
      <c r="K1011" s="2"/>
    </row>
    <row r="1012" spans="2:11" s="254" customFormat="1">
      <c r="B1012" s="254" t="s">
        <v>1745</v>
      </c>
      <c r="C1012" s="254" t="s">
        <v>1746</v>
      </c>
      <c r="D1012" s="7" t="str">
        <f t="shared" si="115"/>
        <v>15-12</v>
      </c>
      <c r="E1012" s="1">
        <f>_xlfn.IFNA(VLOOKUP('Comp X - Kilter'!B1012,'Kilter Holds'!$P$36:$AA$208,7,0),0)</f>
        <v>0</v>
      </c>
      <c r="F1012" s="2"/>
      <c r="G1012" s="2">
        <f t="shared" si="118"/>
        <v>0</v>
      </c>
      <c r="H1012" s="2">
        <f t="shared" si="119"/>
        <v>0</v>
      </c>
      <c r="K1012" s="2"/>
    </row>
    <row r="1013" spans="2:11" s="254" customFormat="1">
      <c r="B1013" s="254" t="s">
        <v>1745</v>
      </c>
      <c r="C1013" s="254" t="s">
        <v>1746</v>
      </c>
      <c r="D1013" s="8" t="str">
        <f t="shared" si="115"/>
        <v>16-16</v>
      </c>
      <c r="E1013" s="1">
        <f>_xlfn.IFNA(VLOOKUP('Comp X - Kilter'!B1013,'Kilter Holds'!$P$36:$AA$208,8,0),0)</f>
        <v>0</v>
      </c>
      <c r="F1013" s="2"/>
      <c r="G1013" s="2">
        <f t="shared" si="118"/>
        <v>0</v>
      </c>
      <c r="H1013" s="2">
        <f t="shared" si="119"/>
        <v>0</v>
      </c>
      <c r="K1013" s="2"/>
    </row>
    <row r="1014" spans="2:11" s="254" customFormat="1">
      <c r="B1014" s="254" t="s">
        <v>1745</v>
      </c>
      <c r="C1014" s="254" t="s">
        <v>1746</v>
      </c>
      <c r="D1014" s="9" t="str">
        <f t="shared" si="115"/>
        <v>13-01</v>
      </c>
      <c r="E1014" s="1">
        <f>_xlfn.IFNA(VLOOKUP('Comp X - Kilter'!B1014,'Kilter Holds'!$P$36:$AA$208,9,0),0)</f>
        <v>0</v>
      </c>
      <c r="F1014" s="2"/>
      <c r="G1014" s="2">
        <f t="shared" si="118"/>
        <v>0</v>
      </c>
      <c r="H1014" s="2">
        <f t="shared" si="119"/>
        <v>0</v>
      </c>
      <c r="K1014" s="2"/>
    </row>
    <row r="1015" spans="2:11" s="254" customFormat="1">
      <c r="B1015" s="254" t="s">
        <v>1745</v>
      </c>
      <c r="C1015" s="254" t="s">
        <v>1746</v>
      </c>
      <c r="D1015" s="10" t="str">
        <f t="shared" si="115"/>
        <v>07-13</v>
      </c>
      <c r="E1015" s="1">
        <f>_xlfn.IFNA(VLOOKUP('Comp X - Kilter'!B1015,'Kilter Holds'!$P$36:$AA$208,10,0),0)</f>
        <v>0</v>
      </c>
      <c r="F1015" s="2"/>
      <c r="G1015" s="2">
        <f t="shared" si="118"/>
        <v>0</v>
      </c>
      <c r="H1015" s="2">
        <f t="shared" si="119"/>
        <v>0</v>
      </c>
      <c r="K1015" s="2"/>
    </row>
    <row r="1016" spans="2:11" s="254" customFormat="1">
      <c r="B1016" s="254" t="s">
        <v>1745</v>
      </c>
      <c r="C1016" s="254" t="s">
        <v>1746</v>
      </c>
      <c r="D1016" s="11" t="str">
        <f t="shared" si="115"/>
        <v>11-26</v>
      </c>
      <c r="E1016" s="1">
        <f>_xlfn.IFNA(VLOOKUP('Comp X - Kilter'!B1016,'Kilter Holds'!$P$36:$AA$208,11,0),0)</f>
        <v>0</v>
      </c>
      <c r="F1016" s="2"/>
      <c r="G1016" s="2">
        <f t="shared" si="118"/>
        <v>0</v>
      </c>
      <c r="H1016" s="2">
        <f t="shared" si="119"/>
        <v>0</v>
      </c>
      <c r="K1016" s="2"/>
    </row>
    <row r="1017" spans="2:11" s="254" customFormat="1">
      <c r="B1017" s="254" t="s">
        <v>1745</v>
      </c>
      <c r="C1017" s="254" t="s">
        <v>1746</v>
      </c>
      <c r="D1017" s="13" t="str">
        <f t="shared" si="115"/>
        <v>18-01</v>
      </c>
      <c r="E1017" s="1">
        <f>_xlfn.IFNA(VLOOKUP('Comp X - Kilter'!B1017,'Kilter Holds'!$P$36:$AA$208,12,0),0)</f>
        <v>0</v>
      </c>
      <c r="F1017" s="2"/>
      <c r="G1017" s="2">
        <f t="shared" si="118"/>
        <v>0</v>
      </c>
      <c r="H1017" s="2">
        <f t="shared" si="119"/>
        <v>0</v>
      </c>
      <c r="K1017" s="2"/>
    </row>
    <row r="1018" spans="2:11" s="254" customFormat="1">
      <c r="B1018" s="254" t="s">
        <v>1745</v>
      </c>
      <c r="C1018" s="254" t="s">
        <v>1746</v>
      </c>
      <c r="D1018" s="12" t="str">
        <f t="shared" si="115"/>
        <v>Color Code</v>
      </c>
      <c r="E1018" s="1" t="e">
        <f>_xlfn.IFNA(VLOOKUP('Comp X - Kilter'!B1018,'Kilter Holds'!$P$36:$AA$208,13,0),0)</f>
        <v>#REF!</v>
      </c>
      <c r="F1018" s="2"/>
      <c r="G1018" s="2" t="e">
        <f t="shared" si="118"/>
        <v>#REF!</v>
      </c>
      <c r="H1018" s="2">
        <f t="shared" si="119"/>
        <v>0</v>
      </c>
      <c r="K1018" s="2"/>
    </row>
    <row r="1019" spans="2:11" s="248" customFormat="1">
      <c r="B1019" s="3" t="s">
        <v>1697</v>
      </c>
      <c r="C1019" s="3" t="s">
        <v>1698</v>
      </c>
      <c r="D1019" s="5" t="str">
        <f t="shared" ref="D1019:D1027" si="120">D938</f>
        <v>11-12</v>
      </c>
      <c r="E1019" s="1">
        <f>_xlfn.IFNA(VLOOKUP('Comp X - Kilter'!B1019,'Kilter Holds'!$P$36:$AA$208,5,0),0)</f>
        <v>0</v>
      </c>
      <c r="F1019" s="2"/>
      <c r="G1019" s="2">
        <f t="shared" si="116"/>
        <v>0</v>
      </c>
      <c r="H1019" s="2">
        <f t="shared" si="117"/>
        <v>0</v>
      </c>
      <c r="K1019" s="2"/>
    </row>
    <row r="1020" spans="2:11" s="248" customFormat="1">
      <c r="B1020" s="3" t="s">
        <v>1697</v>
      </c>
      <c r="C1020" s="3" t="s">
        <v>1698</v>
      </c>
      <c r="D1020" s="6" t="str">
        <f t="shared" si="120"/>
        <v>14-01</v>
      </c>
      <c r="E1020" s="1">
        <f>_xlfn.IFNA(VLOOKUP('Comp X - Kilter'!B1020,'Kilter Holds'!$P$36:$AA$208,6,0),0)</f>
        <v>0</v>
      </c>
      <c r="F1020" s="2"/>
      <c r="G1020" s="2">
        <f t="shared" si="116"/>
        <v>0</v>
      </c>
      <c r="H1020" s="2">
        <f t="shared" si="117"/>
        <v>0</v>
      </c>
      <c r="K1020" s="2"/>
    </row>
    <row r="1021" spans="2:11" s="248" customFormat="1">
      <c r="B1021" s="3" t="s">
        <v>1697</v>
      </c>
      <c r="C1021" s="3" t="s">
        <v>1698</v>
      </c>
      <c r="D1021" s="7" t="str">
        <f t="shared" si="120"/>
        <v>15-12</v>
      </c>
      <c r="E1021" s="1">
        <f>_xlfn.IFNA(VLOOKUP('Comp X - Kilter'!B1021,'Kilter Holds'!$P$36:$AA$208,7,0),0)</f>
        <v>0</v>
      </c>
      <c r="F1021" s="2"/>
      <c r="G1021" s="2">
        <f t="shared" si="116"/>
        <v>0</v>
      </c>
      <c r="H1021" s="2">
        <f t="shared" si="117"/>
        <v>0</v>
      </c>
      <c r="K1021" s="2"/>
    </row>
    <row r="1022" spans="2:11" s="248" customFormat="1">
      <c r="B1022" s="3" t="s">
        <v>1697</v>
      </c>
      <c r="C1022" s="3" t="s">
        <v>1698</v>
      </c>
      <c r="D1022" s="8" t="str">
        <f t="shared" si="120"/>
        <v>16-16</v>
      </c>
      <c r="E1022" s="1">
        <f>_xlfn.IFNA(VLOOKUP('Comp X - Kilter'!B1022,'Kilter Holds'!$P$36:$AA$208,8,0),0)</f>
        <v>0</v>
      </c>
      <c r="F1022" s="2"/>
      <c r="G1022" s="2">
        <f t="shared" si="116"/>
        <v>0</v>
      </c>
      <c r="H1022" s="2">
        <f t="shared" si="117"/>
        <v>0</v>
      </c>
      <c r="K1022" s="2"/>
    </row>
    <row r="1023" spans="2:11" s="248" customFormat="1">
      <c r="B1023" s="3" t="s">
        <v>1697</v>
      </c>
      <c r="C1023" s="3" t="s">
        <v>1698</v>
      </c>
      <c r="D1023" s="9" t="str">
        <f t="shared" si="120"/>
        <v>13-01</v>
      </c>
      <c r="E1023" s="1">
        <f>_xlfn.IFNA(VLOOKUP('Comp X - Kilter'!B1023,'Kilter Holds'!$P$36:$AA$208,9,0),0)</f>
        <v>0</v>
      </c>
      <c r="F1023" s="2"/>
      <c r="G1023" s="2">
        <f t="shared" si="116"/>
        <v>0</v>
      </c>
      <c r="H1023" s="2">
        <f t="shared" si="117"/>
        <v>0</v>
      </c>
      <c r="K1023" s="2"/>
    </row>
    <row r="1024" spans="2:11" s="248" customFormat="1">
      <c r="B1024" s="3" t="s">
        <v>1697</v>
      </c>
      <c r="C1024" s="3" t="s">
        <v>1698</v>
      </c>
      <c r="D1024" s="10" t="str">
        <f t="shared" si="120"/>
        <v>07-13</v>
      </c>
      <c r="E1024" s="1">
        <f>_xlfn.IFNA(VLOOKUP('Comp X - Kilter'!B1024,'Kilter Holds'!$P$36:$AA$208,10,0),0)</f>
        <v>0</v>
      </c>
      <c r="F1024" s="2"/>
      <c r="G1024" s="2">
        <f t="shared" si="116"/>
        <v>0</v>
      </c>
      <c r="H1024" s="2">
        <f t="shared" si="117"/>
        <v>0</v>
      </c>
      <c r="K1024" s="2"/>
    </row>
    <row r="1025" spans="2:11" s="248" customFormat="1">
      <c r="B1025" s="3" t="s">
        <v>1697</v>
      </c>
      <c r="C1025" s="3" t="s">
        <v>1698</v>
      </c>
      <c r="D1025" s="11" t="str">
        <f t="shared" si="120"/>
        <v>11-26</v>
      </c>
      <c r="E1025" s="1">
        <f>_xlfn.IFNA(VLOOKUP('Comp X - Kilter'!B1025,'Kilter Holds'!$P$36:$AA$208,11,0),0)</f>
        <v>0</v>
      </c>
      <c r="F1025" s="2"/>
      <c r="G1025" s="2">
        <f t="shared" si="116"/>
        <v>0</v>
      </c>
      <c r="H1025" s="2">
        <f t="shared" si="117"/>
        <v>0</v>
      </c>
      <c r="K1025" s="2"/>
    </row>
    <row r="1026" spans="2:11" s="248" customFormat="1">
      <c r="B1026" s="3" t="s">
        <v>1697</v>
      </c>
      <c r="C1026" s="3" t="s">
        <v>1698</v>
      </c>
      <c r="D1026" s="13" t="str">
        <f t="shared" si="120"/>
        <v>18-01</v>
      </c>
      <c r="E1026" s="1">
        <f>_xlfn.IFNA(VLOOKUP('Comp X - Kilter'!B1026,'Kilter Holds'!$P$36:$AA$208,12,0),0)</f>
        <v>0</v>
      </c>
      <c r="F1026" s="2"/>
      <c r="G1026" s="2">
        <f t="shared" si="116"/>
        <v>0</v>
      </c>
      <c r="H1026" s="2">
        <f t="shared" si="117"/>
        <v>0</v>
      </c>
      <c r="K1026" s="2"/>
    </row>
    <row r="1027" spans="2:11" s="248" customFormat="1">
      <c r="B1027" s="3" t="s">
        <v>1697</v>
      </c>
      <c r="C1027" s="3" t="s">
        <v>1698</v>
      </c>
      <c r="D1027" s="12" t="str">
        <f t="shared" si="120"/>
        <v>Color Code</v>
      </c>
      <c r="E1027" s="1" t="e">
        <f>_xlfn.IFNA(VLOOKUP('Comp X - Kilter'!B1027,'Kilter Holds'!$P$36:$AA$208,13,0),0)</f>
        <v>#REF!</v>
      </c>
      <c r="F1027" s="2"/>
      <c r="G1027" s="2" t="e">
        <f t="shared" si="116"/>
        <v>#REF!</v>
      </c>
      <c r="H1027" s="2">
        <f t="shared" si="117"/>
        <v>0</v>
      </c>
      <c r="K1027" s="2"/>
    </row>
    <row r="1028" spans="2:11" s="220" customFormat="1">
      <c r="B1028" s="3" t="s">
        <v>1574</v>
      </c>
      <c r="C1028" s="3" t="s">
        <v>1575</v>
      </c>
      <c r="D1028" s="5" t="str">
        <f t="shared" ref="D1028:D1036" si="121">D938</f>
        <v>11-12</v>
      </c>
      <c r="E1028" s="1">
        <f>_xlfn.IFNA(VLOOKUP('Comp X - Kilter'!B1028,'Kilter Holds'!$P$36:$AA$208,5,0),0)</f>
        <v>0</v>
      </c>
      <c r="F1028" s="2"/>
      <c r="G1028" s="2">
        <f t="shared" ref="G1028:G1036" si="122">E1028*F1028</f>
        <v>0</v>
      </c>
      <c r="H1028" s="2">
        <f t="shared" ref="H1028:H1036" si="123">IF($S$11="Y",G1028*0.15,0)</f>
        <v>0</v>
      </c>
      <c r="K1028" s="2"/>
    </row>
    <row r="1029" spans="2:11" s="220" customFormat="1">
      <c r="B1029" s="3" t="s">
        <v>1574</v>
      </c>
      <c r="C1029" s="3" t="s">
        <v>1575</v>
      </c>
      <c r="D1029" s="6" t="str">
        <f t="shared" si="121"/>
        <v>14-01</v>
      </c>
      <c r="E1029" s="1">
        <f>_xlfn.IFNA(VLOOKUP('Comp X - Kilter'!B1029,'Kilter Holds'!$P$36:$AA$208,6,0),0)</f>
        <v>0</v>
      </c>
      <c r="F1029" s="2"/>
      <c r="G1029" s="2">
        <f t="shared" si="122"/>
        <v>0</v>
      </c>
      <c r="H1029" s="2">
        <f t="shared" si="123"/>
        <v>0</v>
      </c>
      <c r="K1029" s="2"/>
    </row>
    <row r="1030" spans="2:11" s="220" customFormat="1">
      <c r="B1030" s="3" t="s">
        <v>1574</v>
      </c>
      <c r="C1030" s="3" t="s">
        <v>1575</v>
      </c>
      <c r="D1030" s="7" t="str">
        <f t="shared" si="121"/>
        <v>15-12</v>
      </c>
      <c r="E1030" s="1">
        <f>_xlfn.IFNA(VLOOKUP('Comp X - Kilter'!B1030,'Kilter Holds'!$P$36:$AA$208,7,0),0)</f>
        <v>0</v>
      </c>
      <c r="F1030" s="2"/>
      <c r="G1030" s="2">
        <f t="shared" si="122"/>
        <v>0</v>
      </c>
      <c r="H1030" s="2">
        <f t="shared" si="123"/>
        <v>0</v>
      </c>
      <c r="K1030" s="2"/>
    </row>
    <row r="1031" spans="2:11" s="220" customFormat="1">
      <c r="B1031" s="3" t="s">
        <v>1574</v>
      </c>
      <c r="C1031" s="3" t="s">
        <v>1575</v>
      </c>
      <c r="D1031" s="8" t="str">
        <f t="shared" si="121"/>
        <v>16-16</v>
      </c>
      <c r="E1031" s="1">
        <f>_xlfn.IFNA(VLOOKUP('Comp X - Kilter'!B1031,'Kilter Holds'!$P$36:$AA$208,8,0),0)</f>
        <v>0</v>
      </c>
      <c r="F1031" s="2"/>
      <c r="G1031" s="2">
        <f t="shared" si="122"/>
        <v>0</v>
      </c>
      <c r="H1031" s="2">
        <f t="shared" si="123"/>
        <v>0</v>
      </c>
      <c r="K1031" s="2"/>
    </row>
    <row r="1032" spans="2:11" s="220" customFormat="1">
      <c r="B1032" s="3" t="s">
        <v>1574</v>
      </c>
      <c r="C1032" s="3" t="s">
        <v>1575</v>
      </c>
      <c r="D1032" s="9" t="str">
        <f t="shared" si="121"/>
        <v>13-01</v>
      </c>
      <c r="E1032" s="1">
        <f>_xlfn.IFNA(VLOOKUP('Comp X - Kilter'!B1032,'Kilter Holds'!$P$36:$AA$208,9,0),0)</f>
        <v>0</v>
      </c>
      <c r="F1032" s="2"/>
      <c r="G1032" s="2">
        <f t="shared" si="122"/>
        <v>0</v>
      </c>
      <c r="H1032" s="2">
        <f t="shared" si="123"/>
        <v>0</v>
      </c>
      <c r="K1032" s="2"/>
    </row>
    <row r="1033" spans="2:11" s="220" customFormat="1">
      <c r="B1033" s="3" t="s">
        <v>1574</v>
      </c>
      <c r="C1033" s="3" t="s">
        <v>1575</v>
      </c>
      <c r="D1033" s="10" t="str">
        <f t="shared" si="121"/>
        <v>07-13</v>
      </c>
      <c r="E1033" s="1">
        <f>_xlfn.IFNA(VLOOKUP('Comp X - Kilter'!B1033,'Kilter Holds'!$P$36:$AA$208,10,0),0)</f>
        <v>0</v>
      </c>
      <c r="F1033" s="2"/>
      <c r="G1033" s="2">
        <f t="shared" si="122"/>
        <v>0</v>
      </c>
      <c r="H1033" s="2">
        <f t="shared" si="123"/>
        <v>0</v>
      </c>
      <c r="K1033" s="2"/>
    </row>
    <row r="1034" spans="2:11" s="220" customFormat="1">
      <c r="B1034" s="3" t="s">
        <v>1574</v>
      </c>
      <c r="C1034" s="3" t="s">
        <v>1575</v>
      </c>
      <c r="D1034" s="11" t="str">
        <f t="shared" si="121"/>
        <v>11-26</v>
      </c>
      <c r="E1034" s="1">
        <f>_xlfn.IFNA(VLOOKUP('Comp X - Kilter'!B1034,'Kilter Holds'!$P$36:$AA$208,11,0),0)</f>
        <v>0</v>
      </c>
      <c r="F1034" s="2"/>
      <c r="G1034" s="2">
        <f t="shared" si="122"/>
        <v>0</v>
      </c>
      <c r="H1034" s="2">
        <f t="shared" si="123"/>
        <v>0</v>
      </c>
      <c r="K1034" s="2"/>
    </row>
    <row r="1035" spans="2:11" s="220" customFormat="1">
      <c r="B1035" s="3" t="s">
        <v>1574</v>
      </c>
      <c r="C1035" s="3" t="s">
        <v>1575</v>
      </c>
      <c r="D1035" s="13" t="str">
        <f t="shared" si="121"/>
        <v>18-01</v>
      </c>
      <c r="E1035" s="1">
        <f>_xlfn.IFNA(VLOOKUP('Comp X - Kilter'!B1035,'Kilter Holds'!$P$36:$AA$208,12,0),0)</f>
        <v>0</v>
      </c>
      <c r="F1035" s="2"/>
      <c r="G1035" s="2">
        <f t="shared" si="122"/>
        <v>0</v>
      </c>
      <c r="H1035" s="2">
        <f t="shared" si="123"/>
        <v>0</v>
      </c>
      <c r="K1035" s="2"/>
    </row>
    <row r="1036" spans="2:11" s="220" customFormat="1">
      <c r="B1036" s="3" t="s">
        <v>1574</v>
      </c>
      <c r="C1036" s="3" t="s">
        <v>1575</v>
      </c>
      <c r="D1036" s="12" t="str">
        <f t="shared" si="121"/>
        <v>Color Code</v>
      </c>
      <c r="E1036" s="1" t="e">
        <f>_xlfn.IFNA(VLOOKUP('Comp X - Kilter'!B1036,'Kilter Holds'!$P$36:$AA$208,13,0),0)</f>
        <v>#REF!</v>
      </c>
      <c r="F1036" s="2"/>
      <c r="G1036" s="2" t="e">
        <f t="shared" si="122"/>
        <v>#REF!</v>
      </c>
      <c r="H1036" s="2">
        <f t="shared" si="123"/>
        <v>0</v>
      </c>
      <c r="K1036" s="2"/>
    </row>
    <row r="1037" spans="2:11">
      <c r="B1037" s="3" t="s">
        <v>1547</v>
      </c>
      <c r="C1037" s="3" t="s">
        <v>1548</v>
      </c>
      <c r="D1037" s="5" t="str">
        <f t="shared" ref="D1037:D1054" si="124">D938</f>
        <v>11-12</v>
      </c>
      <c r="E1037" s="1">
        <f>_xlfn.IFNA(VLOOKUP('Comp X - Kilter'!B1037,'Kilter Holds'!$P$36:$AA$208,5,0),0)</f>
        <v>0</v>
      </c>
      <c r="G1037" s="2">
        <f t="shared" si="113"/>
        <v>0</v>
      </c>
      <c r="H1037" s="2">
        <f t="shared" si="114"/>
        <v>0</v>
      </c>
    </row>
    <row r="1038" spans="2:11">
      <c r="B1038" s="3" t="s">
        <v>1547</v>
      </c>
      <c r="C1038" s="3" t="s">
        <v>1548</v>
      </c>
      <c r="D1038" s="6" t="str">
        <f t="shared" si="124"/>
        <v>14-01</v>
      </c>
      <c r="E1038" s="1">
        <f>_xlfn.IFNA(VLOOKUP('Comp X - Kilter'!B1038,'Kilter Holds'!$P$36:$AA$208,6,0),0)</f>
        <v>0</v>
      </c>
      <c r="G1038" s="2">
        <f t="shared" si="113"/>
        <v>0</v>
      </c>
      <c r="H1038" s="2">
        <f t="shared" si="114"/>
        <v>0</v>
      </c>
    </row>
    <row r="1039" spans="2:11">
      <c r="B1039" s="3" t="s">
        <v>1547</v>
      </c>
      <c r="C1039" s="3" t="s">
        <v>1548</v>
      </c>
      <c r="D1039" s="7" t="str">
        <f t="shared" si="124"/>
        <v>15-12</v>
      </c>
      <c r="E1039" s="1">
        <f>_xlfn.IFNA(VLOOKUP('Comp X - Kilter'!B1039,'Kilter Holds'!$P$36:$AA$208,7,0),0)</f>
        <v>0</v>
      </c>
      <c r="G1039" s="2">
        <f t="shared" si="113"/>
        <v>0</v>
      </c>
      <c r="H1039" s="2">
        <f t="shared" si="114"/>
        <v>0</v>
      </c>
    </row>
    <row r="1040" spans="2:11">
      <c r="B1040" s="3" t="s">
        <v>1547</v>
      </c>
      <c r="C1040" s="3" t="s">
        <v>1548</v>
      </c>
      <c r="D1040" s="8" t="str">
        <f t="shared" si="124"/>
        <v>16-16</v>
      </c>
      <c r="E1040" s="1">
        <f>_xlfn.IFNA(VLOOKUP('Comp X - Kilter'!B1040,'Kilter Holds'!$P$36:$AA$208,8,0),0)</f>
        <v>0</v>
      </c>
      <c r="G1040" s="2">
        <f t="shared" si="113"/>
        <v>0</v>
      </c>
      <c r="H1040" s="2">
        <f t="shared" si="114"/>
        <v>0</v>
      </c>
    </row>
    <row r="1041" spans="2:11">
      <c r="B1041" s="3" t="s">
        <v>1547</v>
      </c>
      <c r="C1041" s="3" t="s">
        <v>1548</v>
      </c>
      <c r="D1041" s="9" t="str">
        <f t="shared" si="124"/>
        <v>13-01</v>
      </c>
      <c r="E1041" s="1">
        <f>_xlfn.IFNA(VLOOKUP('Comp X - Kilter'!B1041,'Kilter Holds'!$P$36:$AA$208,9,0),0)</f>
        <v>0</v>
      </c>
      <c r="G1041" s="2">
        <f t="shared" si="113"/>
        <v>0</v>
      </c>
      <c r="H1041" s="2">
        <f t="shared" si="114"/>
        <v>0</v>
      </c>
    </row>
    <row r="1042" spans="2:11">
      <c r="B1042" s="3" t="s">
        <v>1547</v>
      </c>
      <c r="C1042" s="3" t="s">
        <v>1548</v>
      </c>
      <c r="D1042" s="10" t="str">
        <f t="shared" si="124"/>
        <v>07-13</v>
      </c>
      <c r="E1042" s="1">
        <f>_xlfn.IFNA(VLOOKUP('Comp X - Kilter'!B1042,'Kilter Holds'!$P$36:$AA$208,10,0),0)</f>
        <v>0</v>
      </c>
      <c r="G1042" s="2">
        <f t="shared" si="113"/>
        <v>0</v>
      </c>
      <c r="H1042" s="2">
        <f t="shared" si="114"/>
        <v>0</v>
      </c>
    </row>
    <row r="1043" spans="2:11">
      <c r="B1043" s="3" t="s">
        <v>1547</v>
      </c>
      <c r="C1043" s="3" t="s">
        <v>1548</v>
      </c>
      <c r="D1043" s="11" t="str">
        <f t="shared" si="124"/>
        <v>11-26</v>
      </c>
      <c r="E1043" s="1">
        <f>_xlfn.IFNA(VLOOKUP('Comp X - Kilter'!B1043,'Kilter Holds'!$P$36:$AA$208,11,0),0)</f>
        <v>0</v>
      </c>
      <c r="G1043" s="2">
        <f t="shared" si="113"/>
        <v>0</v>
      </c>
      <c r="H1043" s="2">
        <f t="shared" si="114"/>
        <v>0</v>
      </c>
    </row>
    <row r="1044" spans="2:11">
      <c r="B1044" s="3" t="s">
        <v>1547</v>
      </c>
      <c r="C1044" s="3" t="s">
        <v>1548</v>
      </c>
      <c r="D1044" s="13" t="str">
        <f t="shared" si="124"/>
        <v>18-01</v>
      </c>
      <c r="E1044" s="1">
        <f>_xlfn.IFNA(VLOOKUP('Comp X - Kilter'!B1044,'Kilter Holds'!$P$36:$AA$208,12,0),0)</f>
        <v>0</v>
      </c>
      <c r="G1044" s="2">
        <f t="shared" si="113"/>
        <v>0</v>
      </c>
      <c r="H1044" s="2">
        <f t="shared" si="114"/>
        <v>0</v>
      </c>
    </row>
    <row r="1045" spans="2:11">
      <c r="B1045" s="3" t="s">
        <v>1547</v>
      </c>
      <c r="C1045" s="3" t="s">
        <v>1548</v>
      </c>
      <c r="D1045" s="12" t="str">
        <f t="shared" si="124"/>
        <v>Color Code</v>
      </c>
      <c r="E1045" s="1" t="e">
        <f>_xlfn.IFNA(VLOOKUP('Comp X - Kilter'!B1045,'Kilter Holds'!$P$36:$AA$208,13,0),0)</f>
        <v>#REF!</v>
      </c>
      <c r="G1045" s="2" t="e">
        <f t="shared" si="113"/>
        <v>#REF!</v>
      </c>
      <c r="H1045" s="2">
        <f t="shared" si="114"/>
        <v>0</v>
      </c>
    </row>
    <row r="1046" spans="2:11" s="246" customFormat="1">
      <c r="B1046" s="3" t="s">
        <v>1640</v>
      </c>
      <c r="C1046" s="3" t="s">
        <v>1641</v>
      </c>
      <c r="D1046" s="5" t="str">
        <f t="shared" si="124"/>
        <v>11-12</v>
      </c>
      <c r="E1046" s="1">
        <f>_xlfn.IFNA(VLOOKUP('Comp X - Kilter'!B1046,'Kilter Holds'!$P$36:$AA$208,5,0),0)</f>
        <v>0</v>
      </c>
      <c r="F1046" s="2"/>
      <c r="G1046" s="2">
        <f t="shared" ref="G1046:G1063" si="125">E1046*F1046</f>
        <v>0</v>
      </c>
      <c r="H1046" s="2">
        <f t="shared" ref="H1046:H1063" si="126">IF($S$11="Y",G1046*0.15,0)</f>
        <v>0</v>
      </c>
      <c r="K1046" s="2"/>
    </row>
    <row r="1047" spans="2:11" s="246" customFormat="1">
      <c r="B1047" s="3" t="s">
        <v>1640</v>
      </c>
      <c r="C1047" s="3" t="s">
        <v>1641</v>
      </c>
      <c r="D1047" s="6" t="str">
        <f t="shared" si="124"/>
        <v>14-01</v>
      </c>
      <c r="E1047" s="1">
        <f>_xlfn.IFNA(VLOOKUP('Comp X - Kilter'!B1047,'Kilter Holds'!$P$36:$AA$208,6,0),0)</f>
        <v>0</v>
      </c>
      <c r="F1047" s="2"/>
      <c r="G1047" s="2">
        <f t="shared" si="125"/>
        <v>0</v>
      </c>
      <c r="H1047" s="2">
        <f t="shared" si="126"/>
        <v>0</v>
      </c>
      <c r="K1047" s="2"/>
    </row>
    <row r="1048" spans="2:11" s="246" customFormat="1">
      <c r="B1048" s="3" t="s">
        <v>1640</v>
      </c>
      <c r="C1048" s="3" t="s">
        <v>1641</v>
      </c>
      <c r="D1048" s="7" t="str">
        <f t="shared" si="124"/>
        <v>15-12</v>
      </c>
      <c r="E1048" s="1">
        <f>_xlfn.IFNA(VLOOKUP('Comp X - Kilter'!B1048,'Kilter Holds'!$P$36:$AA$208,7,0),0)</f>
        <v>0</v>
      </c>
      <c r="F1048" s="2"/>
      <c r="G1048" s="2">
        <f t="shared" si="125"/>
        <v>0</v>
      </c>
      <c r="H1048" s="2">
        <f t="shared" si="126"/>
        <v>0</v>
      </c>
      <c r="K1048" s="2"/>
    </row>
    <row r="1049" spans="2:11" s="246" customFormat="1">
      <c r="B1049" s="3" t="s">
        <v>1640</v>
      </c>
      <c r="C1049" s="3" t="s">
        <v>1641</v>
      </c>
      <c r="D1049" s="8" t="str">
        <f t="shared" si="124"/>
        <v>16-16</v>
      </c>
      <c r="E1049" s="1">
        <f>_xlfn.IFNA(VLOOKUP('Comp X - Kilter'!B1049,'Kilter Holds'!$P$36:$AA$208,8,0),0)</f>
        <v>0</v>
      </c>
      <c r="F1049" s="2"/>
      <c r="G1049" s="2">
        <f t="shared" si="125"/>
        <v>0</v>
      </c>
      <c r="H1049" s="2">
        <f t="shared" si="126"/>
        <v>0</v>
      </c>
      <c r="K1049" s="2"/>
    </row>
    <row r="1050" spans="2:11" s="246" customFormat="1">
      <c r="B1050" s="3" t="s">
        <v>1640</v>
      </c>
      <c r="C1050" s="3" t="s">
        <v>1641</v>
      </c>
      <c r="D1050" s="9" t="str">
        <f t="shared" si="124"/>
        <v>13-01</v>
      </c>
      <c r="E1050" s="1">
        <f>_xlfn.IFNA(VLOOKUP('Comp X - Kilter'!B1050,'Kilter Holds'!$P$36:$AA$208,9,0),0)</f>
        <v>0</v>
      </c>
      <c r="F1050" s="2"/>
      <c r="G1050" s="2">
        <f t="shared" si="125"/>
        <v>0</v>
      </c>
      <c r="H1050" s="2">
        <f t="shared" si="126"/>
        <v>0</v>
      </c>
      <c r="K1050" s="2"/>
    </row>
    <row r="1051" spans="2:11" s="246" customFormat="1">
      <c r="B1051" s="3" t="s">
        <v>1640</v>
      </c>
      <c r="C1051" s="3" t="s">
        <v>1641</v>
      </c>
      <c r="D1051" s="10" t="str">
        <f t="shared" si="124"/>
        <v>07-13</v>
      </c>
      <c r="E1051" s="1">
        <f>_xlfn.IFNA(VLOOKUP('Comp X - Kilter'!B1051,'Kilter Holds'!$P$36:$AA$208,10,0),0)</f>
        <v>0</v>
      </c>
      <c r="F1051" s="2"/>
      <c r="G1051" s="2">
        <f t="shared" si="125"/>
        <v>0</v>
      </c>
      <c r="H1051" s="2">
        <f t="shared" si="126"/>
        <v>0</v>
      </c>
      <c r="K1051" s="2"/>
    </row>
    <row r="1052" spans="2:11" s="246" customFormat="1">
      <c r="B1052" s="3" t="s">
        <v>1640</v>
      </c>
      <c r="C1052" s="3" t="s">
        <v>1641</v>
      </c>
      <c r="D1052" s="11" t="str">
        <f t="shared" si="124"/>
        <v>11-26</v>
      </c>
      <c r="E1052" s="1">
        <f>_xlfn.IFNA(VLOOKUP('Comp X - Kilter'!B1052,'Kilter Holds'!$P$36:$AA$208,11,0),0)</f>
        <v>0</v>
      </c>
      <c r="F1052" s="2"/>
      <c r="G1052" s="2">
        <f t="shared" si="125"/>
        <v>0</v>
      </c>
      <c r="H1052" s="2">
        <f t="shared" si="126"/>
        <v>0</v>
      </c>
      <c r="K1052" s="2"/>
    </row>
    <row r="1053" spans="2:11" s="246" customFormat="1">
      <c r="B1053" s="3" t="s">
        <v>1640</v>
      </c>
      <c r="C1053" s="3" t="s">
        <v>1641</v>
      </c>
      <c r="D1053" s="13" t="str">
        <f t="shared" si="124"/>
        <v>18-01</v>
      </c>
      <c r="E1053" s="1">
        <f>_xlfn.IFNA(VLOOKUP('Comp X - Kilter'!B1053,'Kilter Holds'!$P$36:$AA$208,12,0),0)</f>
        <v>0</v>
      </c>
      <c r="F1053" s="2"/>
      <c r="G1053" s="2">
        <f t="shared" si="125"/>
        <v>0</v>
      </c>
      <c r="H1053" s="2">
        <f t="shared" si="126"/>
        <v>0</v>
      </c>
      <c r="K1053" s="2"/>
    </row>
    <row r="1054" spans="2:11" s="246" customFormat="1">
      <c r="B1054" s="3" t="s">
        <v>1640</v>
      </c>
      <c r="C1054" s="3" t="s">
        <v>1641</v>
      </c>
      <c r="D1054" s="12" t="str">
        <f t="shared" si="124"/>
        <v>Color Code</v>
      </c>
      <c r="E1054" s="1" t="e">
        <f>_xlfn.IFNA(VLOOKUP('Comp X - Kilter'!B1054,'Kilter Holds'!$P$36:$AA$208,13,0),0)</f>
        <v>#REF!</v>
      </c>
      <c r="F1054" s="2"/>
      <c r="G1054" s="2" t="e">
        <f t="shared" si="125"/>
        <v>#REF!</v>
      </c>
      <c r="H1054" s="2">
        <f t="shared" si="126"/>
        <v>0</v>
      </c>
      <c r="K1054" s="2"/>
    </row>
    <row r="1055" spans="2:11" s="248" customFormat="1">
      <c r="B1055" s="3" t="s">
        <v>1701</v>
      </c>
      <c r="C1055" s="3" t="s">
        <v>1702</v>
      </c>
      <c r="D1055" s="5" t="str">
        <f t="shared" ref="D1055:D1072" si="127">D938</f>
        <v>11-12</v>
      </c>
      <c r="E1055" s="1">
        <f>_xlfn.IFNA(VLOOKUP('Comp X - Kilter'!B1055,'Kilter Holds'!$P$36:$AA$208,5,0),0)</f>
        <v>0</v>
      </c>
      <c r="F1055" s="2"/>
      <c r="G1055" s="2">
        <f t="shared" si="125"/>
        <v>0</v>
      </c>
      <c r="H1055" s="2">
        <f t="shared" si="126"/>
        <v>0</v>
      </c>
      <c r="K1055" s="2"/>
    </row>
    <row r="1056" spans="2:11" s="248" customFormat="1">
      <c r="B1056" s="3" t="s">
        <v>1701</v>
      </c>
      <c r="C1056" s="3" t="s">
        <v>1702</v>
      </c>
      <c r="D1056" s="6" t="str">
        <f t="shared" si="127"/>
        <v>14-01</v>
      </c>
      <c r="E1056" s="1">
        <f>_xlfn.IFNA(VLOOKUP('Comp X - Kilter'!B1056,'Kilter Holds'!$P$36:$AA$208,6,0),0)</f>
        <v>0</v>
      </c>
      <c r="F1056" s="2"/>
      <c r="G1056" s="2">
        <f t="shared" si="125"/>
        <v>0</v>
      </c>
      <c r="H1056" s="2">
        <f t="shared" si="126"/>
        <v>0</v>
      </c>
      <c r="K1056" s="2"/>
    </row>
    <row r="1057" spans="2:11" s="248" customFormat="1">
      <c r="B1057" s="3" t="s">
        <v>1701</v>
      </c>
      <c r="C1057" s="3" t="s">
        <v>1702</v>
      </c>
      <c r="D1057" s="7" t="str">
        <f t="shared" si="127"/>
        <v>15-12</v>
      </c>
      <c r="E1057" s="1">
        <f>_xlfn.IFNA(VLOOKUP('Comp X - Kilter'!B1057,'Kilter Holds'!$P$36:$AA$208,7,0),0)</f>
        <v>0</v>
      </c>
      <c r="F1057" s="2"/>
      <c r="G1057" s="2">
        <f t="shared" si="125"/>
        <v>0</v>
      </c>
      <c r="H1057" s="2">
        <f t="shared" si="126"/>
        <v>0</v>
      </c>
      <c r="K1057" s="2"/>
    </row>
    <row r="1058" spans="2:11" s="248" customFormat="1">
      <c r="B1058" s="3" t="s">
        <v>1701</v>
      </c>
      <c r="C1058" s="3" t="s">
        <v>1702</v>
      </c>
      <c r="D1058" s="8" t="str">
        <f t="shared" si="127"/>
        <v>16-16</v>
      </c>
      <c r="E1058" s="1">
        <f>_xlfn.IFNA(VLOOKUP('Comp X - Kilter'!B1058,'Kilter Holds'!$P$36:$AA$208,8,0),0)</f>
        <v>0</v>
      </c>
      <c r="F1058" s="2"/>
      <c r="G1058" s="2">
        <f t="shared" si="125"/>
        <v>0</v>
      </c>
      <c r="H1058" s="2">
        <f t="shared" si="126"/>
        <v>0</v>
      </c>
      <c r="K1058" s="2"/>
    </row>
    <row r="1059" spans="2:11" s="248" customFormat="1">
      <c r="B1059" s="3" t="s">
        <v>1701</v>
      </c>
      <c r="C1059" s="3" t="s">
        <v>1702</v>
      </c>
      <c r="D1059" s="9" t="str">
        <f t="shared" si="127"/>
        <v>13-01</v>
      </c>
      <c r="E1059" s="1">
        <f>_xlfn.IFNA(VLOOKUP('Comp X - Kilter'!B1059,'Kilter Holds'!$P$36:$AA$208,9,0),0)</f>
        <v>0</v>
      </c>
      <c r="F1059" s="2"/>
      <c r="G1059" s="2">
        <f t="shared" si="125"/>
        <v>0</v>
      </c>
      <c r="H1059" s="2">
        <f t="shared" si="126"/>
        <v>0</v>
      </c>
      <c r="K1059" s="2"/>
    </row>
    <row r="1060" spans="2:11" s="248" customFormat="1">
      <c r="B1060" s="3" t="s">
        <v>1701</v>
      </c>
      <c r="C1060" s="3" t="s">
        <v>1702</v>
      </c>
      <c r="D1060" s="10" t="str">
        <f t="shared" si="127"/>
        <v>07-13</v>
      </c>
      <c r="E1060" s="1">
        <f>_xlfn.IFNA(VLOOKUP('Comp X - Kilter'!B1060,'Kilter Holds'!$P$36:$AA$208,10,0),0)</f>
        <v>0</v>
      </c>
      <c r="F1060" s="2"/>
      <c r="G1060" s="2">
        <f t="shared" si="125"/>
        <v>0</v>
      </c>
      <c r="H1060" s="2">
        <f t="shared" si="126"/>
        <v>0</v>
      </c>
      <c r="K1060" s="2"/>
    </row>
    <row r="1061" spans="2:11" s="248" customFormat="1">
      <c r="B1061" s="3" t="s">
        <v>1701</v>
      </c>
      <c r="C1061" s="3" t="s">
        <v>1702</v>
      </c>
      <c r="D1061" s="11" t="str">
        <f t="shared" si="127"/>
        <v>11-26</v>
      </c>
      <c r="E1061" s="1">
        <f>_xlfn.IFNA(VLOOKUP('Comp X - Kilter'!B1061,'Kilter Holds'!$P$36:$AA$208,11,0),0)</f>
        <v>0</v>
      </c>
      <c r="F1061" s="2"/>
      <c r="G1061" s="2">
        <f t="shared" si="125"/>
        <v>0</v>
      </c>
      <c r="H1061" s="2">
        <f t="shared" si="126"/>
        <v>0</v>
      </c>
      <c r="K1061" s="2"/>
    </row>
    <row r="1062" spans="2:11" s="248" customFormat="1">
      <c r="B1062" s="3" t="s">
        <v>1701</v>
      </c>
      <c r="C1062" s="3" t="s">
        <v>1702</v>
      </c>
      <c r="D1062" s="13" t="str">
        <f t="shared" si="127"/>
        <v>18-01</v>
      </c>
      <c r="E1062" s="1">
        <f>_xlfn.IFNA(VLOOKUP('Comp X - Kilter'!B1062,'Kilter Holds'!$P$36:$AA$208,12,0),0)</f>
        <v>0</v>
      </c>
      <c r="F1062" s="2"/>
      <c r="G1062" s="2">
        <f t="shared" si="125"/>
        <v>0</v>
      </c>
      <c r="H1062" s="2">
        <f t="shared" si="126"/>
        <v>0</v>
      </c>
      <c r="K1062" s="2"/>
    </row>
    <row r="1063" spans="2:11" s="248" customFormat="1">
      <c r="B1063" s="3" t="s">
        <v>1701</v>
      </c>
      <c r="C1063" s="3" t="s">
        <v>1702</v>
      </c>
      <c r="D1063" s="12" t="str">
        <f t="shared" si="127"/>
        <v>Color Code</v>
      </c>
      <c r="E1063" s="1" t="e">
        <f>_xlfn.IFNA(VLOOKUP('Comp X - Kilter'!B1063,'Kilter Holds'!$P$36:$AA$208,13,0),0)</f>
        <v>#REF!</v>
      </c>
      <c r="F1063" s="2"/>
      <c r="G1063" s="2" t="e">
        <f t="shared" si="125"/>
        <v>#REF!</v>
      </c>
      <c r="H1063" s="2">
        <f t="shared" si="126"/>
        <v>0</v>
      </c>
      <c r="K1063" s="2"/>
    </row>
    <row r="1064" spans="2:11">
      <c r="B1064" s="3" t="s">
        <v>1549</v>
      </c>
      <c r="C1064" s="3" t="s">
        <v>1550</v>
      </c>
      <c r="D1064" s="5" t="str">
        <f t="shared" si="127"/>
        <v>11-12</v>
      </c>
      <c r="E1064" s="1">
        <f>_xlfn.IFNA(VLOOKUP('Comp X - Kilter'!B1064,'Kilter Holds'!$P$36:$AA$208,5,0),0)</f>
        <v>0</v>
      </c>
      <c r="G1064" s="2">
        <f t="shared" si="113"/>
        <v>0</v>
      </c>
      <c r="H1064" s="2">
        <f t="shared" si="114"/>
        <v>0</v>
      </c>
    </row>
    <row r="1065" spans="2:11">
      <c r="B1065" s="3" t="s">
        <v>1549</v>
      </c>
      <c r="C1065" s="3" t="s">
        <v>1550</v>
      </c>
      <c r="D1065" s="6" t="str">
        <f t="shared" si="127"/>
        <v>14-01</v>
      </c>
      <c r="E1065" s="1">
        <f>_xlfn.IFNA(VLOOKUP('Comp X - Kilter'!B1065,'Kilter Holds'!$P$36:$AA$208,6,0),0)</f>
        <v>0</v>
      </c>
      <c r="G1065" s="2">
        <f t="shared" si="113"/>
        <v>0</v>
      </c>
      <c r="H1065" s="2">
        <f t="shared" si="114"/>
        <v>0</v>
      </c>
    </row>
    <row r="1066" spans="2:11">
      <c r="B1066" s="3" t="s">
        <v>1549</v>
      </c>
      <c r="C1066" s="3" t="s">
        <v>1550</v>
      </c>
      <c r="D1066" s="7" t="str">
        <f t="shared" si="127"/>
        <v>15-12</v>
      </c>
      <c r="E1066" s="1">
        <f>_xlfn.IFNA(VLOOKUP('Comp X - Kilter'!B1066,'Kilter Holds'!$P$36:$AA$208,7,0),0)</f>
        <v>0</v>
      </c>
      <c r="G1066" s="2">
        <f t="shared" si="113"/>
        <v>0</v>
      </c>
      <c r="H1066" s="2">
        <f t="shared" si="114"/>
        <v>0</v>
      </c>
    </row>
    <row r="1067" spans="2:11">
      <c r="B1067" s="3" t="s">
        <v>1549</v>
      </c>
      <c r="C1067" s="3" t="s">
        <v>1550</v>
      </c>
      <c r="D1067" s="8" t="str">
        <f t="shared" si="127"/>
        <v>16-16</v>
      </c>
      <c r="E1067" s="1">
        <f>_xlfn.IFNA(VLOOKUP('Comp X - Kilter'!B1067,'Kilter Holds'!$P$36:$AA$208,8,0),0)</f>
        <v>0</v>
      </c>
      <c r="G1067" s="2">
        <f t="shared" si="113"/>
        <v>0</v>
      </c>
      <c r="H1067" s="2">
        <f t="shared" si="114"/>
        <v>0</v>
      </c>
    </row>
    <row r="1068" spans="2:11">
      <c r="B1068" s="3" t="s">
        <v>1549</v>
      </c>
      <c r="C1068" s="3" t="s">
        <v>1550</v>
      </c>
      <c r="D1068" s="9" t="str">
        <f t="shared" si="127"/>
        <v>13-01</v>
      </c>
      <c r="E1068" s="1">
        <f>_xlfn.IFNA(VLOOKUP('Comp X - Kilter'!B1068,'Kilter Holds'!$P$36:$AA$208,9,0),0)</f>
        <v>0</v>
      </c>
      <c r="G1068" s="2">
        <f t="shared" si="113"/>
        <v>0</v>
      </c>
      <c r="H1068" s="2">
        <f t="shared" si="114"/>
        <v>0</v>
      </c>
    </row>
    <row r="1069" spans="2:11">
      <c r="B1069" s="3" t="s">
        <v>1549</v>
      </c>
      <c r="C1069" s="3" t="s">
        <v>1550</v>
      </c>
      <c r="D1069" s="10" t="str">
        <f t="shared" si="127"/>
        <v>07-13</v>
      </c>
      <c r="E1069" s="1">
        <f>_xlfn.IFNA(VLOOKUP('Comp X - Kilter'!B1069,'Kilter Holds'!$P$36:$AA$208,10,0),0)</f>
        <v>0</v>
      </c>
      <c r="G1069" s="2">
        <f t="shared" si="113"/>
        <v>0</v>
      </c>
      <c r="H1069" s="2">
        <f t="shared" si="114"/>
        <v>0</v>
      </c>
    </row>
    <row r="1070" spans="2:11">
      <c r="B1070" s="3" t="s">
        <v>1549</v>
      </c>
      <c r="C1070" s="3" t="s">
        <v>1550</v>
      </c>
      <c r="D1070" s="11" t="str">
        <f t="shared" si="127"/>
        <v>11-26</v>
      </c>
      <c r="E1070" s="1">
        <f>_xlfn.IFNA(VLOOKUP('Comp X - Kilter'!B1070,'Kilter Holds'!$P$36:$AA$208,11,0),0)</f>
        <v>0</v>
      </c>
      <c r="G1070" s="2">
        <f t="shared" si="113"/>
        <v>0</v>
      </c>
      <c r="H1070" s="2">
        <f t="shared" si="114"/>
        <v>0</v>
      </c>
    </row>
    <row r="1071" spans="2:11">
      <c r="B1071" s="3" t="s">
        <v>1549</v>
      </c>
      <c r="C1071" s="3" t="s">
        <v>1550</v>
      </c>
      <c r="D1071" s="13" t="str">
        <f t="shared" si="127"/>
        <v>18-01</v>
      </c>
      <c r="E1071" s="1">
        <f>_xlfn.IFNA(VLOOKUP('Comp X - Kilter'!B1071,'Kilter Holds'!$P$36:$AA$208,12,0),0)</f>
        <v>0</v>
      </c>
      <c r="G1071" s="2">
        <f t="shared" si="113"/>
        <v>0</v>
      </c>
      <c r="H1071" s="2">
        <f t="shared" si="114"/>
        <v>0</v>
      </c>
    </row>
    <row r="1072" spans="2:11">
      <c r="B1072" s="3" t="s">
        <v>1549</v>
      </c>
      <c r="C1072" s="3" t="s">
        <v>1550</v>
      </c>
      <c r="D1072" s="12" t="str">
        <f t="shared" si="127"/>
        <v>Color Code</v>
      </c>
      <c r="E1072" s="1" t="e">
        <f>_xlfn.IFNA(VLOOKUP('Comp X - Kilter'!B1072,'Kilter Holds'!$P$36:$AA$208,13,0),0)</f>
        <v>#REF!</v>
      </c>
      <c r="G1072" s="2" t="e">
        <f t="shared" si="113"/>
        <v>#REF!</v>
      </c>
      <c r="H1072" s="2">
        <f t="shared" si="114"/>
        <v>0</v>
      </c>
    </row>
    <row r="1073" spans="2:11">
      <c r="B1073" s="3" t="s">
        <v>1562</v>
      </c>
      <c r="C1073" s="3" t="s">
        <v>1569</v>
      </c>
      <c r="D1073" s="5" t="str">
        <f t="shared" ref="D1073:D1090" si="128">D983</f>
        <v>11-12</v>
      </c>
      <c r="E1073" s="1">
        <f>_xlfn.IFNA(VLOOKUP('Comp X - Kilter'!B1073,'Kilter Holds'!$P$36:$AA$208,5,0),0)</f>
        <v>0</v>
      </c>
      <c r="G1073" s="2">
        <f t="shared" ref="G1073:G1081" si="129">E1073*F1073</f>
        <v>0</v>
      </c>
      <c r="H1073" s="2">
        <f t="shared" ref="H1073:H1081" si="130">IF($S$11="Y",G1073*0.15,0)</f>
        <v>0</v>
      </c>
    </row>
    <row r="1074" spans="2:11">
      <c r="B1074" s="3" t="s">
        <v>1562</v>
      </c>
      <c r="C1074" s="3" t="s">
        <v>1569</v>
      </c>
      <c r="D1074" s="6" t="str">
        <f t="shared" si="128"/>
        <v>14-01</v>
      </c>
      <c r="E1074" s="1">
        <f>_xlfn.IFNA(VLOOKUP('Comp X - Kilter'!B1074,'Kilter Holds'!$P$36:$AA$208,6,0),0)</f>
        <v>0</v>
      </c>
      <c r="G1074" s="2">
        <f t="shared" si="129"/>
        <v>0</v>
      </c>
      <c r="H1074" s="2">
        <f t="shared" si="130"/>
        <v>0</v>
      </c>
    </row>
    <row r="1075" spans="2:11">
      <c r="B1075" s="3" t="s">
        <v>1562</v>
      </c>
      <c r="C1075" s="3" t="s">
        <v>1569</v>
      </c>
      <c r="D1075" s="7" t="str">
        <f t="shared" si="128"/>
        <v>15-12</v>
      </c>
      <c r="E1075" s="1">
        <f>_xlfn.IFNA(VLOOKUP('Comp X - Kilter'!B1075,'Kilter Holds'!$P$36:$AA$208,7,0),0)</f>
        <v>0</v>
      </c>
      <c r="G1075" s="2">
        <f t="shared" si="129"/>
        <v>0</v>
      </c>
      <c r="H1075" s="2">
        <f t="shared" si="130"/>
        <v>0</v>
      </c>
    </row>
    <row r="1076" spans="2:11">
      <c r="B1076" s="3" t="s">
        <v>1562</v>
      </c>
      <c r="C1076" s="3" t="s">
        <v>1569</v>
      </c>
      <c r="D1076" s="8" t="str">
        <f t="shared" si="128"/>
        <v>16-16</v>
      </c>
      <c r="E1076" s="1">
        <f>_xlfn.IFNA(VLOOKUP('Comp X - Kilter'!B1076,'Kilter Holds'!$P$36:$AA$208,8,0),0)</f>
        <v>0</v>
      </c>
      <c r="G1076" s="2">
        <f t="shared" si="129"/>
        <v>0</v>
      </c>
      <c r="H1076" s="2">
        <f t="shared" si="130"/>
        <v>0</v>
      </c>
    </row>
    <row r="1077" spans="2:11">
      <c r="B1077" s="3" t="s">
        <v>1562</v>
      </c>
      <c r="C1077" s="3" t="s">
        <v>1569</v>
      </c>
      <c r="D1077" s="9" t="str">
        <f t="shared" si="128"/>
        <v>13-01</v>
      </c>
      <c r="E1077" s="1">
        <f>_xlfn.IFNA(VLOOKUP('Comp X - Kilter'!B1077,'Kilter Holds'!$P$36:$AA$208,9,0),0)</f>
        <v>0</v>
      </c>
      <c r="G1077" s="2">
        <f t="shared" si="129"/>
        <v>0</v>
      </c>
      <c r="H1077" s="2">
        <f t="shared" si="130"/>
        <v>0</v>
      </c>
    </row>
    <row r="1078" spans="2:11">
      <c r="B1078" s="3" t="s">
        <v>1562</v>
      </c>
      <c r="C1078" s="3" t="s">
        <v>1569</v>
      </c>
      <c r="D1078" s="10" t="str">
        <f t="shared" si="128"/>
        <v>07-13</v>
      </c>
      <c r="E1078" s="1">
        <f>_xlfn.IFNA(VLOOKUP('Comp X - Kilter'!B1078,'Kilter Holds'!$P$36:$AA$208,10,0),0)</f>
        <v>0</v>
      </c>
      <c r="G1078" s="2">
        <f t="shared" si="129"/>
        <v>0</v>
      </c>
      <c r="H1078" s="2">
        <f t="shared" si="130"/>
        <v>0</v>
      </c>
    </row>
    <row r="1079" spans="2:11">
      <c r="B1079" s="3" t="s">
        <v>1562</v>
      </c>
      <c r="C1079" s="3" t="s">
        <v>1569</v>
      </c>
      <c r="D1079" s="11" t="str">
        <f t="shared" si="128"/>
        <v>11-26</v>
      </c>
      <c r="E1079" s="1">
        <f>_xlfn.IFNA(VLOOKUP('Comp X - Kilter'!B1079,'Kilter Holds'!$P$36:$AA$208,11,0),0)</f>
        <v>0</v>
      </c>
      <c r="G1079" s="2">
        <f t="shared" si="129"/>
        <v>0</v>
      </c>
      <c r="H1079" s="2">
        <f t="shared" si="130"/>
        <v>0</v>
      </c>
    </row>
    <row r="1080" spans="2:11">
      <c r="B1080" s="3" t="s">
        <v>1562</v>
      </c>
      <c r="C1080" s="3" t="s">
        <v>1569</v>
      </c>
      <c r="D1080" s="13" t="str">
        <f t="shared" si="128"/>
        <v>18-01</v>
      </c>
      <c r="E1080" s="1">
        <f>_xlfn.IFNA(VLOOKUP('Comp X - Kilter'!B1080,'Kilter Holds'!$P$36:$AA$208,12,0),0)</f>
        <v>0</v>
      </c>
      <c r="G1080" s="2">
        <f t="shared" si="129"/>
        <v>0</v>
      </c>
      <c r="H1080" s="2">
        <f t="shared" si="130"/>
        <v>0</v>
      </c>
    </row>
    <row r="1081" spans="2:11">
      <c r="B1081" s="3" t="s">
        <v>1562</v>
      </c>
      <c r="C1081" s="3" t="s">
        <v>1569</v>
      </c>
      <c r="D1081" s="12" t="str">
        <f t="shared" si="128"/>
        <v>Color Code</v>
      </c>
      <c r="E1081" s="1" t="e">
        <f>_xlfn.IFNA(VLOOKUP('Comp X - Kilter'!B1081,'Kilter Holds'!$P$36:$AA$208,13,0),0)</f>
        <v>#REF!</v>
      </c>
      <c r="G1081" s="2" t="e">
        <f t="shared" si="129"/>
        <v>#REF!</v>
      </c>
      <c r="H1081" s="2">
        <f t="shared" si="130"/>
        <v>0</v>
      </c>
    </row>
    <row r="1082" spans="2:11" s="248" customFormat="1">
      <c r="B1082" s="248" t="s">
        <v>1704</v>
      </c>
      <c r="C1082" s="248" t="s">
        <v>1705</v>
      </c>
      <c r="D1082" s="5" t="str">
        <f t="shared" si="128"/>
        <v>11-12</v>
      </c>
      <c r="E1082" s="1">
        <f>_xlfn.IFNA(VLOOKUP('Comp X - Kilter'!B1082,'Kilter Holds'!$P$36:$AA$208,5,0),0)</f>
        <v>0</v>
      </c>
      <c r="F1082" s="2"/>
      <c r="G1082" s="2">
        <f t="shared" ref="G1082:G1090" si="131">E1082*F1082</f>
        <v>0</v>
      </c>
      <c r="H1082" s="2">
        <f t="shared" ref="H1082:H1090" si="132">IF($S$11="Y",G1082*0.15,0)</f>
        <v>0</v>
      </c>
      <c r="K1082" s="2"/>
    </row>
    <row r="1083" spans="2:11" s="248" customFormat="1">
      <c r="B1083" s="248" t="s">
        <v>1704</v>
      </c>
      <c r="C1083" s="248" t="s">
        <v>1705</v>
      </c>
      <c r="D1083" s="6" t="str">
        <f t="shared" si="128"/>
        <v>14-01</v>
      </c>
      <c r="E1083" s="1">
        <f>_xlfn.IFNA(VLOOKUP('Comp X - Kilter'!B1083,'Kilter Holds'!$P$36:$AA$208,6,0),0)</f>
        <v>0</v>
      </c>
      <c r="F1083" s="2"/>
      <c r="G1083" s="2">
        <f t="shared" si="131"/>
        <v>0</v>
      </c>
      <c r="H1083" s="2">
        <f t="shared" si="132"/>
        <v>0</v>
      </c>
      <c r="K1083" s="2"/>
    </row>
    <row r="1084" spans="2:11" s="248" customFormat="1">
      <c r="B1084" s="248" t="s">
        <v>1704</v>
      </c>
      <c r="C1084" s="248" t="s">
        <v>1705</v>
      </c>
      <c r="D1084" s="7" t="str">
        <f t="shared" si="128"/>
        <v>15-12</v>
      </c>
      <c r="E1084" s="1">
        <f>_xlfn.IFNA(VLOOKUP('Comp X - Kilter'!B1084,'Kilter Holds'!$P$36:$AA$208,7,0),0)</f>
        <v>0</v>
      </c>
      <c r="F1084" s="2"/>
      <c r="G1084" s="2">
        <f t="shared" si="131"/>
        <v>0</v>
      </c>
      <c r="H1084" s="2">
        <f t="shared" si="132"/>
        <v>0</v>
      </c>
      <c r="K1084" s="2"/>
    </row>
    <row r="1085" spans="2:11" s="248" customFormat="1">
      <c r="B1085" s="248" t="s">
        <v>1704</v>
      </c>
      <c r="C1085" s="248" t="s">
        <v>1705</v>
      </c>
      <c r="D1085" s="8" t="str">
        <f t="shared" si="128"/>
        <v>16-16</v>
      </c>
      <c r="E1085" s="1">
        <f>_xlfn.IFNA(VLOOKUP('Comp X - Kilter'!B1085,'Kilter Holds'!$P$36:$AA$208,8,0),0)</f>
        <v>0</v>
      </c>
      <c r="F1085" s="2"/>
      <c r="G1085" s="2">
        <f t="shared" si="131"/>
        <v>0</v>
      </c>
      <c r="H1085" s="2">
        <f t="shared" si="132"/>
        <v>0</v>
      </c>
      <c r="K1085" s="2"/>
    </row>
    <row r="1086" spans="2:11" s="248" customFormat="1">
      <c r="B1086" s="248" t="s">
        <v>1704</v>
      </c>
      <c r="C1086" s="248" t="s">
        <v>1705</v>
      </c>
      <c r="D1086" s="9" t="str">
        <f t="shared" si="128"/>
        <v>13-01</v>
      </c>
      <c r="E1086" s="1">
        <f>_xlfn.IFNA(VLOOKUP('Comp X - Kilter'!B1086,'Kilter Holds'!$P$36:$AA$208,9,0),0)</f>
        <v>0</v>
      </c>
      <c r="F1086" s="2"/>
      <c r="G1086" s="2">
        <f t="shared" si="131"/>
        <v>0</v>
      </c>
      <c r="H1086" s="2">
        <f t="shared" si="132"/>
        <v>0</v>
      </c>
      <c r="K1086" s="2"/>
    </row>
    <row r="1087" spans="2:11" s="248" customFormat="1">
      <c r="B1087" s="248" t="s">
        <v>1704</v>
      </c>
      <c r="C1087" s="248" t="s">
        <v>1705</v>
      </c>
      <c r="D1087" s="10" t="str">
        <f t="shared" si="128"/>
        <v>07-13</v>
      </c>
      <c r="E1087" s="1">
        <f>_xlfn.IFNA(VLOOKUP('Comp X - Kilter'!B1087,'Kilter Holds'!$P$36:$AA$208,10,0),0)</f>
        <v>0</v>
      </c>
      <c r="F1087" s="2"/>
      <c r="G1087" s="2">
        <f t="shared" si="131"/>
        <v>0</v>
      </c>
      <c r="H1087" s="2">
        <f t="shared" si="132"/>
        <v>0</v>
      </c>
      <c r="K1087" s="2"/>
    </row>
    <row r="1088" spans="2:11" s="248" customFormat="1">
      <c r="B1088" s="248" t="s">
        <v>1704</v>
      </c>
      <c r="C1088" s="248" t="s">
        <v>1705</v>
      </c>
      <c r="D1088" s="11" t="str">
        <f t="shared" si="128"/>
        <v>11-26</v>
      </c>
      <c r="E1088" s="1">
        <f>_xlfn.IFNA(VLOOKUP('Comp X - Kilter'!B1088,'Kilter Holds'!$P$36:$AA$208,11,0),0)</f>
        <v>0</v>
      </c>
      <c r="F1088" s="2"/>
      <c r="G1088" s="2">
        <f t="shared" si="131"/>
        <v>0</v>
      </c>
      <c r="H1088" s="2">
        <f t="shared" si="132"/>
        <v>0</v>
      </c>
      <c r="K1088" s="2"/>
    </row>
    <row r="1089" spans="2:11" s="248" customFormat="1">
      <c r="B1089" s="248" t="s">
        <v>1704</v>
      </c>
      <c r="C1089" s="248" t="s">
        <v>1705</v>
      </c>
      <c r="D1089" s="13" t="str">
        <f t="shared" si="128"/>
        <v>18-01</v>
      </c>
      <c r="E1089" s="1">
        <f>_xlfn.IFNA(VLOOKUP('Comp X - Kilter'!B1089,'Kilter Holds'!$P$36:$AA$208,12,0),0)</f>
        <v>0</v>
      </c>
      <c r="F1089" s="2"/>
      <c r="G1089" s="2">
        <f t="shared" si="131"/>
        <v>0</v>
      </c>
      <c r="H1089" s="2">
        <f t="shared" si="132"/>
        <v>0</v>
      </c>
      <c r="K1089" s="2"/>
    </row>
    <row r="1090" spans="2:11" s="248" customFormat="1">
      <c r="B1090" s="248" t="s">
        <v>1704</v>
      </c>
      <c r="C1090" s="248" t="s">
        <v>1705</v>
      </c>
      <c r="D1090" s="12" t="str">
        <f t="shared" si="128"/>
        <v>Color Code</v>
      </c>
      <c r="E1090" s="1" t="e">
        <f>_xlfn.IFNA(VLOOKUP('Comp X - Kilter'!B1090,'Kilter Holds'!$P$36:$AA$208,13,0),0)</f>
        <v>#REF!</v>
      </c>
      <c r="F1090" s="2"/>
      <c r="G1090" s="2" t="e">
        <f t="shared" si="131"/>
        <v>#REF!</v>
      </c>
      <c r="H1090" s="2">
        <f t="shared" si="132"/>
        <v>0</v>
      </c>
      <c r="K1090" s="2"/>
    </row>
    <row r="1091" spans="2:11">
      <c r="B1091" t="s">
        <v>1564</v>
      </c>
      <c r="C1091" t="s">
        <v>1568</v>
      </c>
      <c r="D1091" s="5" t="str">
        <f t="shared" ref="D1091:D1099" si="133">D983</f>
        <v>11-12</v>
      </c>
      <c r="E1091" s="1">
        <f>_xlfn.IFNA(VLOOKUP('Comp X - Kilter'!B1091,'Kilter Holds'!$P$36:$AA$208,5,0),0)</f>
        <v>0</v>
      </c>
      <c r="G1091" s="2">
        <f t="shared" ref="G1091:G1099" si="134">E1091*F1091</f>
        <v>0</v>
      </c>
      <c r="H1091" s="2">
        <f t="shared" ref="H1091:H1099" si="135">IF($S$11="Y",G1091*0.15,0)</f>
        <v>0</v>
      </c>
    </row>
    <row r="1092" spans="2:11">
      <c r="B1092" t="s">
        <v>1564</v>
      </c>
      <c r="C1092" t="s">
        <v>1568</v>
      </c>
      <c r="D1092" s="6" t="str">
        <f t="shared" si="133"/>
        <v>14-01</v>
      </c>
      <c r="E1092" s="1">
        <f>_xlfn.IFNA(VLOOKUP('Comp X - Kilter'!B1092,'Kilter Holds'!$P$36:$AA$208,6,0),0)</f>
        <v>0</v>
      </c>
      <c r="G1092" s="2">
        <f t="shared" si="134"/>
        <v>0</v>
      </c>
      <c r="H1092" s="2">
        <f t="shared" si="135"/>
        <v>0</v>
      </c>
    </row>
    <row r="1093" spans="2:11">
      <c r="B1093" t="s">
        <v>1564</v>
      </c>
      <c r="C1093" t="s">
        <v>1568</v>
      </c>
      <c r="D1093" s="7" t="str">
        <f t="shared" si="133"/>
        <v>15-12</v>
      </c>
      <c r="E1093" s="1">
        <f>_xlfn.IFNA(VLOOKUP('Comp X - Kilter'!B1093,'Kilter Holds'!$P$36:$AA$208,7,0),0)</f>
        <v>0</v>
      </c>
      <c r="G1093" s="2">
        <f t="shared" si="134"/>
        <v>0</v>
      </c>
      <c r="H1093" s="2">
        <f t="shared" si="135"/>
        <v>0</v>
      </c>
    </row>
    <row r="1094" spans="2:11">
      <c r="B1094" t="s">
        <v>1564</v>
      </c>
      <c r="C1094" t="s">
        <v>1568</v>
      </c>
      <c r="D1094" s="8" t="str">
        <f t="shared" si="133"/>
        <v>16-16</v>
      </c>
      <c r="E1094" s="1">
        <f>_xlfn.IFNA(VLOOKUP('Comp X - Kilter'!B1094,'Kilter Holds'!$P$36:$AA$208,8,0),0)</f>
        <v>0</v>
      </c>
      <c r="G1094" s="2">
        <f t="shared" si="134"/>
        <v>0</v>
      </c>
      <c r="H1094" s="2">
        <f t="shared" si="135"/>
        <v>0</v>
      </c>
    </row>
    <row r="1095" spans="2:11">
      <c r="B1095" t="s">
        <v>1564</v>
      </c>
      <c r="C1095" t="s">
        <v>1568</v>
      </c>
      <c r="D1095" s="9" t="str">
        <f t="shared" si="133"/>
        <v>13-01</v>
      </c>
      <c r="E1095" s="1">
        <f>_xlfn.IFNA(VLOOKUP('Comp X - Kilter'!B1095,'Kilter Holds'!$P$36:$AA$208,9,0),0)</f>
        <v>0</v>
      </c>
      <c r="G1095" s="2">
        <f t="shared" si="134"/>
        <v>0</v>
      </c>
      <c r="H1095" s="2">
        <f t="shared" si="135"/>
        <v>0</v>
      </c>
    </row>
    <row r="1096" spans="2:11">
      <c r="B1096" t="s">
        <v>1564</v>
      </c>
      <c r="C1096" t="s">
        <v>1568</v>
      </c>
      <c r="D1096" s="10" t="str">
        <f t="shared" si="133"/>
        <v>07-13</v>
      </c>
      <c r="E1096" s="1">
        <f>_xlfn.IFNA(VLOOKUP('Comp X - Kilter'!B1096,'Kilter Holds'!$P$36:$AA$208,10,0),0)</f>
        <v>0</v>
      </c>
      <c r="G1096" s="2">
        <f t="shared" si="134"/>
        <v>0</v>
      </c>
      <c r="H1096" s="2">
        <f t="shared" si="135"/>
        <v>0</v>
      </c>
    </row>
    <row r="1097" spans="2:11">
      <c r="B1097" t="s">
        <v>1564</v>
      </c>
      <c r="C1097" t="s">
        <v>1568</v>
      </c>
      <c r="D1097" s="11" t="str">
        <f t="shared" si="133"/>
        <v>11-26</v>
      </c>
      <c r="E1097" s="1">
        <f>_xlfn.IFNA(VLOOKUP('Comp X - Kilter'!B1097,'Kilter Holds'!$P$36:$AA$208,11,0),0)</f>
        <v>0</v>
      </c>
      <c r="G1097" s="2">
        <f t="shared" si="134"/>
        <v>0</v>
      </c>
      <c r="H1097" s="2">
        <f t="shared" si="135"/>
        <v>0</v>
      </c>
    </row>
    <row r="1098" spans="2:11">
      <c r="B1098" t="s">
        <v>1564</v>
      </c>
      <c r="C1098" t="s">
        <v>1568</v>
      </c>
      <c r="D1098" s="13" t="str">
        <f t="shared" si="133"/>
        <v>18-01</v>
      </c>
      <c r="E1098" s="1">
        <f>_xlfn.IFNA(VLOOKUP('Comp X - Kilter'!B1098,'Kilter Holds'!$P$36:$AA$208,12,0),0)</f>
        <v>0</v>
      </c>
      <c r="G1098" s="2">
        <f t="shared" si="134"/>
        <v>0</v>
      </c>
      <c r="H1098" s="2">
        <f t="shared" si="135"/>
        <v>0</v>
      </c>
    </row>
    <row r="1099" spans="2:11">
      <c r="B1099" t="s">
        <v>1564</v>
      </c>
      <c r="C1099" t="s">
        <v>1568</v>
      </c>
      <c r="D1099" s="12" t="str">
        <f t="shared" si="133"/>
        <v>Color Code</v>
      </c>
      <c r="E1099" s="1" t="e">
        <f>_xlfn.IFNA(VLOOKUP('Comp X - Kilter'!B1099,'Kilter Holds'!$P$36:$AA$208,13,0),0)</f>
        <v>#REF!</v>
      </c>
      <c r="G1099" s="2" t="e">
        <f t="shared" si="134"/>
        <v>#REF!</v>
      </c>
      <c r="H1099" s="2">
        <f t="shared" si="135"/>
        <v>0</v>
      </c>
    </row>
    <row r="1100" spans="2:11">
      <c r="B1100" t="s">
        <v>1422</v>
      </c>
      <c r="C1100" t="s">
        <v>1509</v>
      </c>
      <c r="D1100" s="5" t="str">
        <f t="shared" ref="D1100:D1117" si="136">D983</f>
        <v>11-12</v>
      </c>
      <c r="E1100" s="1">
        <f>_xlfn.IFNA(VLOOKUP('Comp X - Kilter'!B1100,'Kilter Holds'!$P$36:$AA$208,5,0),0)</f>
        <v>0</v>
      </c>
      <c r="G1100" s="2">
        <f t="shared" si="110"/>
        <v>0</v>
      </c>
      <c r="H1100" s="2">
        <f t="shared" si="111"/>
        <v>0</v>
      </c>
    </row>
    <row r="1101" spans="2:11">
      <c r="B1101" t="s">
        <v>1422</v>
      </c>
      <c r="C1101" t="s">
        <v>1509</v>
      </c>
      <c r="D1101" s="6" t="str">
        <f t="shared" si="136"/>
        <v>14-01</v>
      </c>
      <c r="E1101" s="1">
        <f>_xlfn.IFNA(VLOOKUP('Comp X - Kilter'!B1101,'Kilter Holds'!$P$36:$AA$208,6,0),0)</f>
        <v>0</v>
      </c>
      <c r="G1101" s="2">
        <f t="shared" si="110"/>
        <v>0</v>
      </c>
      <c r="H1101" s="2">
        <f t="shared" si="111"/>
        <v>0</v>
      </c>
    </row>
    <row r="1102" spans="2:11">
      <c r="B1102" t="s">
        <v>1422</v>
      </c>
      <c r="C1102" t="s">
        <v>1509</v>
      </c>
      <c r="D1102" s="7" t="str">
        <f t="shared" si="136"/>
        <v>15-12</v>
      </c>
      <c r="E1102" s="1">
        <f>_xlfn.IFNA(VLOOKUP('Comp X - Kilter'!B1102,'Kilter Holds'!$P$36:$AA$208,7,0),0)</f>
        <v>0</v>
      </c>
      <c r="G1102" s="2">
        <f t="shared" si="110"/>
        <v>0</v>
      </c>
      <c r="H1102" s="2">
        <f t="shared" si="111"/>
        <v>0</v>
      </c>
    </row>
    <row r="1103" spans="2:11">
      <c r="B1103" t="s">
        <v>1422</v>
      </c>
      <c r="C1103" t="s">
        <v>1509</v>
      </c>
      <c r="D1103" s="8" t="str">
        <f t="shared" si="136"/>
        <v>16-16</v>
      </c>
      <c r="E1103" s="1">
        <f>_xlfn.IFNA(VLOOKUP('Comp X - Kilter'!B1103,'Kilter Holds'!$P$36:$AA$208,8,0),0)</f>
        <v>0</v>
      </c>
      <c r="G1103" s="2">
        <f t="shared" si="110"/>
        <v>0</v>
      </c>
      <c r="H1103" s="2">
        <f t="shared" si="111"/>
        <v>0</v>
      </c>
    </row>
    <row r="1104" spans="2:11">
      <c r="B1104" t="s">
        <v>1422</v>
      </c>
      <c r="C1104" t="s">
        <v>1509</v>
      </c>
      <c r="D1104" s="9" t="str">
        <f t="shared" si="136"/>
        <v>13-01</v>
      </c>
      <c r="E1104" s="1">
        <f>_xlfn.IFNA(VLOOKUP('Comp X - Kilter'!B1104,'Kilter Holds'!$P$36:$AA$208,9,0),0)</f>
        <v>0</v>
      </c>
      <c r="G1104" s="2">
        <f t="shared" si="110"/>
        <v>0</v>
      </c>
      <c r="H1104" s="2">
        <f t="shared" si="111"/>
        <v>0</v>
      </c>
    </row>
    <row r="1105" spans="2:11">
      <c r="B1105" t="s">
        <v>1422</v>
      </c>
      <c r="C1105" t="s">
        <v>1509</v>
      </c>
      <c r="D1105" s="10" t="str">
        <f t="shared" si="136"/>
        <v>07-13</v>
      </c>
      <c r="E1105" s="1">
        <f>_xlfn.IFNA(VLOOKUP('Comp X - Kilter'!B1105,'Kilter Holds'!$P$36:$AA$208,10,0),0)</f>
        <v>0</v>
      </c>
      <c r="G1105" s="2">
        <f t="shared" si="110"/>
        <v>0</v>
      </c>
      <c r="H1105" s="2">
        <f t="shared" si="111"/>
        <v>0</v>
      </c>
    </row>
    <row r="1106" spans="2:11">
      <c r="B1106" t="s">
        <v>1422</v>
      </c>
      <c r="C1106" t="s">
        <v>1509</v>
      </c>
      <c r="D1106" s="11" t="str">
        <f t="shared" si="136"/>
        <v>11-26</v>
      </c>
      <c r="E1106" s="1">
        <f>_xlfn.IFNA(VLOOKUP('Comp X - Kilter'!B1106,'Kilter Holds'!$P$36:$AA$208,11,0),0)</f>
        <v>0</v>
      </c>
      <c r="G1106" s="2">
        <f t="shared" si="110"/>
        <v>0</v>
      </c>
      <c r="H1106" s="2">
        <f t="shared" si="111"/>
        <v>0</v>
      </c>
    </row>
    <row r="1107" spans="2:11">
      <c r="B1107" t="s">
        <v>1422</v>
      </c>
      <c r="C1107" t="s">
        <v>1509</v>
      </c>
      <c r="D1107" s="13" t="str">
        <f t="shared" si="136"/>
        <v>18-01</v>
      </c>
      <c r="E1107" s="1">
        <f>_xlfn.IFNA(VLOOKUP('Comp X - Kilter'!B1107,'Kilter Holds'!$P$36:$AA$208,12,0),0)</f>
        <v>0</v>
      </c>
      <c r="G1107" s="2">
        <f t="shared" si="110"/>
        <v>0</v>
      </c>
      <c r="H1107" s="2">
        <f t="shared" si="111"/>
        <v>0</v>
      </c>
    </row>
    <row r="1108" spans="2:11">
      <c r="B1108" t="s">
        <v>1422</v>
      </c>
      <c r="C1108" t="s">
        <v>1509</v>
      </c>
      <c r="D1108" s="12" t="str">
        <f t="shared" si="136"/>
        <v>Color Code</v>
      </c>
      <c r="E1108" s="1" t="e">
        <f>_xlfn.IFNA(VLOOKUP('Comp X - Kilter'!B1108,'Kilter Holds'!$P$36:$AA$208,13,0),0)</f>
        <v>#REF!</v>
      </c>
      <c r="G1108" s="2" t="e">
        <f t="shared" si="110"/>
        <v>#REF!</v>
      </c>
      <c r="H1108" s="2">
        <f t="shared" si="111"/>
        <v>0</v>
      </c>
    </row>
    <row r="1109" spans="2:11" s="220" customFormat="1">
      <c r="B1109" s="220" t="s">
        <v>1576</v>
      </c>
      <c r="C1109" s="220" t="s">
        <v>1577</v>
      </c>
      <c r="D1109" s="5" t="str">
        <f t="shared" si="136"/>
        <v>11-12</v>
      </c>
      <c r="E1109" s="1">
        <f>_xlfn.IFNA(VLOOKUP('Comp X - Kilter'!B1109,'Kilter Holds'!$P$36:$AA$208,5,0),0)</f>
        <v>0</v>
      </c>
      <c r="F1109" s="2"/>
      <c r="G1109" s="2">
        <f t="shared" ref="G1109:G1117" si="137">E1109*F1109</f>
        <v>0</v>
      </c>
      <c r="H1109" s="2">
        <f t="shared" ref="H1109:H1117" si="138">IF($S$11="Y",G1109*0.15,0)</f>
        <v>0</v>
      </c>
      <c r="K1109" s="2"/>
    </row>
    <row r="1110" spans="2:11" s="220" customFormat="1">
      <c r="B1110" s="220" t="s">
        <v>1576</v>
      </c>
      <c r="C1110" s="220" t="s">
        <v>1577</v>
      </c>
      <c r="D1110" s="6" t="str">
        <f t="shared" si="136"/>
        <v>14-01</v>
      </c>
      <c r="E1110" s="1">
        <f>_xlfn.IFNA(VLOOKUP('Comp X - Kilter'!B1110,'Kilter Holds'!$P$36:$AA$208,6,0),0)</f>
        <v>0</v>
      </c>
      <c r="F1110" s="2"/>
      <c r="G1110" s="2">
        <f t="shared" si="137"/>
        <v>0</v>
      </c>
      <c r="H1110" s="2">
        <f t="shared" si="138"/>
        <v>0</v>
      </c>
      <c r="K1110" s="2"/>
    </row>
    <row r="1111" spans="2:11" s="220" customFormat="1">
      <c r="B1111" s="220" t="s">
        <v>1576</v>
      </c>
      <c r="C1111" s="220" t="s">
        <v>1577</v>
      </c>
      <c r="D1111" s="7" t="str">
        <f t="shared" si="136"/>
        <v>15-12</v>
      </c>
      <c r="E1111" s="1">
        <f>_xlfn.IFNA(VLOOKUP('Comp X - Kilter'!B1111,'Kilter Holds'!$P$36:$AA$208,7,0),0)</f>
        <v>0</v>
      </c>
      <c r="F1111" s="2"/>
      <c r="G1111" s="2">
        <f t="shared" si="137"/>
        <v>0</v>
      </c>
      <c r="H1111" s="2">
        <f t="shared" si="138"/>
        <v>0</v>
      </c>
      <c r="K1111" s="2"/>
    </row>
    <row r="1112" spans="2:11" s="220" customFormat="1">
      <c r="B1112" s="220" t="s">
        <v>1576</v>
      </c>
      <c r="C1112" s="220" t="s">
        <v>1577</v>
      </c>
      <c r="D1112" s="8" t="str">
        <f t="shared" si="136"/>
        <v>16-16</v>
      </c>
      <c r="E1112" s="1">
        <f>_xlfn.IFNA(VLOOKUP('Comp X - Kilter'!B1112,'Kilter Holds'!$P$36:$AA$208,8,0),0)</f>
        <v>0</v>
      </c>
      <c r="F1112" s="2"/>
      <c r="G1112" s="2">
        <f t="shared" si="137"/>
        <v>0</v>
      </c>
      <c r="H1112" s="2">
        <f t="shared" si="138"/>
        <v>0</v>
      </c>
      <c r="K1112" s="2"/>
    </row>
    <row r="1113" spans="2:11" s="220" customFormat="1">
      <c r="B1113" s="220" t="s">
        <v>1576</v>
      </c>
      <c r="C1113" s="220" t="s">
        <v>1577</v>
      </c>
      <c r="D1113" s="9" t="str">
        <f t="shared" si="136"/>
        <v>13-01</v>
      </c>
      <c r="E1113" s="1">
        <f>_xlfn.IFNA(VLOOKUP('Comp X - Kilter'!B1113,'Kilter Holds'!$P$36:$AA$208,9,0),0)</f>
        <v>0</v>
      </c>
      <c r="F1113" s="2"/>
      <c r="G1113" s="2">
        <f t="shared" si="137"/>
        <v>0</v>
      </c>
      <c r="H1113" s="2">
        <f t="shared" si="138"/>
        <v>0</v>
      </c>
      <c r="K1113" s="2"/>
    </row>
    <row r="1114" spans="2:11" s="220" customFormat="1">
      <c r="B1114" s="220" t="s">
        <v>1576</v>
      </c>
      <c r="C1114" s="220" t="s">
        <v>1577</v>
      </c>
      <c r="D1114" s="10" t="str">
        <f t="shared" si="136"/>
        <v>07-13</v>
      </c>
      <c r="E1114" s="1">
        <f>_xlfn.IFNA(VLOOKUP('Comp X - Kilter'!B1114,'Kilter Holds'!$P$36:$AA$208,10,0),0)</f>
        <v>0</v>
      </c>
      <c r="F1114" s="2"/>
      <c r="G1114" s="2">
        <f t="shared" si="137"/>
        <v>0</v>
      </c>
      <c r="H1114" s="2">
        <f t="shared" si="138"/>
        <v>0</v>
      </c>
      <c r="K1114" s="2"/>
    </row>
    <row r="1115" spans="2:11" s="220" customFormat="1">
      <c r="B1115" s="220" t="s">
        <v>1576</v>
      </c>
      <c r="C1115" s="220" t="s">
        <v>1577</v>
      </c>
      <c r="D1115" s="11" t="str">
        <f t="shared" si="136"/>
        <v>11-26</v>
      </c>
      <c r="E1115" s="1">
        <f>_xlfn.IFNA(VLOOKUP('Comp X - Kilter'!B1115,'Kilter Holds'!$P$36:$AA$208,11,0),0)</f>
        <v>0</v>
      </c>
      <c r="F1115" s="2"/>
      <c r="G1115" s="2">
        <f t="shared" si="137"/>
        <v>0</v>
      </c>
      <c r="H1115" s="2">
        <f t="shared" si="138"/>
        <v>0</v>
      </c>
      <c r="K1115" s="2"/>
    </row>
    <row r="1116" spans="2:11" s="220" customFormat="1">
      <c r="B1116" s="220" t="s">
        <v>1576</v>
      </c>
      <c r="C1116" s="220" t="s">
        <v>1577</v>
      </c>
      <c r="D1116" s="13" t="str">
        <f t="shared" si="136"/>
        <v>18-01</v>
      </c>
      <c r="E1116" s="1">
        <f>_xlfn.IFNA(VLOOKUP('Comp X - Kilter'!B1116,'Kilter Holds'!$P$36:$AA$208,12,0),0)</f>
        <v>0</v>
      </c>
      <c r="F1116" s="2"/>
      <c r="G1116" s="2">
        <f t="shared" si="137"/>
        <v>0</v>
      </c>
      <c r="H1116" s="2">
        <f t="shared" si="138"/>
        <v>0</v>
      </c>
      <c r="K1116" s="2"/>
    </row>
    <row r="1117" spans="2:11" s="220" customFormat="1">
      <c r="B1117" s="220" t="s">
        <v>1576</v>
      </c>
      <c r="C1117" s="220" t="s">
        <v>1577</v>
      </c>
      <c r="D1117" s="12" t="str">
        <f t="shared" si="136"/>
        <v>Color Code</v>
      </c>
      <c r="E1117" s="1" t="e">
        <f>_xlfn.IFNA(VLOOKUP('Comp X - Kilter'!B1117,'Kilter Holds'!$P$36:$AA$208,13,0),0)</f>
        <v>#REF!</v>
      </c>
      <c r="F1117" s="2"/>
      <c r="G1117" s="2" t="e">
        <f t="shared" si="137"/>
        <v>#REF!</v>
      </c>
      <c r="H1117" s="2">
        <f t="shared" si="138"/>
        <v>0</v>
      </c>
      <c r="K1117" s="2"/>
    </row>
    <row r="1118" spans="2:11" s="246" customFormat="1">
      <c r="B1118" s="246" t="s">
        <v>1642</v>
      </c>
      <c r="C1118" s="246" t="s">
        <v>1643</v>
      </c>
      <c r="D1118" s="5" t="str">
        <f t="shared" ref="D1118:D1153" si="139">D1028</f>
        <v>11-12</v>
      </c>
      <c r="E1118" s="1">
        <f>_xlfn.IFNA(VLOOKUP('Comp X - Kilter'!B1118,'Kilter Holds'!$P$36:$AA$208,5,0),0)</f>
        <v>0</v>
      </c>
      <c r="F1118" s="2"/>
      <c r="G1118" s="2">
        <f t="shared" ref="G1118:G1126" si="140">E1118*F1118</f>
        <v>0</v>
      </c>
      <c r="H1118" s="2">
        <f t="shared" ref="H1118:H1126" si="141">IF($S$11="Y",G1118*0.15,0)</f>
        <v>0</v>
      </c>
      <c r="K1118" s="2"/>
    </row>
    <row r="1119" spans="2:11" s="246" customFormat="1">
      <c r="B1119" s="246" t="s">
        <v>1642</v>
      </c>
      <c r="C1119" s="246" t="s">
        <v>1643</v>
      </c>
      <c r="D1119" s="6" t="str">
        <f t="shared" si="139"/>
        <v>14-01</v>
      </c>
      <c r="E1119" s="1">
        <f>_xlfn.IFNA(VLOOKUP('Comp X - Kilter'!B1119,'Kilter Holds'!$P$36:$AA$208,6,0),0)</f>
        <v>0</v>
      </c>
      <c r="F1119" s="2"/>
      <c r="G1119" s="2">
        <f t="shared" si="140"/>
        <v>0</v>
      </c>
      <c r="H1119" s="2">
        <f t="shared" si="141"/>
        <v>0</v>
      </c>
      <c r="K1119" s="2"/>
    </row>
    <row r="1120" spans="2:11" s="246" customFormat="1">
      <c r="B1120" s="246" t="s">
        <v>1642</v>
      </c>
      <c r="C1120" s="246" t="s">
        <v>1643</v>
      </c>
      <c r="D1120" s="7" t="str">
        <f t="shared" si="139"/>
        <v>15-12</v>
      </c>
      <c r="E1120" s="1">
        <f>_xlfn.IFNA(VLOOKUP('Comp X - Kilter'!B1120,'Kilter Holds'!$P$36:$AA$208,7,0),0)</f>
        <v>0</v>
      </c>
      <c r="F1120" s="2"/>
      <c r="G1120" s="2">
        <f t="shared" si="140"/>
        <v>0</v>
      </c>
      <c r="H1120" s="2">
        <f t="shared" si="141"/>
        <v>0</v>
      </c>
      <c r="K1120" s="2"/>
    </row>
    <row r="1121" spans="2:11" s="246" customFormat="1">
      <c r="B1121" s="246" t="s">
        <v>1642</v>
      </c>
      <c r="C1121" s="246" t="s">
        <v>1643</v>
      </c>
      <c r="D1121" s="8" t="str">
        <f t="shared" si="139"/>
        <v>16-16</v>
      </c>
      <c r="E1121" s="1">
        <f>_xlfn.IFNA(VLOOKUP('Comp X - Kilter'!B1121,'Kilter Holds'!$P$36:$AA$208,8,0),0)</f>
        <v>0</v>
      </c>
      <c r="F1121" s="2"/>
      <c r="G1121" s="2">
        <f t="shared" si="140"/>
        <v>0</v>
      </c>
      <c r="H1121" s="2">
        <f t="shared" si="141"/>
        <v>0</v>
      </c>
      <c r="K1121" s="2"/>
    </row>
    <row r="1122" spans="2:11" s="246" customFormat="1">
      <c r="B1122" s="246" t="s">
        <v>1642</v>
      </c>
      <c r="C1122" s="246" t="s">
        <v>1643</v>
      </c>
      <c r="D1122" s="9" t="str">
        <f t="shared" si="139"/>
        <v>13-01</v>
      </c>
      <c r="E1122" s="1">
        <f>_xlfn.IFNA(VLOOKUP('Comp X - Kilter'!B1122,'Kilter Holds'!$P$36:$AA$208,9,0),0)</f>
        <v>0</v>
      </c>
      <c r="F1122" s="2"/>
      <c r="G1122" s="2">
        <f t="shared" si="140"/>
        <v>0</v>
      </c>
      <c r="H1122" s="2">
        <f t="shared" si="141"/>
        <v>0</v>
      </c>
      <c r="K1122" s="2"/>
    </row>
    <row r="1123" spans="2:11" s="246" customFormat="1">
      <c r="B1123" s="246" t="s">
        <v>1642</v>
      </c>
      <c r="C1123" s="246" t="s">
        <v>1643</v>
      </c>
      <c r="D1123" s="10" t="str">
        <f t="shared" si="139"/>
        <v>07-13</v>
      </c>
      <c r="E1123" s="1">
        <f>_xlfn.IFNA(VLOOKUP('Comp X - Kilter'!B1123,'Kilter Holds'!$P$36:$AA$208,10,0),0)</f>
        <v>0</v>
      </c>
      <c r="F1123" s="2"/>
      <c r="G1123" s="2">
        <f t="shared" si="140"/>
        <v>0</v>
      </c>
      <c r="H1123" s="2">
        <f t="shared" si="141"/>
        <v>0</v>
      </c>
      <c r="K1123" s="2"/>
    </row>
    <row r="1124" spans="2:11" s="246" customFormat="1">
      <c r="B1124" s="246" t="s">
        <v>1642</v>
      </c>
      <c r="C1124" s="246" t="s">
        <v>1643</v>
      </c>
      <c r="D1124" s="11" t="str">
        <f t="shared" si="139"/>
        <v>11-26</v>
      </c>
      <c r="E1124" s="1">
        <f>_xlfn.IFNA(VLOOKUP('Comp X - Kilter'!B1124,'Kilter Holds'!$P$36:$AA$208,11,0),0)</f>
        <v>0</v>
      </c>
      <c r="F1124" s="2"/>
      <c r="G1124" s="2">
        <f t="shared" si="140"/>
        <v>0</v>
      </c>
      <c r="H1124" s="2">
        <f t="shared" si="141"/>
        <v>0</v>
      </c>
      <c r="K1124" s="2"/>
    </row>
    <row r="1125" spans="2:11" s="246" customFormat="1">
      <c r="B1125" s="246" t="s">
        <v>1642</v>
      </c>
      <c r="C1125" s="246" t="s">
        <v>1643</v>
      </c>
      <c r="D1125" s="13" t="str">
        <f t="shared" si="139"/>
        <v>18-01</v>
      </c>
      <c r="E1125" s="1">
        <f>_xlfn.IFNA(VLOOKUP('Comp X - Kilter'!B1125,'Kilter Holds'!$P$36:$AA$208,12,0),0)</f>
        <v>0</v>
      </c>
      <c r="F1125" s="2"/>
      <c r="G1125" s="2">
        <f t="shared" si="140"/>
        <v>0</v>
      </c>
      <c r="H1125" s="2">
        <f t="shared" si="141"/>
        <v>0</v>
      </c>
      <c r="K1125" s="2"/>
    </row>
    <row r="1126" spans="2:11" s="246" customFormat="1">
      <c r="B1126" s="246" t="s">
        <v>1642</v>
      </c>
      <c r="C1126" s="246" t="s">
        <v>1643</v>
      </c>
      <c r="D1126" s="12" t="str">
        <f t="shared" si="139"/>
        <v>Color Code</v>
      </c>
      <c r="E1126" s="1" t="e">
        <f>_xlfn.IFNA(VLOOKUP('Comp X - Kilter'!B1126,'Kilter Holds'!$P$36:$AA$208,13,0),0)</f>
        <v>#REF!</v>
      </c>
      <c r="F1126" s="2"/>
      <c r="G1126" s="2" t="e">
        <f t="shared" si="140"/>
        <v>#REF!</v>
      </c>
      <c r="H1126" s="2">
        <f t="shared" si="141"/>
        <v>0</v>
      </c>
      <c r="K1126" s="2"/>
    </row>
    <row r="1127" spans="2:11" s="250" customFormat="1">
      <c r="B1127" s="250" t="s">
        <v>1717</v>
      </c>
      <c r="C1127" s="250" t="s">
        <v>1718</v>
      </c>
      <c r="D1127" s="5" t="str">
        <f t="shared" si="139"/>
        <v>11-12</v>
      </c>
      <c r="E1127" s="1">
        <f>_xlfn.IFNA(VLOOKUP('Comp X - Kilter'!B1127,'Kilter Holds'!$P$36:$AA$208,5,0),0)</f>
        <v>0</v>
      </c>
      <c r="F1127" s="2"/>
      <c r="G1127" s="2">
        <f t="shared" ref="G1127:G1135" si="142">E1127*F1127</f>
        <v>0</v>
      </c>
      <c r="H1127" s="2">
        <f t="shared" ref="H1127:H1135" si="143">IF($S$11="Y",G1127*0.15,0)</f>
        <v>0</v>
      </c>
      <c r="K1127" s="2"/>
    </row>
    <row r="1128" spans="2:11" s="250" customFormat="1">
      <c r="B1128" s="250" t="s">
        <v>1717</v>
      </c>
      <c r="C1128" s="250" t="s">
        <v>1718</v>
      </c>
      <c r="D1128" s="6" t="str">
        <f t="shared" si="139"/>
        <v>14-01</v>
      </c>
      <c r="E1128" s="1">
        <f>_xlfn.IFNA(VLOOKUP('Comp X - Kilter'!B1128,'Kilter Holds'!$P$36:$AA$208,6,0),0)</f>
        <v>0</v>
      </c>
      <c r="F1128" s="2"/>
      <c r="G1128" s="2">
        <f t="shared" si="142"/>
        <v>0</v>
      </c>
      <c r="H1128" s="2">
        <f t="shared" si="143"/>
        <v>0</v>
      </c>
      <c r="K1128" s="2"/>
    </row>
    <row r="1129" spans="2:11" s="250" customFormat="1">
      <c r="B1129" s="250" t="s">
        <v>1717</v>
      </c>
      <c r="C1129" s="250" t="s">
        <v>1718</v>
      </c>
      <c r="D1129" s="7" t="str">
        <f t="shared" si="139"/>
        <v>15-12</v>
      </c>
      <c r="E1129" s="1">
        <f>_xlfn.IFNA(VLOOKUP('Comp X - Kilter'!B1129,'Kilter Holds'!$P$36:$AA$208,7,0),0)</f>
        <v>0</v>
      </c>
      <c r="F1129" s="2"/>
      <c r="G1129" s="2">
        <f t="shared" si="142"/>
        <v>0</v>
      </c>
      <c r="H1129" s="2">
        <f t="shared" si="143"/>
        <v>0</v>
      </c>
      <c r="K1129" s="2"/>
    </row>
    <row r="1130" spans="2:11" s="250" customFormat="1">
      <c r="B1130" s="250" t="s">
        <v>1717</v>
      </c>
      <c r="C1130" s="250" t="s">
        <v>1718</v>
      </c>
      <c r="D1130" s="8" t="str">
        <f t="shared" si="139"/>
        <v>16-16</v>
      </c>
      <c r="E1130" s="1">
        <f>_xlfn.IFNA(VLOOKUP('Comp X - Kilter'!B1130,'Kilter Holds'!$P$36:$AA$208,8,0),0)</f>
        <v>0</v>
      </c>
      <c r="F1130" s="2"/>
      <c r="G1130" s="2">
        <f t="shared" si="142"/>
        <v>0</v>
      </c>
      <c r="H1130" s="2">
        <f t="shared" si="143"/>
        <v>0</v>
      </c>
      <c r="K1130" s="2"/>
    </row>
    <row r="1131" spans="2:11" s="250" customFormat="1">
      <c r="B1131" s="250" t="s">
        <v>1717</v>
      </c>
      <c r="C1131" s="250" t="s">
        <v>1718</v>
      </c>
      <c r="D1131" s="9" t="str">
        <f t="shared" si="139"/>
        <v>13-01</v>
      </c>
      <c r="E1131" s="1">
        <f>_xlfn.IFNA(VLOOKUP('Comp X - Kilter'!B1131,'Kilter Holds'!$P$36:$AA$208,9,0),0)</f>
        <v>0</v>
      </c>
      <c r="F1131" s="2"/>
      <c r="G1131" s="2">
        <f t="shared" si="142"/>
        <v>0</v>
      </c>
      <c r="H1131" s="2">
        <f t="shared" si="143"/>
        <v>0</v>
      </c>
      <c r="K1131" s="2"/>
    </row>
    <row r="1132" spans="2:11" s="250" customFormat="1">
      <c r="B1132" s="250" t="s">
        <v>1717</v>
      </c>
      <c r="C1132" s="250" t="s">
        <v>1718</v>
      </c>
      <c r="D1132" s="10" t="str">
        <f t="shared" si="139"/>
        <v>07-13</v>
      </c>
      <c r="E1132" s="1">
        <f>_xlfn.IFNA(VLOOKUP('Comp X - Kilter'!B1132,'Kilter Holds'!$P$36:$AA$208,10,0),0)</f>
        <v>0</v>
      </c>
      <c r="F1132" s="2"/>
      <c r="G1132" s="2">
        <f t="shared" si="142"/>
        <v>0</v>
      </c>
      <c r="H1132" s="2">
        <f t="shared" si="143"/>
        <v>0</v>
      </c>
      <c r="K1132" s="2"/>
    </row>
    <row r="1133" spans="2:11" s="250" customFormat="1">
      <c r="B1133" s="250" t="s">
        <v>1717</v>
      </c>
      <c r="C1133" s="250" t="s">
        <v>1718</v>
      </c>
      <c r="D1133" s="11" t="str">
        <f t="shared" si="139"/>
        <v>11-26</v>
      </c>
      <c r="E1133" s="1">
        <f>_xlfn.IFNA(VLOOKUP('Comp X - Kilter'!B1133,'Kilter Holds'!$P$36:$AA$208,11,0),0)</f>
        <v>0</v>
      </c>
      <c r="F1133" s="2"/>
      <c r="G1133" s="2">
        <f t="shared" si="142"/>
        <v>0</v>
      </c>
      <c r="H1133" s="2">
        <f t="shared" si="143"/>
        <v>0</v>
      </c>
      <c r="K1133" s="2"/>
    </row>
    <row r="1134" spans="2:11" s="250" customFormat="1">
      <c r="B1134" s="250" t="s">
        <v>1717</v>
      </c>
      <c r="C1134" s="250" t="s">
        <v>1718</v>
      </c>
      <c r="D1134" s="13" t="str">
        <f t="shared" si="139"/>
        <v>18-01</v>
      </c>
      <c r="E1134" s="1">
        <f>_xlfn.IFNA(VLOOKUP('Comp X - Kilter'!B1134,'Kilter Holds'!$P$36:$AA$208,12,0),0)</f>
        <v>0</v>
      </c>
      <c r="F1134" s="2"/>
      <c r="G1134" s="2">
        <f t="shared" si="142"/>
        <v>0</v>
      </c>
      <c r="H1134" s="2">
        <f t="shared" si="143"/>
        <v>0</v>
      </c>
      <c r="K1134" s="2"/>
    </row>
    <row r="1135" spans="2:11" s="250" customFormat="1">
      <c r="B1135" s="250" t="s">
        <v>1717</v>
      </c>
      <c r="C1135" s="250" t="s">
        <v>1718</v>
      </c>
      <c r="D1135" s="12" t="str">
        <f t="shared" si="139"/>
        <v>Color Code</v>
      </c>
      <c r="E1135" s="1" t="e">
        <f>_xlfn.IFNA(VLOOKUP('Comp X - Kilter'!B1135,'Kilter Holds'!$P$36:$AA$208,13,0),0)</f>
        <v>#REF!</v>
      </c>
      <c r="F1135" s="2"/>
      <c r="G1135" s="2" t="e">
        <f t="shared" si="142"/>
        <v>#REF!</v>
      </c>
      <c r="H1135" s="2">
        <f t="shared" si="143"/>
        <v>0</v>
      </c>
      <c r="K1135" s="2"/>
    </row>
    <row r="1136" spans="2:11" s="254" customFormat="1">
      <c r="B1136" s="254" t="s">
        <v>1747</v>
      </c>
      <c r="C1136" s="254" t="s">
        <v>1748</v>
      </c>
      <c r="D1136" s="5" t="str">
        <f t="shared" si="139"/>
        <v>11-12</v>
      </c>
      <c r="E1136" s="1">
        <f>_xlfn.IFNA(VLOOKUP('Comp X - Kilter'!B1136,'Kilter Holds'!$P$36:$AA$208,5,0),0)</f>
        <v>0</v>
      </c>
      <c r="F1136" s="2"/>
      <c r="G1136" s="2">
        <f t="shared" ref="G1136:G1153" si="144">E1136*F1136</f>
        <v>0</v>
      </c>
      <c r="H1136" s="2">
        <f t="shared" ref="H1136:H1153" si="145">IF($S$11="Y",G1136*0.15,0)</f>
        <v>0</v>
      </c>
      <c r="K1136" s="2"/>
    </row>
    <row r="1137" spans="2:11" s="254" customFormat="1">
      <c r="B1137" s="254" t="s">
        <v>1747</v>
      </c>
      <c r="C1137" s="254" t="s">
        <v>1748</v>
      </c>
      <c r="D1137" s="6" t="str">
        <f t="shared" si="139"/>
        <v>14-01</v>
      </c>
      <c r="E1137" s="1">
        <f>_xlfn.IFNA(VLOOKUP('Comp X - Kilter'!B1137,'Kilter Holds'!$P$36:$AA$208,6,0),0)</f>
        <v>0</v>
      </c>
      <c r="F1137" s="2"/>
      <c r="G1137" s="2">
        <f t="shared" si="144"/>
        <v>0</v>
      </c>
      <c r="H1137" s="2">
        <f t="shared" si="145"/>
        <v>0</v>
      </c>
      <c r="K1137" s="2"/>
    </row>
    <row r="1138" spans="2:11" s="254" customFormat="1">
      <c r="B1138" s="254" t="s">
        <v>1747</v>
      </c>
      <c r="C1138" s="254" t="s">
        <v>1748</v>
      </c>
      <c r="D1138" s="7" t="str">
        <f t="shared" si="139"/>
        <v>15-12</v>
      </c>
      <c r="E1138" s="1">
        <f>_xlfn.IFNA(VLOOKUP('Comp X - Kilter'!B1138,'Kilter Holds'!$P$36:$AA$208,7,0),0)</f>
        <v>0</v>
      </c>
      <c r="F1138" s="2"/>
      <c r="G1138" s="2">
        <f t="shared" si="144"/>
        <v>0</v>
      </c>
      <c r="H1138" s="2">
        <f t="shared" si="145"/>
        <v>0</v>
      </c>
      <c r="K1138" s="2"/>
    </row>
    <row r="1139" spans="2:11" s="254" customFormat="1">
      <c r="B1139" s="254" t="s">
        <v>1747</v>
      </c>
      <c r="C1139" s="254" t="s">
        <v>1748</v>
      </c>
      <c r="D1139" s="8" t="str">
        <f t="shared" si="139"/>
        <v>16-16</v>
      </c>
      <c r="E1139" s="1">
        <f>_xlfn.IFNA(VLOOKUP('Comp X - Kilter'!B1139,'Kilter Holds'!$P$36:$AA$208,8,0),0)</f>
        <v>0</v>
      </c>
      <c r="F1139" s="2"/>
      <c r="G1139" s="2">
        <f t="shared" si="144"/>
        <v>0</v>
      </c>
      <c r="H1139" s="2">
        <f t="shared" si="145"/>
        <v>0</v>
      </c>
      <c r="K1139" s="2"/>
    </row>
    <row r="1140" spans="2:11" s="254" customFormat="1">
      <c r="B1140" s="254" t="s">
        <v>1747</v>
      </c>
      <c r="C1140" s="254" t="s">
        <v>1748</v>
      </c>
      <c r="D1140" s="9" t="str">
        <f t="shared" si="139"/>
        <v>13-01</v>
      </c>
      <c r="E1140" s="1">
        <f>_xlfn.IFNA(VLOOKUP('Comp X - Kilter'!B1140,'Kilter Holds'!$P$36:$AA$208,9,0),0)</f>
        <v>0</v>
      </c>
      <c r="F1140" s="2"/>
      <c r="G1140" s="2">
        <f t="shared" si="144"/>
        <v>0</v>
      </c>
      <c r="H1140" s="2">
        <f t="shared" si="145"/>
        <v>0</v>
      </c>
      <c r="K1140" s="2"/>
    </row>
    <row r="1141" spans="2:11" s="254" customFormat="1">
      <c r="B1141" s="254" t="s">
        <v>1747</v>
      </c>
      <c r="C1141" s="254" t="s">
        <v>1748</v>
      </c>
      <c r="D1141" s="10" t="str">
        <f t="shared" si="139"/>
        <v>07-13</v>
      </c>
      <c r="E1141" s="1">
        <f>_xlfn.IFNA(VLOOKUP('Comp X - Kilter'!B1141,'Kilter Holds'!$P$36:$AA$208,10,0),0)</f>
        <v>0</v>
      </c>
      <c r="F1141" s="2"/>
      <c r="G1141" s="2">
        <f t="shared" si="144"/>
        <v>0</v>
      </c>
      <c r="H1141" s="2">
        <f t="shared" si="145"/>
        <v>0</v>
      </c>
      <c r="K1141" s="2"/>
    </row>
    <row r="1142" spans="2:11" s="254" customFormat="1">
      <c r="B1142" s="254" t="s">
        <v>1747</v>
      </c>
      <c r="C1142" s="254" t="s">
        <v>1748</v>
      </c>
      <c r="D1142" s="11" t="str">
        <f t="shared" si="139"/>
        <v>11-26</v>
      </c>
      <c r="E1142" s="1">
        <f>_xlfn.IFNA(VLOOKUP('Comp X - Kilter'!B1142,'Kilter Holds'!$P$36:$AA$208,11,0),0)</f>
        <v>0</v>
      </c>
      <c r="F1142" s="2"/>
      <c r="G1142" s="2">
        <f t="shared" si="144"/>
        <v>0</v>
      </c>
      <c r="H1142" s="2">
        <f t="shared" si="145"/>
        <v>0</v>
      </c>
      <c r="K1142" s="2"/>
    </row>
    <row r="1143" spans="2:11" s="254" customFormat="1">
      <c r="B1143" s="254" t="s">
        <v>1747</v>
      </c>
      <c r="C1143" s="254" t="s">
        <v>1748</v>
      </c>
      <c r="D1143" s="13" t="str">
        <f t="shared" si="139"/>
        <v>18-01</v>
      </c>
      <c r="E1143" s="1">
        <f>_xlfn.IFNA(VLOOKUP('Comp X - Kilter'!B1143,'Kilter Holds'!$P$36:$AA$208,12,0),0)</f>
        <v>0</v>
      </c>
      <c r="F1143" s="2"/>
      <c r="G1143" s="2">
        <f t="shared" si="144"/>
        <v>0</v>
      </c>
      <c r="H1143" s="2">
        <f t="shared" si="145"/>
        <v>0</v>
      </c>
      <c r="K1143" s="2"/>
    </row>
    <row r="1144" spans="2:11" s="254" customFormat="1">
      <c r="B1144" s="254" t="s">
        <v>1747</v>
      </c>
      <c r="C1144" s="254" t="s">
        <v>1748</v>
      </c>
      <c r="D1144" s="12" t="str">
        <f t="shared" si="139"/>
        <v>Color Code</v>
      </c>
      <c r="E1144" s="1" t="e">
        <f>_xlfn.IFNA(VLOOKUP('Comp X - Kilter'!B1144,'Kilter Holds'!$P$36:$AA$208,13,0),0)</f>
        <v>#REF!</v>
      </c>
      <c r="F1144" s="2"/>
      <c r="G1144" s="2" t="e">
        <f t="shared" si="144"/>
        <v>#REF!</v>
      </c>
      <c r="H1144" s="2">
        <f t="shared" si="145"/>
        <v>0</v>
      </c>
      <c r="K1144" s="2"/>
    </row>
    <row r="1145" spans="2:11" s="254" customFormat="1">
      <c r="B1145" s="3" t="s">
        <v>1749</v>
      </c>
      <c r="C1145" s="3" t="s">
        <v>1750</v>
      </c>
      <c r="D1145" s="5" t="str">
        <f t="shared" si="139"/>
        <v>11-12</v>
      </c>
      <c r="E1145" s="1">
        <f>_xlfn.IFNA(VLOOKUP('Comp X - Kilter'!B1145,'Kilter Holds'!$P$36:$AA$208,5,0),0)</f>
        <v>0</v>
      </c>
      <c r="F1145" s="2"/>
      <c r="G1145" s="2">
        <f t="shared" si="144"/>
        <v>0</v>
      </c>
      <c r="H1145" s="2">
        <f t="shared" si="145"/>
        <v>0</v>
      </c>
      <c r="K1145" s="2"/>
    </row>
    <row r="1146" spans="2:11" s="254" customFormat="1">
      <c r="B1146" s="3" t="s">
        <v>1749</v>
      </c>
      <c r="C1146" s="3" t="s">
        <v>1750</v>
      </c>
      <c r="D1146" s="6" t="str">
        <f t="shared" si="139"/>
        <v>14-01</v>
      </c>
      <c r="E1146" s="1">
        <f>_xlfn.IFNA(VLOOKUP('Comp X - Kilter'!B1146,'Kilter Holds'!$P$36:$AA$208,6,0),0)</f>
        <v>0</v>
      </c>
      <c r="F1146" s="2"/>
      <c r="G1146" s="2">
        <f t="shared" si="144"/>
        <v>0</v>
      </c>
      <c r="H1146" s="2">
        <f t="shared" si="145"/>
        <v>0</v>
      </c>
      <c r="K1146" s="2"/>
    </row>
    <row r="1147" spans="2:11" s="254" customFormat="1">
      <c r="B1147" s="3" t="s">
        <v>1749</v>
      </c>
      <c r="C1147" s="3" t="s">
        <v>1750</v>
      </c>
      <c r="D1147" s="7" t="str">
        <f t="shared" si="139"/>
        <v>15-12</v>
      </c>
      <c r="E1147" s="1">
        <f>_xlfn.IFNA(VLOOKUP('Comp X - Kilter'!B1147,'Kilter Holds'!$P$36:$AA$208,7,0),0)</f>
        <v>0</v>
      </c>
      <c r="F1147" s="2"/>
      <c r="G1147" s="2">
        <f t="shared" si="144"/>
        <v>0</v>
      </c>
      <c r="H1147" s="2">
        <f t="shared" si="145"/>
        <v>0</v>
      </c>
      <c r="K1147" s="2"/>
    </row>
    <row r="1148" spans="2:11" s="254" customFormat="1">
      <c r="B1148" s="3" t="s">
        <v>1749</v>
      </c>
      <c r="C1148" s="3" t="s">
        <v>1750</v>
      </c>
      <c r="D1148" s="8" t="str">
        <f t="shared" si="139"/>
        <v>16-16</v>
      </c>
      <c r="E1148" s="1">
        <f>_xlfn.IFNA(VLOOKUP('Comp X - Kilter'!B1148,'Kilter Holds'!$P$36:$AA$208,8,0),0)</f>
        <v>0</v>
      </c>
      <c r="F1148" s="2"/>
      <c r="G1148" s="2">
        <f t="shared" si="144"/>
        <v>0</v>
      </c>
      <c r="H1148" s="2">
        <f t="shared" si="145"/>
        <v>0</v>
      </c>
      <c r="K1148" s="2"/>
    </row>
    <row r="1149" spans="2:11" s="254" customFormat="1">
      <c r="B1149" s="3" t="s">
        <v>1749</v>
      </c>
      <c r="C1149" s="3" t="s">
        <v>1750</v>
      </c>
      <c r="D1149" s="9" t="str">
        <f t="shared" si="139"/>
        <v>13-01</v>
      </c>
      <c r="E1149" s="1">
        <f>_xlfn.IFNA(VLOOKUP('Comp X - Kilter'!B1149,'Kilter Holds'!$P$36:$AA$208,9,0),0)</f>
        <v>0</v>
      </c>
      <c r="F1149" s="2"/>
      <c r="G1149" s="2">
        <f t="shared" si="144"/>
        <v>0</v>
      </c>
      <c r="H1149" s="2">
        <f t="shared" si="145"/>
        <v>0</v>
      </c>
      <c r="K1149" s="2"/>
    </row>
    <row r="1150" spans="2:11" s="254" customFormat="1">
      <c r="B1150" s="3" t="s">
        <v>1749</v>
      </c>
      <c r="C1150" s="3" t="s">
        <v>1750</v>
      </c>
      <c r="D1150" s="10" t="str">
        <f t="shared" si="139"/>
        <v>07-13</v>
      </c>
      <c r="E1150" s="1">
        <f>_xlfn.IFNA(VLOOKUP('Comp X - Kilter'!B1150,'Kilter Holds'!$P$36:$AA$208,10,0),0)</f>
        <v>0</v>
      </c>
      <c r="F1150" s="2"/>
      <c r="G1150" s="2">
        <f t="shared" si="144"/>
        <v>0</v>
      </c>
      <c r="H1150" s="2">
        <f t="shared" si="145"/>
        <v>0</v>
      </c>
      <c r="K1150" s="2"/>
    </row>
    <row r="1151" spans="2:11" s="254" customFormat="1">
      <c r="B1151" s="3" t="s">
        <v>1749</v>
      </c>
      <c r="C1151" s="3" t="s">
        <v>1750</v>
      </c>
      <c r="D1151" s="11" t="str">
        <f t="shared" si="139"/>
        <v>11-26</v>
      </c>
      <c r="E1151" s="1">
        <f>_xlfn.IFNA(VLOOKUP('Comp X - Kilter'!B1151,'Kilter Holds'!$P$36:$AA$208,11,0),0)</f>
        <v>0</v>
      </c>
      <c r="F1151" s="2"/>
      <c r="G1151" s="2">
        <f t="shared" si="144"/>
        <v>0</v>
      </c>
      <c r="H1151" s="2">
        <f t="shared" si="145"/>
        <v>0</v>
      </c>
      <c r="K1151" s="2"/>
    </row>
    <row r="1152" spans="2:11" s="254" customFormat="1">
      <c r="B1152" s="3" t="s">
        <v>1749</v>
      </c>
      <c r="C1152" s="3" t="s">
        <v>1750</v>
      </c>
      <c r="D1152" s="13" t="str">
        <f t="shared" si="139"/>
        <v>18-01</v>
      </c>
      <c r="E1152" s="1">
        <f>_xlfn.IFNA(VLOOKUP('Comp X - Kilter'!B1152,'Kilter Holds'!$P$36:$AA$208,12,0),0)</f>
        <v>0</v>
      </c>
      <c r="F1152" s="2"/>
      <c r="G1152" s="2">
        <f t="shared" si="144"/>
        <v>0</v>
      </c>
      <c r="H1152" s="2">
        <f t="shared" si="145"/>
        <v>0</v>
      </c>
      <c r="K1152" s="2"/>
    </row>
    <row r="1153" spans="2:11" s="254" customFormat="1">
      <c r="B1153" s="3" t="s">
        <v>1749</v>
      </c>
      <c r="C1153" s="3" t="s">
        <v>1750</v>
      </c>
      <c r="D1153" s="12" t="str">
        <f t="shared" si="139"/>
        <v>Color Code</v>
      </c>
      <c r="E1153" s="1" t="e">
        <f>_xlfn.IFNA(VLOOKUP('Comp X - Kilter'!B1153,'Kilter Holds'!$P$36:$AA$208,13,0),0)</f>
        <v>#REF!</v>
      </c>
      <c r="F1153" s="2"/>
      <c r="G1153" s="2" t="e">
        <f t="shared" si="144"/>
        <v>#REF!</v>
      </c>
      <c r="H1153" s="2">
        <f t="shared" si="145"/>
        <v>0</v>
      </c>
      <c r="K1153" s="2"/>
    </row>
    <row r="1154" spans="2:11">
      <c r="B1154" s="3" t="s">
        <v>1551</v>
      </c>
      <c r="C1154" s="3" t="s">
        <v>1552</v>
      </c>
      <c r="D1154" s="5" t="str">
        <f t="shared" ref="D1154:D1162" si="146">D992</f>
        <v>11-12</v>
      </c>
      <c r="E1154" s="1">
        <f>_xlfn.IFNA(VLOOKUP('Comp X - Kilter'!B1154,'Kilter Holds'!$P$36:$AA$208,5,0),0)</f>
        <v>0</v>
      </c>
      <c r="G1154" s="2">
        <f t="shared" ref="G1154:G1162" si="147">E1154*F1154</f>
        <v>0</v>
      </c>
      <c r="H1154" s="2">
        <f t="shared" ref="H1154:H1162" si="148">IF($S$11="Y",G1154*0.15,0)</f>
        <v>0</v>
      </c>
    </row>
    <row r="1155" spans="2:11">
      <c r="B1155" s="3" t="s">
        <v>1551</v>
      </c>
      <c r="C1155" s="3" t="s">
        <v>1552</v>
      </c>
      <c r="D1155" s="6" t="str">
        <f t="shared" si="146"/>
        <v>14-01</v>
      </c>
      <c r="E1155" s="1">
        <f>_xlfn.IFNA(VLOOKUP('Comp X - Kilter'!B1155,'Kilter Holds'!$P$36:$AA$208,6,0),0)</f>
        <v>0</v>
      </c>
      <c r="G1155" s="2">
        <f t="shared" si="147"/>
        <v>0</v>
      </c>
      <c r="H1155" s="2">
        <f t="shared" si="148"/>
        <v>0</v>
      </c>
    </row>
    <row r="1156" spans="2:11">
      <c r="B1156" s="3" t="s">
        <v>1551</v>
      </c>
      <c r="C1156" s="3" t="s">
        <v>1552</v>
      </c>
      <c r="D1156" s="7" t="str">
        <f t="shared" si="146"/>
        <v>15-12</v>
      </c>
      <c r="E1156" s="1">
        <f>_xlfn.IFNA(VLOOKUP('Comp X - Kilter'!B1156,'Kilter Holds'!$P$36:$AA$208,7,0),0)</f>
        <v>0</v>
      </c>
      <c r="G1156" s="2">
        <f t="shared" si="147"/>
        <v>0</v>
      </c>
      <c r="H1156" s="2">
        <f t="shared" si="148"/>
        <v>0</v>
      </c>
    </row>
    <row r="1157" spans="2:11">
      <c r="B1157" s="3" t="s">
        <v>1551</v>
      </c>
      <c r="C1157" s="3" t="s">
        <v>1552</v>
      </c>
      <c r="D1157" s="8" t="str">
        <f t="shared" si="146"/>
        <v>16-16</v>
      </c>
      <c r="E1157" s="1">
        <f>_xlfn.IFNA(VLOOKUP('Comp X - Kilter'!B1157,'Kilter Holds'!$P$36:$AA$208,8,0),0)</f>
        <v>0</v>
      </c>
      <c r="G1157" s="2">
        <f t="shared" si="147"/>
        <v>0</v>
      </c>
      <c r="H1157" s="2">
        <f t="shared" si="148"/>
        <v>0</v>
      </c>
    </row>
    <row r="1158" spans="2:11">
      <c r="B1158" s="3" t="s">
        <v>1551</v>
      </c>
      <c r="C1158" s="3" t="s">
        <v>1552</v>
      </c>
      <c r="D1158" s="9" t="str">
        <f t="shared" si="146"/>
        <v>13-01</v>
      </c>
      <c r="E1158" s="1">
        <f>_xlfn.IFNA(VLOOKUP('Comp X - Kilter'!B1158,'Kilter Holds'!$P$36:$AA$208,9,0),0)</f>
        <v>0</v>
      </c>
      <c r="G1158" s="2">
        <f t="shared" si="147"/>
        <v>0</v>
      </c>
      <c r="H1158" s="2">
        <f t="shared" si="148"/>
        <v>0</v>
      </c>
    </row>
    <row r="1159" spans="2:11">
      <c r="B1159" s="3" t="s">
        <v>1551</v>
      </c>
      <c r="C1159" s="3" t="s">
        <v>1552</v>
      </c>
      <c r="D1159" s="10" t="str">
        <f t="shared" si="146"/>
        <v>07-13</v>
      </c>
      <c r="E1159" s="1">
        <f>_xlfn.IFNA(VLOOKUP('Comp X - Kilter'!B1159,'Kilter Holds'!$P$36:$AA$208,10,0),0)</f>
        <v>0</v>
      </c>
      <c r="G1159" s="2">
        <f t="shared" si="147"/>
        <v>0</v>
      </c>
      <c r="H1159" s="2">
        <f t="shared" si="148"/>
        <v>0</v>
      </c>
    </row>
    <row r="1160" spans="2:11">
      <c r="B1160" s="3" t="s">
        <v>1551</v>
      </c>
      <c r="C1160" s="3" t="s">
        <v>1552</v>
      </c>
      <c r="D1160" s="11" t="str">
        <f t="shared" si="146"/>
        <v>11-26</v>
      </c>
      <c r="E1160" s="1">
        <f>_xlfn.IFNA(VLOOKUP('Comp X - Kilter'!B1160,'Kilter Holds'!$P$36:$AA$208,11,0),0)</f>
        <v>0</v>
      </c>
      <c r="G1160" s="2">
        <f t="shared" si="147"/>
        <v>0</v>
      </c>
      <c r="H1160" s="2">
        <f t="shared" si="148"/>
        <v>0</v>
      </c>
    </row>
    <row r="1161" spans="2:11">
      <c r="B1161" s="3" t="s">
        <v>1551</v>
      </c>
      <c r="C1161" s="3" t="s">
        <v>1552</v>
      </c>
      <c r="D1161" s="13" t="str">
        <f t="shared" si="146"/>
        <v>18-01</v>
      </c>
      <c r="E1161" s="1">
        <f>_xlfn.IFNA(VLOOKUP('Comp X - Kilter'!B1161,'Kilter Holds'!$P$36:$AA$208,12,0),0)</f>
        <v>0</v>
      </c>
      <c r="G1161" s="2">
        <f t="shared" si="147"/>
        <v>0</v>
      </c>
      <c r="H1161" s="2">
        <f t="shared" si="148"/>
        <v>0</v>
      </c>
    </row>
    <row r="1162" spans="2:11">
      <c r="B1162" s="3" t="s">
        <v>1551</v>
      </c>
      <c r="C1162" s="3" t="s">
        <v>1552</v>
      </c>
      <c r="D1162" s="12" t="str">
        <f t="shared" si="146"/>
        <v>Color Code</v>
      </c>
      <c r="E1162" s="1" t="e">
        <f>_xlfn.IFNA(VLOOKUP('Comp X - Kilter'!B1162,'Kilter Holds'!$P$36:$AA$208,13,0),0)</f>
        <v>#REF!</v>
      </c>
      <c r="G1162" s="2" t="e">
        <f t="shared" si="147"/>
        <v>#REF!</v>
      </c>
      <c r="H1162" s="2">
        <f t="shared" si="148"/>
        <v>0</v>
      </c>
    </row>
    <row r="1163" spans="2:11">
      <c r="B1163" s="3" t="s">
        <v>1566</v>
      </c>
      <c r="C1163" s="3" t="s">
        <v>1567</v>
      </c>
      <c r="D1163" s="5" t="str">
        <f t="shared" ref="D1163:D1171" si="149">D1037</f>
        <v>11-12</v>
      </c>
      <c r="E1163" s="1">
        <f>_xlfn.IFNA(VLOOKUP('Comp X - Kilter'!B1163,'Kilter Holds'!$P$36:$AA$208,5,0),0)</f>
        <v>0</v>
      </c>
      <c r="G1163" s="2">
        <f t="shared" ref="G1163:G1171" si="150">E1163*F1163</f>
        <v>0</v>
      </c>
      <c r="H1163" s="2">
        <f t="shared" ref="H1163:H1171" si="151">IF($S$11="Y",G1163*0.15,0)</f>
        <v>0</v>
      </c>
    </row>
    <row r="1164" spans="2:11">
      <c r="B1164" s="3" t="s">
        <v>1566</v>
      </c>
      <c r="C1164" s="3" t="s">
        <v>1567</v>
      </c>
      <c r="D1164" s="6" t="str">
        <f t="shared" si="149"/>
        <v>14-01</v>
      </c>
      <c r="E1164" s="1">
        <f>_xlfn.IFNA(VLOOKUP('Comp X - Kilter'!B1164,'Kilter Holds'!$P$36:$AA$208,6,0),0)</f>
        <v>0</v>
      </c>
      <c r="G1164" s="2">
        <f t="shared" si="150"/>
        <v>0</v>
      </c>
      <c r="H1164" s="2">
        <f t="shared" si="151"/>
        <v>0</v>
      </c>
    </row>
    <row r="1165" spans="2:11">
      <c r="B1165" s="3" t="s">
        <v>1566</v>
      </c>
      <c r="C1165" s="3" t="s">
        <v>1567</v>
      </c>
      <c r="D1165" s="7" t="str">
        <f t="shared" si="149"/>
        <v>15-12</v>
      </c>
      <c r="E1165" s="1">
        <f>_xlfn.IFNA(VLOOKUP('Comp X - Kilter'!B1165,'Kilter Holds'!$P$36:$AA$208,7,0),0)</f>
        <v>0</v>
      </c>
      <c r="G1165" s="2">
        <f t="shared" si="150"/>
        <v>0</v>
      </c>
      <c r="H1165" s="2">
        <f t="shared" si="151"/>
        <v>0</v>
      </c>
    </row>
    <row r="1166" spans="2:11">
      <c r="B1166" s="3" t="s">
        <v>1566</v>
      </c>
      <c r="C1166" s="3" t="s">
        <v>1567</v>
      </c>
      <c r="D1166" s="8" t="str">
        <f t="shared" si="149"/>
        <v>16-16</v>
      </c>
      <c r="E1166" s="1">
        <f>_xlfn.IFNA(VLOOKUP('Comp X - Kilter'!B1166,'Kilter Holds'!$P$36:$AA$208,8,0),0)</f>
        <v>0</v>
      </c>
      <c r="G1166" s="2">
        <f t="shared" si="150"/>
        <v>0</v>
      </c>
      <c r="H1166" s="2">
        <f t="shared" si="151"/>
        <v>0</v>
      </c>
    </row>
    <row r="1167" spans="2:11">
      <c r="B1167" s="3" t="s">
        <v>1566</v>
      </c>
      <c r="C1167" s="3" t="s">
        <v>1567</v>
      </c>
      <c r="D1167" s="9" t="str">
        <f t="shared" si="149"/>
        <v>13-01</v>
      </c>
      <c r="E1167" s="1">
        <f>_xlfn.IFNA(VLOOKUP('Comp X - Kilter'!B1167,'Kilter Holds'!$P$36:$AA$208,9,0),0)</f>
        <v>0</v>
      </c>
      <c r="G1167" s="2">
        <f t="shared" si="150"/>
        <v>0</v>
      </c>
      <c r="H1167" s="2">
        <f t="shared" si="151"/>
        <v>0</v>
      </c>
    </row>
    <row r="1168" spans="2:11">
      <c r="B1168" s="3" t="s">
        <v>1566</v>
      </c>
      <c r="C1168" s="3" t="s">
        <v>1567</v>
      </c>
      <c r="D1168" s="10" t="str">
        <f t="shared" si="149"/>
        <v>07-13</v>
      </c>
      <c r="E1168" s="1">
        <f>_xlfn.IFNA(VLOOKUP('Comp X - Kilter'!B1168,'Kilter Holds'!$P$36:$AA$208,10,0),0)</f>
        <v>0</v>
      </c>
      <c r="G1168" s="2">
        <f t="shared" si="150"/>
        <v>0</v>
      </c>
      <c r="H1168" s="2">
        <f t="shared" si="151"/>
        <v>0</v>
      </c>
    </row>
    <row r="1169" spans="2:11">
      <c r="B1169" s="3" t="s">
        <v>1566</v>
      </c>
      <c r="C1169" s="3" t="s">
        <v>1567</v>
      </c>
      <c r="D1169" s="11" t="str">
        <f t="shared" si="149"/>
        <v>11-26</v>
      </c>
      <c r="E1169" s="1">
        <f>_xlfn.IFNA(VLOOKUP('Comp X - Kilter'!B1169,'Kilter Holds'!$P$36:$AA$208,11,0),0)</f>
        <v>0</v>
      </c>
      <c r="G1169" s="2">
        <f t="shared" si="150"/>
        <v>0</v>
      </c>
      <c r="H1169" s="2">
        <f t="shared" si="151"/>
        <v>0</v>
      </c>
    </row>
    <row r="1170" spans="2:11">
      <c r="B1170" s="3" t="s">
        <v>1566</v>
      </c>
      <c r="C1170" s="3" t="s">
        <v>1567</v>
      </c>
      <c r="D1170" s="13" t="str">
        <f t="shared" si="149"/>
        <v>18-01</v>
      </c>
      <c r="E1170" s="1">
        <f>_xlfn.IFNA(VLOOKUP('Comp X - Kilter'!B1170,'Kilter Holds'!$P$36:$AA$208,12,0),0)</f>
        <v>0</v>
      </c>
      <c r="G1170" s="2">
        <f t="shared" si="150"/>
        <v>0</v>
      </c>
      <c r="H1170" s="2">
        <f t="shared" si="151"/>
        <v>0</v>
      </c>
    </row>
    <row r="1171" spans="2:11">
      <c r="B1171" s="3" t="s">
        <v>1566</v>
      </c>
      <c r="C1171" s="3" t="s">
        <v>1567</v>
      </c>
      <c r="D1171" s="12" t="str">
        <f t="shared" si="149"/>
        <v>Color Code</v>
      </c>
      <c r="E1171" s="1" t="e">
        <f>_xlfn.IFNA(VLOOKUP('Comp X - Kilter'!B1171,'Kilter Holds'!$P$36:$AA$208,13,0),0)</f>
        <v>#REF!</v>
      </c>
      <c r="G1171" s="2" t="e">
        <f t="shared" si="150"/>
        <v>#REF!</v>
      </c>
      <c r="H1171" s="2">
        <f t="shared" si="151"/>
        <v>0</v>
      </c>
    </row>
    <row r="1172" spans="2:11">
      <c r="B1172" t="s">
        <v>1497</v>
      </c>
      <c r="C1172" t="s">
        <v>1513</v>
      </c>
      <c r="D1172" s="5" t="str">
        <f t="shared" ref="D1172:D1189" si="152">D1100</f>
        <v>11-12</v>
      </c>
      <c r="E1172" s="1">
        <f>_xlfn.IFNA(VLOOKUP('Comp X - Kilter'!B1172,'Kilter Holds'!$P$36:$AA$208,5,0),0)</f>
        <v>0</v>
      </c>
      <c r="G1172" s="2">
        <f t="shared" si="110"/>
        <v>0</v>
      </c>
      <c r="H1172" s="2">
        <f t="shared" si="111"/>
        <v>0</v>
      </c>
    </row>
    <row r="1173" spans="2:11">
      <c r="B1173" t="s">
        <v>1497</v>
      </c>
      <c r="C1173" t="s">
        <v>1513</v>
      </c>
      <c r="D1173" s="6" t="str">
        <f t="shared" si="152"/>
        <v>14-01</v>
      </c>
      <c r="E1173" s="1">
        <f>_xlfn.IFNA(VLOOKUP('Comp X - Kilter'!B1173,'Kilter Holds'!$P$36:$AA$208,6,0),0)</f>
        <v>0</v>
      </c>
      <c r="G1173" s="2">
        <f t="shared" si="110"/>
        <v>0</v>
      </c>
      <c r="H1173" s="2">
        <f t="shared" si="111"/>
        <v>0</v>
      </c>
    </row>
    <row r="1174" spans="2:11">
      <c r="B1174" t="s">
        <v>1497</v>
      </c>
      <c r="C1174" t="s">
        <v>1513</v>
      </c>
      <c r="D1174" s="7" t="str">
        <f t="shared" si="152"/>
        <v>15-12</v>
      </c>
      <c r="E1174" s="1">
        <f>_xlfn.IFNA(VLOOKUP('Comp X - Kilter'!B1174,'Kilter Holds'!$P$36:$AA$208,7,0),0)</f>
        <v>0</v>
      </c>
      <c r="G1174" s="2">
        <f t="shared" si="110"/>
        <v>0</v>
      </c>
      <c r="H1174" s="2">
        <f t="shared" si="111"/>
        <v>0</v>
      </c>
    </row>
    <row r="1175" spans="2:11">
      <c r="B1175" t="s">
        <v>1497</v>
      </c>
      <c r="C1175" t="s">
        <v>1513</v>
      </c>
      <c r="D1175" s="8" t="str">
        <f t="shared" si="152"/>
        <v>16-16</v>
      </c>
      <c r="E1175" s="1">
        <f>_xlfn.IFNA(VLOOKUP('Comp X - Kilter'!B1175,'Kilter Holds'!$P$36:$AA$208,8,0),0)</f>
        <v>0</v>
      </c>
      <c r="G1175" s="2">
        <f t="shared" si="110"/>
        <v>0</v>
      </c>
      <c r="H1175" s="2">
        <f t="shared" si="111"/>
        <v>0</v>
      </c>
    </row>
    <row r="1176" spans="2:11">
      <c r="B1176" t="s">
        <v>1497</v>
      </c>
      <c r="C1176" t="s">
        <v>1513</v>
      </c>
      <c r="D1176" s="9" t="str">
        <f t="shared" si="152"/>
        <v>13-01</v>
      </c>
      <c r="E1176" s="1">
        <f>_xlfn.IFNA(VLOOKUP('Comp X - Kilter'!B1176,'Kilter Holds'!$P$36:$AA$208,9,0),0)</f>
        <v>0</v>
      </c>
      <c r="G1176" s="2">
        <f t="shared" si="110"/>
        <v>0</v>
      </c>
      <c r="H1176" s="2">
        <f t="shared" si="111"/>
        <v>0</v>
      </c>
    </row>
    <row r="1177" spans="2:11">
      <c r="B1177" t="s">
        <v>1497</v>
      </c>
      <c r="C1177" t="s">
        <v>1513</v>
      </c>
      <c r="D1177" s="10" t="str">
        <f t="shared" si="152"/>
        <v>07-13</v>
      </c>
      <c r="E1177" s="1">
        <f>_xlfn.IFNA(VLOOKUP('Comp X - Kilter'!B1177,'Kilter Holds'!$P$36:$AA$208,10,0),0)</f>
        <v>0</v>
      </c>
      <c r="G1177" s="2">
        <f t="shared" si="110"/>
        <v>0</v>
      </c>
      <c r="H1177" s="2">
        <f t="shared" si="111"/>
        <v>0</v>
      </c>
    </row>
    <row r="1178" spans="2:11">
      <c r="B1178" t="s">
        <v>1497</v>
      </c>
      <c r="C1178" t="s">
        <v>1513</v>
      </c>
      <c r="D1178" s="11" t="str">
        <f t="shared" si="152"/>
        <v>11-26</v>
      </c>
      <c r="E1178" s="1">
        <f>_xlfn.IFNA(VLOOKUP('Comp X - Kilter'!B1178,'Kilter Holds'!$P$36:$AA$208,11,0),0)</f>
        <v>0</v>
      </c>
      <c r="G1178" s="2">
        <f t="shared" si="110"/>
        <v>0</v>
      </c>
      <c r="H1178" s="2">
        <f t="shared" si="111"/>
        <v>0</v>
      </c>
    </row>
    <row r="1179" spans="2:11">
      <c r="B1179" t="s">
        <v>1497</v>
      </c>
      <c r="C1179" t="s">
        <v>1513</v>
      </c>
      <c r="D1179" s="13" t="str">
        <f t="shared" si="152"/>
        <v>18-01</v>
      </c>
      <c r="E1179" s="1">
        <f>_xlfn.IFNA(VLOOKUP('Comp X - Kilter'!B1179,'Kilter Holds'!$P$36:$AA$208,12,0),0)</f>
        <v>0</v>
      </c>
      <c r="G1179" s="2">
        <f t="shared" si="110"/>
        <v>0</v>
      </c>
      <c r="H1179" s="2">
        <f t="shared" si="111"/>
        <v>0</v>
      </c>
    </row>
    <row r="1180" spans="2:11">
      <c r="B1180" t="s">
        <v>1497</v>
      </c>
      <c r="C1180" t="s">
        <v>1513</v>
      </c>
      <c r="D1180" s="12" t="str">
        <f t="shared" si="152"/>
        <v>Color Code</v>
      </c>
      <c r="E1180" s="1" t="e">
        <f>_xlfn.IFNA(VLOOKUP('Comp X - Kilter'!B1180,'Kilter Holds'!$P$36:$AA$208,13,0),0)</f>
        <v>#REF!</v>
      </c>
      <c r="G1180" s="2" t="e">
        <f t="shared" si="110"/>
        <v>#REF!</v>
      </c>
      <c r="H1180" s="2">
        <f t="shared" si="111"/>
        <v>0</v>
      </c>
    </row>
    <row r="1181" spans="2:11" s="246" customFormat="1">
      <c r="B1181" s="246" t="s">
        <v>1650</v>
      </c>
      <c r="C1181" s="246" t="s">
        <v>1651</v>
      </c>
      <c r="D1181" s="5" t="str">
        <f t="shared" si="152"/>
        <v>11-12</v>
      </c>
      <c r="E1181" s="1">
        <f>_xlfn.IFNA(VLOOKUP('Comp X - Kilter'!B1181,'Kilter Holds'!$P$36:$AA$208,5,0),0)</f>
        <v>0</v>
      </c>
      <c r="F1181" s="2"/>
      <c r="G1181" s="2">
        <f t="shared" ref="G1181:G1189" si="153">E1181*F1181</f>
        <v>0</v>
      </c>
      <c r="H1181" s="2">
        <f t="shared" ref="H1181:H1189" si="154">IF($S$11="Y",G1181*0.15,0)</f>
        <v>0</v>
      </c>
      <c r="K1181" s="2"/>
    </row>
    <row r="1182" spans="2:11" s="246" customFormat="1">
      <c r="B1182" s="246" t="s">
        <v>1650</v>
      </c>
      <c r="C1182" s="246" t="s">
        <v>1651</v>
      </c>
      <c r="D1182" s="6" t="str">
        <f t="shared" si="152"/>
        <v>14-01</v>
      </c>
      <c r="E1182" s="1">
        <f>_xlfn.IFNA(VLOOKUP('Comp X - Kilter'!B1182,'Kilter Holds'!$P$36:$AA$208,6,0),0)</f>
        <v>0</v>
      </c>
      <c r="F1182" s="2"/>
      <c r="G1182" s="2">
        <f t="shared" si="153"/>
        <v>0</v>
      </c>
      <c r="H1182" s="2">
        <f t="shared" si="154"/>
        <v>0</v>
      </c>
      <c r="K1182" s="2"/>
    </row>
    <row r="1183" spans="2:11" s="246" customFormat="1">
      <c r="B1183" s="246" t="s">
        <v>1650</v>
      </c>
      <c r="C1183" s="246" t="s">
        <v>1651</v>
      </c>
      <c r="D1183" s="7" t="str">
        <f t="shared" si="152"/>
        <v>15-12</v>
      </c>
      <c r="E1183" s="1">
        <f>_xlfn.IFNA(VLOOKUP('Comp X - Kilter'!B1183,'Kilter Holds'!$P$36:$AA$208,7,0),0)</f>
        <v>0</v>
      </c>
      <c r="F1183" s="2"/>
      <c r="G1183" s="2">
        <f t="shared" si="153"/>
        <v>0</v>
      </c>
      <c r="H1183" s="2">
        <f t="shared" si="154"/>
        <v>0</v>
      </c>
      <c r="K1183" s="2"/>
    </row>
    <row r="1184" spans="2:11" s="246" customFormat="1">
      <c r="B1184" s="246" t="s">
        <v>1650</v>
      </c>
      <c r="C1184" s="246" t="s">
        <v>1651</v>
      </c>
      <c r="D1184" s="8" t="str">
        <f t="shared" si="152"/>
        <v>16-16</v>
      </c>
      <c r="E1184" s="1">
        <f>_xlfn.IFNA(VLOOKUP('Comp X - Kilter'!B1184,'Kilter Holds'!$P$36:$AA$208,8,0),0)</f>
        <v>0</v>
      </c>
      <c r="F1184" s="2"/>
      <c r="G1184" s="2">
        <f t="shared" si="153"/>
        <v>0</v>
      </c>
      <c r="H1184" s="2">
        <f t="shared" si="154"/>
        <v>0</v>
      </c>
      <c r="K1184" s="2"/>
    </row>
    <row r="1185" spans="2:11" s="246" customFormat="1">
      <c r="B1185" s="246" t="s">
        <v>1650</v>
      </c>
      <c r="C1185" s="246" t="s">
        <v>1651</v>
      </c>
      <c r="D1185" s="9" t="str">
        <f t="shared" si="152"/>
        <v>13-01</v>
      </c>
      <c r="E1185" s="1">
        <f>_xlfn.IFNA(VLOOKUP('Comp X - Kilter'!B1185,'Kilter Holds'!$P$36:$AA$208,9,0),0)</f>
        <v>0</v>
      </c>
      <c r="F1185" s="2"/>
      <c r="G1185" s="2">
        <f t="shared" si="153"/>
        <v>0</v>
      </c>
      <c r="H1185" s="2">
        <f t="shared" si="154"/>
        <v>0</v>
      </c>
      <c r="K1185" s="2"/>
    </row>
    <row r="1186" spans="2:11" s="246" customFormat="1">
      <c r="B1186" s="246" t="s">
        <v>1650</v>
      </c>
      <c r="C1186" s="246" t="s">
        <v>1651</v>
      </c>
      <c r="D1186" s="10" t="str">
        <f t="shared" si="152"/>
        <v>07-13</v>
      </c>
      <c r="E1186" s="1">
        <f>_xlfn.IFNA(VLOOKUP('Comp X - Kilter'!B1186,'Kilter Holds'!$P$36:$AA$208,10,0),0)</f>
        <v>0</v>
      </c>
      <c r="F1186" s="2"/>
      <c r="G1186" s="2">
        <f t="shared" si="153"/>
        <v>0</v>
      </c>
      <c r="H1186" s="2">
        <f t="shared" si="154"/>
        <v>0</v>
      </c>
      <c r="K1186" s="2"/>
    </row>
    <row r="1187" spans="2:11" s="246" customFormat="1">
      <c r="B1187" s="246" t="s">
        <v>1650</v>
      </c>
      <c r="C1187" s="246" t="s">
        <v>1651</v>
      </c>
      <c r="D1187" s="11" t="str">
        <f t="shared" si="152"/>
        <v>11-26</v>
      </c>
      <c r="E1187" s="1">
        <f>_xlfn.IFNA(VLOOKUP('Comp X - Kilter'!B1187,'Kilter Holds'!$P$36:$AA$208,11,0),0)</f>
        <v>0</v>
      </c>
      <c r="F1187" s="2"/>
      <c r="G1187" s="2">
        <f t="shared" si="153"/>
        <v>0</v>
      </c>
      <c r="H1187" s="2">
        <f t="shared" si="154"/>
        <v>0</v>
      </c>
      <c r="K1187" s="2"/>
    </row>
    <row r="1188" spans="2:11" s="246" customFormat="1">
      <c r="B1188" s="246" t="s">
        <v>1650</v>
      </c>
      <c r="C1188" s="246" t="s">
        <v>1651</v>
      </c>
      <c r="D1188" s="13" t="str">
        <f t="shared" si="152"/>
        <v>18-01</v>
      </c>
      <c r="E1188" s="1">
        <f>_xlfn.IFNA(VLOOKUP('Comp X - Kilter'!B1188,'Kilter Holds'!$P$36:$AA$208,12,0),0)</f>
        <v>0</v>
      </c>
      <c r="F1188" s="2"/>
      <c r="G1188" s="2">
        <f t="shared" si="153"/>
        <v>0</v>
      </c>
      <c r="H1188" s="2">
        <f t="shared" si="154"/>
        <v>0</v>
      </c>
      <c r="K1188" s="2"/>
    </row>
    <row r="1189" spans="2:11" s="246" customFormat="1">
      <c r="B1189" s="246" t="s">
        <v>1650</v>
      </c>
      <c r="C1189" s="246" t="s">
        <v>1651</v>
      </c>
      <c r="D1189" s="12" t="str">
        <f t="shared" si="152"/>
        <v>Color Code</v>
      </c>
      <c r="E1189" s="1" t="e">
        <f>_xlfn.IFNA(VLOOKUP('Comp X - Kilter'!B1189,'Kilter Holds'!$P$36:$AA$208,13,0),0)</f>
        <v>#REF!</v>
      </c>
      <c r="F1189" s="2"/>
      <c r="G1189" s="2" t="e">
        <f t="shared" si="153"/>
        <v>#REF!</v>
      </c>
      <c r="H1189" s="2">
        <f t="shared" si="154"/>
        <v>0</v>
      </c>
      <c r="K1189" s="2"/>
    </row>
    <row r="1190" spans="2:11">
      <c r="B1190" t="s">
        <v>1498</v>
      </c>
      <c r="C1190" t="s">
        <v>1514</v>
      </c>
      <c r="D1190" s="5" t="str">
        <f t="shared" ref="D1190:D1198" si="155">D1172</f>
        <v>11-12</v>
      </c>
      <c r="E1190" s="1">
        <f>_xlfn.IFNA(VLOOKUP('Comp X - Kilter'!B1190,'Kilter Holds'!$P$36:$AA$208,5,0),0)</f>
        <v>0</v>
      </c>
      <c r="G1190" s="2">
        <f t="shared" si="110"/>
        <v>0</v>
      </c>
      <c r="H1190" s="2">
        <f t="shared" si="111"/>
        <v>0</v>
      </c>
    </row>
    <row r="1191" spans="2:11">
      <c r="B1191" t="s">
        <v>1498</v>
      </c>
      <c r="C1191" t="s">
        <v>1514</v>
      </c>
      <c r="D1191" s="6" t="str">
        <f t="shared" si="155"/>
        <v>14-01</v>
      </c>
      <c r="E1191" s="1">
        <f>_xlfn.IFNA(VLOOKUP('Comp X - Kilter'!B1191,'Kilter Holds'!$P$36:$AA$208,6,0),0)</f>
        <v>0</v>
      </c>
      <c r="G1191" s="2">
        <f t="shared" si="110"/>
        <v>0</v>
      </c>
      <c r="H1191" s="2">
        <f t="shared" si="111"/>
        <v>0</v>
      </c>
    </row>
    <row r="1192" spans="2:11">
      <c r="B1192" t="s">
        <v>1498</v>
      </c>
      <c r="C1192" t="s">
        <v>1514</v>
      </c>
      <c r="D1192" s="7" t="str">
        <f t="shared" si="155"/>
        <v>15-12</v>
      </c>
      <c r="E1192" s="1">
        <f>_xlfn.IFNA(VLOOKUP('Comp X - Kilter'!B1192,'Kilter Holds'!$P$36:$AA$208,7,0),0)</f>
        <v>0</v>
      </c>
      <c r="G1192" s="2">
        <f t="shared" si="110"/>
        <v>0</v>
      </c>
      <c r="H1192" s="2">
        <f t="shared" si="111"/>
        <v>0</v>
      </c>
    </row>
    <row r="1193" spans="2:11">
      <c r="B1193" t="s">
        <v>1498</v>
      </c>
      <c r="C1193" t="s">
        <v>1514</v>
      </c>
      <c r="D1193" s="8" t="str">
        <f t="shared" si="155"/>
        <v>16-16</v>
      </c>
      <c r="E1193" s="1">
        <f>_xlfn.IFNA(VLOOKUP('Comp X - Kilter'!B1193,'Kilter Holds'!$P$36:$AA$208,8,0),0)</f>
        <v>0</v>
      </c>
      <c r="G1193" s="2">
        <f t="shared" si="110"/>
        <v>0</v>
      </c>
      <c r="H1193" s="2">
        <f t="shared" si="111"/>
        <v>0</v>
      </c>
    </row>
    <row r="1194" spans="2:11">
      <c r="B1194" t="s">
        <v>1498</v>
      </c>
      <c r="C1194" t="s">
        <v>1514</v>
      </c>
      <c r="D1194" s="9" t="str">
        <f t="shared" si="155"/>
        <v>13-01</v>
      </c>
      <c r="E1194" s="1">
        <f>_xlfn.IFNA(VLOOKUP('Comp X - Kilter'!B1194,'Kilter Holds'!$P$36:$AA$208,9,0),0)</f>
        <v>0</v>
      </c>
      <c r="G1194" s="2">
        <f t="shared" si="110"/>
        <v>0</v>
      </c>
      <c r="H1194" s="2">
        <f t="shared" si="111"/>
        <v>0</v>
      </c>
    </row>
    <row r="1195" spans="2:11">
      <c r="B1195" t="s">
        <v>1498</v>
      </c>
      <c r="C1195" t="s">
        <v>1514</v>
      </c>
      <c r="D1195" s="10" t="str">
        <f t="shared" si="155"/>
        <v>07-13</v>
      </c>
      <c r="E1195" s="1">
        <f>_xlfn.IFNA(VLOOKUP('Comp X - Kilter'!B1195,'Kilter Holds'!$P$36:$AA$208,10,0),0)</f>
        <v>0</v>
      </c>
      <c r="G1195" s="2">
        <f t="shared" si="110"/>
        <v>0</v>
      </c>
      <c r="H1195" s="2">
        <f t="shared" si="111"/>
        <v>0</v>
      </c>
    </row>
    <row r="1196" spans="2:11">
      <c r="B1196" t="s">
        <v>1498</v>
      </c>
      <c r="C1196" t="s">
        <v>1514</v>
      </c>
      <c r="D1196" s="11" t="str">
        <f t="shared" si="155"/>
        <v>11-26</v>
      </c>
      <c r="E1196" s="1">
        <f>_xlfn.IFNA(VLOOKUP('Comp X - Kilter'!B1196,'Kilter Holds'!$P$36:$AA$208,11,0),0)</f>
        <v>0</v>
      </c>
      <c r="G1196" s="2">
        <f t="shared" si="110"/>
        <v>0</v>
      </c>
      <c r="H1196" s="2">
        <f t="shared" si="111"/>
        <v>0</v>
      </c>
    </row>
    <row r="1197" spans="2:11">
      <c r="B1197" t="s">
        <v>1498</v>
      </c>
      <c r="C1197" t="s">
        <v>1514</v>
      </c>
      <c r="D1197" s="13" t="str">
        <f t="shared" si="155"/>
        <v>18-01</v>
      </c>
      <c r="E1197" s="1">
        <f>_xlfn.IFNA(VLOOKUP('Comp X - Kilter'!B1197,'Kilter Holds'!$P$36:$AA$208,12,0),0)</f>
        <v>0</v>
      </c>
      <c r="G1197" s="2">
        <f t="shared" si="110"/>
        <v>0</v>
      </c>
      <c r="H1197" s="2">
        <f t="shared" si="111"/>
        <v>0</v>
      </c>
    </row>
    <row r="1198" spans="2:11">
      <c r="B1198" t="s">
        <v>1498</v>
      </c>
      <c r="C1198" t="s">
        <v>1514</v>
      </c>
      <c r="D1198" s="12" t="str">
        <f t="shared" si="155"/>
        <v>Color Code</v>
      </c>
      <c r="E1198" s="1" t="e">
        <f>_xlfn.IFNA(VLOOKUP('Comp X - Kilter'!B1198,'Kilter Holds'!$P$36:$AA$208,13,0),0)</f>
        <v>#REF!</v>
      </c>
      <c r="G1198" s="2" t="e">
        <f t="shared" si="110"/>
        <v>#REF!</v>
      </c>
      <c r="H1198" s="2">
        <f t="shared" si="111"/>
        <v>0</v>
      </c>
    </row>
    <row r="1199" spans="2:11" s="220" customFormat="1">
      <c r="B1199" s="220" t="s">
        <v>1578</v>
      </c>
      <c r="C1199" s="220" t="s">
        <v>1579</v>
      </c>
      <c r="D1199" s="5" t="str">
        <f t="shared" ref="D1199:D1216" si="156">D1190</f>
        <v>11-12</v>
      </c>
      <c r="E1199" s="1">
        <f>_xlfn.IFNA(VLOOKUP('Comp X - Kilter'!B1199,'Kilter Holds'!$P$36:$AA$208,5,0),0)</f>
        <v>0</v>
      </c>
      <c r="F1199" s="2"/>
      <c r="G1199" s="2">
        <f t="shared" ref="G1199:G1225" si="157">E1199*F1199</f>
        <v>0</v>
      </c>
      <c r="H1199" s="2">
        <f t="shared" ref="H1199:H1225" si="158">IF($S$11="Y",G1199*0.15,0)</f>
        <v>0</v>
      </c>
      <c r="K1199" s="2"/>
    </row>
    <row r="1200" spans="2:11" s="220" customFormat="1">
      <c r="B1200" s="220" t="s">
        <v>1578</v>
      </c>
      <c r="C1200" s="220" t="s">
        <v>1579</v>
      </c>
      <c r="D1200" s="6" t="str">
        <f t="shared" si="156"/>
        <v>14-01</v>
      </c>
      <c r="E1200" s="1">
        <f>_xlfn.IFNA(VLOOKUP('Comp X - Kilter'!B1200,'Kilter Holds'!$P$36:$AA$208,6,0),0)</f>
        <v>0</v>
      </c>
      <c r="F1200" s="2"/>
      <c r="G1200" s="2">
        <f t="shared" si="157"/>
        <v>0</v>
      </c>
      <c r="H1200" s="2">
        <f t="shared" si="158"/>
        <v>0</v>
      </c>
      <c r="K1200" s="2"/>
    </row>
    <row r="1201" spans="2:11" s="220" customFormat="1">
      <c r="B1201" s="220" t="s">
        <v>1578</v>
      </c>
      <c r="C1201" s="220" t="s">
        <v>1579</v>
      </c>
      <c r="D1201" s="7" t="str">
        <f t="shared" si="156"/>
        <v>15-12</v>
      </c>
      <c r="E1201" s="1">
        <f>_xlfn.IFNA(VLOOKUP('Comp X - Kilter'!B1201,'Kilter Holds'!$P$36:$AA$208,7,0),0)</f>
        <v>0</v>
      </c>
      <c r="F1201" s="2"/>
      <c r="G1201" s="2">
        <f t="shared" si="157"/>
        <v>0</v>
      </c>
      <c r="H1201" s="2">
        <f t="shared" si="158"/>
        <v>0</v>
      </c>
      <c r="K1201" s="2"/>
    </row>
    <row r="1202" spans="2:11" s="220" customFormat="1">
      <c r="B1202" s="220" t="s">
        <v>1578</v>
      </c>
      <c r="C1202" s="220" t="s">
        <v>1579</v>
      </c>
      <c r="D1202" s="8" t="str">
        <f t="shared" si="156"/>
        <v>16-16</v>
      </c>
      <c r="E1202" s="1">
        <f>_xlfn.IFNA(VLOOKUP('Comp X - Kilter'!B1202,'Kilter Holds'!$P$36:$AA$208,8,0),0)</f>
        <v>0</v>
      </c>
      <c r="F1202" s="2"/>
      <c r="G1202" s="2">
        <f t="shared" si="157"/>
        <v>0</v>
      </c>
      <c r="H1202" s="2">
        <f t="shared" si="158"/>
        <v>0</v>
      </c>
      <c r="K1202" s="2"/>
    </row>
    <row r="1203" spans="2:11" s="220" customFormat="1">
      <c r="B1203" s="220" t="s">
        <v>1578</v>
      </c>
      <c r="C1203" s="220" t="s">
        <v>1579</v>
      </c>
      <c r="D1203" s="9" t="str">
        <f t="shared" si="156"/>
        <v>13-01</v>
      </c>
      <c r="E1203" s="1">
        <f>_xlfn.IFNA(VLOOKUP('Comp X - Kilter'!B1203,'Kilter Holds'!$P$36:$AA$208,9,0),0)</f>
        <v>0</v>
      </c>
      <c r="F1203" s="2"/>
      <c r="G1203" s="2">
        <f t="shared" si="157"/>
        <v>0</v>
      </c>
      <c r="H1203" s="2">
        <f t="shared" si="158"/>
        <v>0</v>
      </c>
      <c r="K1203" s="2"/>
    </row>
    <row r="1204" spans="2:11" s="220" customFormat="1">
      <c r="B1204" s="220" t="s">
        <v>1578</v>
      </c>
      <c r="C1204" s="220" t="s">
        <v>1579</v>
      </c>
      <c r="D1204" s="10" t="str">
        <f t="shared" si="156"/>
        <v>07-13</v>
      </c>
      <c r="E1204" s="1">
        <f>_xlfn.IFNA(VLOOKUP('Comp X - Kilter'!B1204,'Kilter Holds'!$P$36:$AA$208,10,0),0)</f>
        <v>0</v>
      </c>
      <c r="F1204" s="2"/>
      <c r="G1204" s="2">
        <f t="shared" si="157"/>
        <v>0</v>
      </c>
      <c r="H1204" s="2">
        <f t="shared" si="158"/>
        <v>0</v>
      </c>
      <c r="K1204" s="2"/>
    </row>
    <row r="1205" spans="2:11" s="220" customFormat="1">
      <c r="B1205" s="220" t="s">
        <v>1578</v>
      </c>
      <c r="C1205" s="220" t="s">
        <v>1579</v>
      </c>
      <c r="D1205" s="11" t="str">
        <f t="shared" si="156"/>
        <v>11-26</v>
      </c>
      <c r="E1205" s="1">
        <f>_xlfn.IFNA(VLOOKUP('Comp X - Kilter'!B1205,'Kilter Holds'!$P$36:$AA$208,11,0),0)</f>
        <v>0</v>
      </c>
      <c r="F1205" s="2"/>
      <c r="G1205" s="2">
        <f t="shared" si="157"/>
        <v>0</v>
      </c>
      <c r="H1205" s="2">
        <f t="shared" si="158"/>
        <v>0</v>
      </c>
      <c r="K1205" s="2"/>
    </row>
    <row r="1206" spans="2:11" s="220" customFormat="1">
      <c r="B1206" s="220" t="s">
        <v>1578</v>
      </c>
      <c r="C1206" s="220" t="s">
        <v>1579</v>
      </c>
      <c r="D1206" s="13" t="str">
        <f t="shared" si="156"/>
        <v>18-01</v>
      </c>
      <c r="E1206" s="1">
        <f>_xlfn.IFNA(VLOOKUP('Comp X - Kilter'!B1206,'Kilter Holds'!$P$36:$AA$208,12,0),0)</f>
        <v>0</v>
      </c>
      <c r="F1206" s="2"/>
      <c r="G1206" s="2">
        <f t="shared" si="157"/>
        <v>0</v>
      </c>
      <c r="H1206" s="2">
        <f t="shared" si="158"/>
        <v>0</v>
      </c>
      <c r="K1206" s="2"/>
    </row>
    <row r="1207" spans="2:11" s="220" customFormat="1">
      <c r="B1207" s="220" t="s">
        <v>1578</v>
      </c>
      <c r="C1207" s="220" t="s">
        <v>1579</v>
      </c>
      <c r="D1207" s="12" t="str">
        <f t="shared" si="156"/>
        <v>Color Code</v>
      </c>
      <c r="E1207" s="1" t="e">
        <f>_xlfn.IFNA(VLOOKUP('Comp X - Kilter'!B1207,'Kilter Holds'!$P$36:$AA$208,13,0),0)</f>
        <v>#REF!</v>
      </c>
      <c r="F1207" s="2"/>
      <c r="G1207" s="2" t="e">
        <f t="shared" si="157"/>
        <v>#REF!</v>
      </c>
      <c r="H1207" s="2">
        <f t="shared" si="158"/>
        <v>0</v>
      </c>
      <c r="K1207" s="2"/>
    </row>
    <row r="1208" spans="2:11" s="248" customFormat="1">
      <c r="B1208" s="248" t="s">
        <v>1708</v>
      </c>
      <c r="C1208" s="248" t="s">
        <v>1709</v>
      </c>
      <c r="D1208" s="5" t="str">
        <f t="shared" si="156"/>
        <v>11-12</v>
      </c>
      <c r="E1208" s="1">
        <f>_xlfn.IFNA(VLOOKUP('Comp X - Kilter'!B1208,'Kilter Holds'!$P$36:$AA$208,5,0),0)</f>
        <v>0</v>
      </c>
      <c r="F1208" s="2"/>
      <c r="G1208" s="2">
        <f t="shared" ref="G1208:G1216" si="159">E1208*F1208</f>
        <v>0</v>
      </c>
      <c r="H1208" s="2">
        <f t="shared" ref="H1208:H1216" si="160">IF($S$11="Y",G1208*0.15,0)</f>
        <v>0</v>
      </c>
      <c r="K1208" s="2"/>
    </row>
    <row r="1209" spans="2:11" s="248" customFormat="1">
      <c r="B1209" s="248" t="s">
        <v>1708</v>
      </c>
      <c r="C1209" s="248" t="s">
        <v>1709</v>
      </c>
      <c r="D1209" s="6" t="str">
        <f t="shared" si="156"/>
        <v>14-01</v>
      </c>
      <c r="E1209" s="1">
        <f>_xlfn.IFNA(VLOOKUP('Comp X - Kilter'!B1209,'Kilter Holds'!$P$36:$AA$208,6,0),0)</f>
        <v>0</v>
      </c>
      <c r="F1209" s="2"/>
      <c r="G1209" s="2">
        <f t="shared" si="159"/>
        <v>0</v>
      </c>
      <c r="H1209" s="2">
        <f t="shared" si="160"/>
        <v>0</v>
      </c>
      <c r="K1209" s="2"/>
    </row>
    <row r="1210" spans="2:11" s="248" customFormat="1">
      <c r="B1210" s="248" t="s">
        <v>1708</v>
      </c>
      <c r="C1210" s="248" t="s">
        <v>1709</v>
      </c>
      <c r="D1210" s="7" t="str">
        <f t="shared" si="156"/>
        <v>15-12</v>
      </c>
      <c r="E1210" s="1">
        <f>_xlfn.IFNA(VLOOKUP('Comp X - Kilter'!B1210,'Kilter Holds'!$P$36:$AA$208,7,0),0)</f>
        <v>0</v>
      </c>
      <c r="F1210" s="2"/>
      <c r="G1210" s="2">
        <f t="shared" si="159"/>
        <v>0</v>
      </c>
      <c r="H1210" s="2">
        <f t="shared" si="160"/>
        <v>0</v>
      </c>
      <c r="K1210" s="2"/>
    </row>
    <row r="1211" spans="2:11" s="248" customFormat="1">
      <c r="B1211" s="248" t="s">
        <v>1708</v>
      </c>
      <c r="C1211" s="248" t="s">
        <v>1709</v>
      </c>
      <c r="D1211" s="8" t="str">
        <f t="shared" si="156"/>
        <v>16-16</v>
      </c>
      <c r="E1211" s="1">
        <f>_xlfn.IFNA(VLOOKUP('Comp X - Kilter'!B1211,'Kilter Holds'!$P$36:$AA$208,8,0),0)</f>
        <v>0</v>
      </c>
      <c r="F1211" s="2"/>
      <c r="G1211" s="2">
        <f t="shared" si="159"/>
        <v>0</v>
      </c>
      <c r="H1211" s="2">
        <f t="shared" si="160"/>
        <v>0</v>
      </c>
      <c r="K1211" s="2"/>
    </row>
    <row r="1212" spans="2:11" s="248" customFormat="1">
      <c r="B1212" s="248" t="s">
        <v>1708</v>
      </c>
      <c r="C1212" s="248" t="s">
        <v>1709</v>
      </c>
      <c r="D1212" s="9" t="str">
        <f t="shared" si="156"/>
        <v>13-01</v>
      </c>
      <c r="E1212" s="1">
        <f>_xlfn.IFNA(VLOOKUP('Comp X - Kilter'!B1212,'Kilter Holds'!$P$36:$AA$208,9,0),0)</f>
        <v>0</v>
      </c>
      <c r="F1212" s="2"/>
      <c r="G1212" s="2">
        <f t="shared" si="159"/>
        <v>0</v>
      </c>
      <c r="H1212" s="2">
        <f t="shared" si="160"/>
        <v>0</v>
      </c>
      <c r="K1212" s="2"/>
    </row>
    <row r="1213" spans="2:11" s="248" customFormat="1">
      <c r="B1213" s="248" t="s">
        <v>1708</v>
      </c>
      <c r="C1213" s="248" t="s">
        <v>1709</v>
      </c>
      <c r="D1213" s="10" t="str">
        <f t="shared" si="156"/>
        <v>07-13</v>
      </c>
      <c r="E1213" s="1">
        <f>_xlfn.IFNA(VLOOKUP('Comp X - Kilter'!B1213,'Kilter Holds'!$P$36:$AA$208,10,0),0)</f>
        <v>0</v>
      </c>
      <c r="F1213" s="2"/>
      <c r="G1213" s="2">
        <f t="shared" si="159"/>
        <v>0</v>
      </c>
      <c r="H1213" s="2">
        <f t="shared" si="160"/>
        <v>0</v>
      </c>
      <c r="K1213" s="2"/>
    </row>
    <row r="1214" spans="2:11" s="248" customFormat="1">
      <c r="B1214" s="248" t="s">
        <v>1708</v>
      </c>
      <c r="C1214" s="248" t="s">
        <v>1709</v>
      </c>
      <c r="D1214" s="11" t="str">
        <f t="shared" si="156"/>
        <v>11-26</v>
      </c>
      <c r="E1214" s="1">
        <f>_xlfn.IFNA(VLOOKUP('Comp X - Kilter'!B1214,'Kilter Holds'!$P$36:$AA$208,11,0),0)</f>
        <v>0</v>
      </c>
      <c r="F1214" s="2"/>
      <c r="G1214" s="2">
        <f t="shared" si="159"/>
        <v>0</v>
      </c>
      <c r="H1214" s="2">
        <f t="shared" si="160"/>
        <v>0</v>
      </c>
      <c r="K1214" s="2"/>
    </row>
    <row r="1215" spans="2:11" s="248" customFormat="1">
      <c r="B1215" s="248" t="s">
        <v>1708</v>
      </c>
      <c r="C1215" s="248" t="s">
        <v>1709</v>
      </c>
      <c r="D1215" s="13" t="str">
        <f t="shared" si="156"/>
        <v>18-01</v>
      </c>
      <c r="E1215" s="1">
        <f>_xlfn.IFNA(VLOOKUP('Comp X - Kilter'!B1215,'Kilter Holds'!$P$36:$AA$208,12,0),0)</f>
        <v>0</v>
      </c>
      <c r="F1215" s="2"/>
      <c r="G1215" s="2">
        <f t="shared" si="159"/>
        <v>0</v>
      </c>
      <c r="H1215" s="2">
        <f t="shared" si="160"/>
        <v>0</v>
      </c>
      <c r="K1215" s="2"/>
    </row>
    <row r="1216" spans="2:11" s="248" customFormat="1">
      <c r="B1216" s="248" t="s">
        <v>1708</v>
      </c>
      <c r="C1216" s="248" t="s">
        <v>1709</v>
      </c>
      <c r="D1216" s="12" t="str">
        <f t="shared" si="156"/>
        <v>Color Code</v>
      </c>
      <c r="E1216" s="1" t="e">
        <f>_xlfn.IFNA(VLOOKUP('Comp X - Kilter'!B1216,'Kilter Holds'!$P$36:$AA$208,13,0),0)</f>
        <v>#REF!</v>
      </c>
      <c r="F1216" s="2"/>
      <c r="G1216" s="2" t="e">
        <f t="shared" si="159"/>
        <v>#REF!</v>
      </c>
      <c r="H1216" s="2">
        <f t="shared" si="160"/>
        <v>0</v>
      </c>
      <c r="K1216" s="2"/>
    </row>
    <row r="1217" spans="2:11" s="220" customFormat="1">
      <c r="B1217" s="220" t="s">
        <v>1582</v>
      </c>
      <c r="C1217" s="220" t="s">
        <v>1583</v>
      </c>
      <c r="D1217" s="5" t="str">
        <f t="shared" ref="D1217:D1225" si="161">D1199</f>
        <v>11-12</v>
      </c>
      <c r="E1217" s="1">
        <f>_xlfn.IFNA(VLOOKUP('Comp X - Kilter'!B1217,'Kilter Holds'!$P$36:$AA$208,5,0),0)</f>
        <v>0</v>
      </c>
      <c r="F1217" s="2"/>
      <c r="G1217" s="2">
        <f t="shared" si="157"/>
        <v>0</v>
      </c>
      <c r="H1217" s="2">
        <f t="shared" si="158"/>
        <v>0</v>
      </c>
      <c r="K1217" s="2"/>
    </row>
    <row r="1218" spans="2:11" s="220" customFormat="1">
      <c r="B1218" s="220" t="s">
        <v>1582</v>
      </c>
      <c r="C1218" s="220" t="s">
        <v>1583</v>
      </c>
      <c r="D1218" s="6" t="str">
        <f t="shared" si="161"/>
        <v>14-01</v>
      </c>
      <c r="E1218" s="1">
        <f>_xlfn.IFNA(VLOOKUP('Comp X - Kilter'!B1218,'Kilter Holds'!$P$36:$AA$208,6,0),0)</f>
        <v>0</v>
      </c>
      <c r="F1218" s="2"/>
      <c r="G1218" s="2">
        <f t="shared" si="157"/>
        <v>0</v>
      </c>
      <c r="H1218" s="2">
        <f t="shared" si="158"/>
        <v>0</v>
      </c>
      <c r="K1218" s="2"/>
    </row>
    <row r="1219" spans="2:11" s="220" customFormat="1">
      <c r="B1219" s="220" t="s">
        <v>1582</v>
      </c>
      <c r="C1219" s="220" t="s">
        <v>1583</v>
      </c>
      <c r="D1219" s="7" t="str">
        <f t="shared" si="161"/>
        <v>15-12</v>
      </c>
      <c r="E1219" s="1">
        <f>_xlfn.IFNA(VLOOKUP('Comp X - Kilter'!B1219,'Kilter Holds'!$P$36:$AA$208,7,0),0)</f>
        <v>0</v>
      </c>
      <c r="F1219" s="2"/>
      <c r="G1219" s="2">
        <f t="shared" si="157"/>
        <v>0</v>
      </c>
      <c r="H1219" s="2">
        <f t="shared" si="158"/>
        <v>0</v>
      </c>
      <c r="K1219" s="2"/>
    </row>
    <row r="1220" spans="2:11" s="220" customFormat="1">
      <c r="B1220" s="220" t="s">
        <v>1582</v>
      </c>
      <c r="C1220" s="220" t="s">
        <v>1583</v>
      </c>
      <c r="D1220" s="8" t="str">
        <f t="shared" si="161"/>
        <v>16-16</v>
      </c>
      <c r="E1220" s="1">
        <f>_xlfn.IFNA(VLOOKUP('Comp X - Kilter'!B1220,'Kilter Holds'!$P$36:$AA$208,8,0),0)</f>
        <v>0</v>
      </c>
      <c r="F1220" s="2"/>
      <c r="G1220" s="2">
        <f t="shared" si="157"/>
        <v>0</v>
      </c>
      <c r="H1220" s="2">
        <f t="shared" si="158"/>
        <v>0</v>
      </c>
      <c r="K1220" s="2"/>
    </row>
    <row r="1221" spans="2:11" s="220" customFormat="1">
      <c r="B1221" s="220" t="s">
        <v>1582</v>
      </c>
      <c r="C1221" s="220" t="s">
        <v>1583</v>
      </c>
      <c r="D1221" s="9" t="str">
        <f t="shared" si="161"/>
        <v>13-01</v>
      </c>
      <c r="E1221" s="1">
        <f>_xlfn.IFNA(VLOOKUP('Comp X - Kilter'!B1221,'Kilter Holds'!$P$36:$AA$208,9,0),0)</f>
        <v>0</v>
      </c>
      <c r="F1221" s="2"/>
      <c r="G1221" s="2">
        <f t="shared" si="157"/>
        <v>0</v>
      </c>
      <c r="H1221" s="2">
        <f t="shared" si="158"/>
        <v>0</v>
      </c>
      <c r="K1221" s="2"/>
    </row>
    <row r="1222" spans="2:11" s="220" customFormat="1">
      <c r="B1222" s="220" t="s">
        <v>1582</v>
      </c>
      <c r="C1222" s="220" t="s">
        <v>1583</v>
      </c>
      <c r="D1222" s="10" t="str">
        <f t="shared" si="161"/>
        <v>07-13</v>
      </c>
      <c r="E1222" s="1">
        <f>_xlfn.IFNA(VLOOKUP('Comp X - Kilter'!B1222,'Kilter Holds'!$P$36:$AA$208,10,0),0)</f>
        <v>0</v>
      </c>
      <c r="F1222" s="2"/>
      <c r="G1222" s="2">
        <f t="shared" si="157"/>
        <v>0</v>
      </c>
      <c r="H1222" s="2">
        <f t="shared" si="158"/>
        <v>0</v>
      </c>
      <c r="K1222" s="2"/>
    </row>
    <row r="1223" spans="2:11" s="220" customFormat="1">
      <c r="B1223" s="220" t="s">
        <v>1582</v>
      </c>
      <c r="C1223" s="220" t="s">
        <v>1583</v>
      </c>
      <c r="D1223" s="11" t="str">
        <f t="shared" si="161"/>
        <v>11-26</v>
      </c>
      <c r="E1223" s="1">
        <f>_xlfn.IFNA(VLOOKUP('Comp X - Kilter'!B1223,'Kilter Holds'!$P$36:$AA$208,11,0),0)</f>
        <v>0</v>
      </c>
      <c r="F1223" s="2"/>
      <c r="G1223" s="2">
        <f t="shared" si="157"/>
        <v>0</v>
      </c>
      <c r="H1223" s="2">
        <f t="shared" si="158"/>
        <v>0</v>
      </c>
      <c r="K1223" s="2"/>
    </row>
    <row r="1224" spans="2:11" s="220" customFormat="1">
      <c r="B1224" s="220" t="s">
        <v>1582</v>
      </c>
      <c r="C1224" s="220" t="s">
        <v>1583</v>
      </c>
      <c r="D1224" s="13" t="str">
        <f t="shared" si="161"/>
        <v>18-01</v>
      </c>
      <c r="E1224" s="1">
        <f>_xlfn.IFNA(VLOOKUP('Comp X - Kilter'!B1224,'Kilter Holds'!$P$36:$AA$208,12,0),0)</f>
        <v>0</v>
      </c>
      <c r="F1224" s="2"/>
      <c r="G1224" s="2">
        <f t="shared" si="157"/>
        <v>0</v>
      </c>
      <c r="H1224" s="2">
        <f t="shared" si="158"/>
        <v>0</v>
      </c>
      <c r="K1224" s="2"/>
    </row>
    <row r="1225" spans="2:11" s="220" customFormat="1">
      <c r="B1225" s="220" t="s">
        <v>1582</v>
      </c>
      <c r="C1225" s="220" t="s">
        <v>1583</v>
      </c>
      <c r="D1225" s="12" t="str">
        <f t="shared" si="161"/>
        <v>Color Code</v>
      </c>
      <c r="E1225" s="1" t="e">
        <f>_xlfn.IFNA(VLOOKUP('Comp X - Kilter'!B1225,'Kilter Holds'!$P$36:$AA$208,13,0),0)</f>
        <v>#REF!</v>
      </c>
      <c r="F1225" s="2"/>
      <c r="G1225" s="2" t="e">
        <f t="shared" si="157"/>
        <v>#REF!</v>
      </c>
      <c r="H1225" s="2">
        <f t="shared" si="158"/>
        <v>0</v>
      </c>
      <c r="K1225" s="2"/>
    </row>
    <row r="1226" spans="2:11">
      <c r="B1226" s="220" t="s">
        <v>1580</v>
      </c>
      <c r="C1226" s="220" t="s">
        <v>1581</v>
      </c>
      <c r="D1226" s="5" t="str">
        <f t="shared" ref="D1226:D1252" si="162">D1190</f>
        <v>11-12</v>
      </c>
      <c r="E1226" s="1">
        <f>_xlfn.IFNA(VLOOKUP('Comp X - Kilter'!B1226,'Kilter Holds'!$P$36:$AA$208,5,0),0)</f>
        <v>0</v>
      </c>
      <c r="G1226" s="2">
        <f t="shared" ref="G1226:G1234" si="163">E1226*F1226</f>
        <v>0</v>
      </c>
      <c r="H1226" s="2">
        <f t="shared" ref="H1226:H1234" si="164">IF($S$11="Y",G1226*0.15,0)</f>
        <v>0</v>
      </c>
    </row>
    <row r="1227" spans="2:11">
      <c r="B1227" s="220" t="s">
        <v>1580</v>
      </c>
      <c r="C1227" s="220" t="s">
        <v>1581</v>
      </c>
      <c r="D1227" s="6" t="str">
        <f t="shared" si="162"/>
        <v>14-01</v>
      </c>
      <c r="E1227" s="1">
        <f>_xlfn.IFNA(VLOOKUP('Comp X - Kilter'!B1227,'Kilter Holds'!$P$36:$AA$208,6,0),0)</f>
        <v>0</v>
      </c>
      <c r="G1227" s="2">
        <f t="shared" si="163"/>
        <v>0</v>
      </c>
      <c r="H1227" s="2">
        <f t="shared" si="164"/>
        <v>0</v>
      </c>
    </row>
    <row r="1228" spans="2:11">
      <c r="B1228" s="220" t="s">
        <v>1580</v>
      </c>
      <c r="C1228" s="220" t="s">
        <v>1581</v>
      </c>
      <c r="D1228" s="7" t="str">
        <f t="shared" si="162"/>
        <v>15-12</v>
      </c>
      <c r="E1228" s="1">
        <f>_xlfn.IFNA(VLOOKUP('Comp X - Kilter'!B1228,'Kilter Holds'!$P$36:$AA$208,7,0),0)</f>
        <v>0</v>
      </c>
      <c r="G1228" s="2">
        <f t="shared" si="163"/>
        <v>0</v>
      </c>
      <c r="H1228" s="2">
        <f t="shared" si="164"/>
        <v>0</v>
      </c>
    </row>
    <row r="1229" spans="2:11">
      <c r="B1229" s="220" t="s">
        <v>1580</v>
      </c>
      <c r="C1229" s="220" t="s">
        <v>1581</v>
      </c>
      <c r="D1229" s="8" t="str">
        <f t="shared" si="162"/>
        <v>16-16</v>
      </c>
      <c r="E1229" s="1">
        <f>_xlfn.IFNA(VLOOKUP('Comp X - Kilter'!B1229,'Kilter Holds'!$P$36:$AA$208,8,0),0)</f>
        <v>0</v>
      </c>
      <c r="G1229" s="2">
        <f t="shared" si="163"/>
        <v>0</v>
      </c>
      <c r="H1229" s="2">
        <f t="shared" si="164"/>
        <v>0</v>
      </c>
    </row>
    <row r="1230" spans="2:11">
      <c r="B1230" s="220" t="s">
        <v>1580</v>
      </c>
      <c r="C1230" s="220" t="s">
        <v>1581</v>
      </c>
      <c r="D1230" s="9" t="str">
        <f t="shared" si="162"/>
        <v>13-01</v>
      </c>
      <c r="E1230" s="1">
        <f>_xlfn.IFNA(VLOOKUP('Comp X - Kilter'!B1230,'Kilter Holds'!$P$36:$AA$208,9,0),0)</f>
        <v>0</v>
      </c>
      <c r="G1230" s="2">
        <f t="shared" si="163"/>
        <v>0</v>
      </c>
      <c r="H1230" s="2">
        <f t="shared" si="164"/>
        <v>0</v>
      </c>
    </row>
    <row r="1231" spans="2:11">
      <c r="B1231" s="220" t="s">
        <v>1580</v>
      </c>
      <c r="C1231" s="220" t="s">
        <v>1581</v>
      </c>
      <c r="D1231" s="10" t="str">
        <f t="shared" si="162"/>
        <v>07-13</v>
      </c>
      <c r="E1231" s="1">
        <f>_xlfn.IFNA(VLOOKUP('Comp X - Kilter'!B1231,'Kilter Holds'!$P$36:$AA$208,10,0),0)</f>
        <v>0</v>
      </c>
      <c r="G1231" s="2">
        <f t="shared" si="163"/>
        <v>0</v>
      </c>
      <c r="H1231" s="2">
        <f t="shared" si="164"/>
        <v>0</v>
      </c>
    </row>
    <row r="1232" spans="2:11">
      <c r="B1232" s="220" t="s">
        <v>1580</v>
      </c>
      <c r="C1232" s="220" t="s">
        <v>1581</v>
      </c>
      <c r="D1232" s="11" t="str">
        <f t="shared" si="162"/>
        <v>11-26</v>
      </c>
      <c r="E1232" s="1">
        <f>_xlfn.IFNA(VLOOKUP('Comp X - Kilter'!B1232,'Kilter Holds'!$P$36:$AA$208,11,0),0)</f>
        <v>0</v>
      </c>
      <c r="G1232" s="2">
        <f t="shared" si="163"/>
        <v>0</v>
      </c>
      <c r="H1232" s="2">
        <f t="shared" si="164"/>
        <v>0</v>
      </c>
    </row>
    <row r="1233" spans="2:8">
      <c r="B1233" s="220" t="s">
        <v>1580</v>
      </c>
      <c r="C1233" s="220" t="s">
        <v>1581</v>
      </c>
      <c r="D1233" s="13" t="str">
        <f t="shared" si="162"/>
        <v>18-01</v>
      </c>
      <c r="E1233" s="1">
        <f>_xlfn.IFNA(VLOOKUP('Comp X - Kilter'!B1233,'Kilter Holds'!$P$36:$AA$208,12,0),0)</f>
        <v>0</v>
      </c>
      <c r="G1233" s="2">
        <f t="shared" si="163"/>
        <v>0</v>
      </c>
      <c r="H1233" s="2">
        <f t="shared" si="164"/>
        <v>0</v>
      </c>
    </row>
    <row r="1234" spans="2:8">
      <c r="B1234" s="220" t="s">
        <v>1580</v>
      </c>
      <c r="C1234" s="220" t="s">
        <v>1581</v>
      </c>
      <c r="D1234" s="12" t="str">
        <f t="shared" si="162"/>
        <v>Color Code</v>
      </c>
      <c r="E1234" s="1" t="e">
        <f>_xlfn.IFNA(VLOOKUP('Comp X - Kilter'!B1234,'Kilter Holds'!$P$36:$AA$208,13,0),0)</f>
        <v>#REF!</v>
      </c>
      <c r="G1234" s="2" t="e">
        <f t="shared" si="163"/>
        <v>#REF!</v>
      </c>
      <c r="H1234" s="2">
        <f t="shared" si="164"/>
        <v>0</v>
      </c>
    </row>
    <row r="1235" spans="2:8">
      <c r="B1235" s="254" t="s">
        <v>1751</v>
      </c>
      <c r="C1235" s="254" t="s">
        <v>1752</v>
      </c>
      <c r="D1235" s="5" t="str">
        <f t="shared" si="162"/>
        <v>11-12</v>
      </c>
      <c r="E1235" s="1">
        <f>_xlfn.IFNA(VLOOKUP('Comp X - Kilter'!B1235,'Kilter Holds'!$P$36:$AA$208,5,0),0)</f>
        <v>0</v>
      </c>
      <c r="G1235" s="2">
        <f t="shared" ref="G1235:G1252" si="165">E1235*F1235</f>
        <v>0</v>
      </c>
      <c r="H1235" s="2">
        <f t="shared" ref="H1235:H1252" si="166">IF($S$11="Y",G1235*0.15,0)</f>
        <v>0</v>
      </c>
    </row>
    <row r="1236" spans="2:8">
      <c r="B1236" s="254" t="s">
        <v>1751</v>
      </c>
      <c r="C1236" s="254" t="s">
        <v>1752</v>
      </c>
      <c r="D1236" s="6" t="str">
        <f t="shared" si="162"/>
        <v>14-01</v>
      </c>
      <c r="E1236" s="1">
        <f>_xlfn.IFNA(VLOOKUP('Comp X - Kilter'!B1236,'Kilter Holds'!$P$36:$AA$208,6,0),0)</f>
        <v>0</v>
      </c>
      <c r="G1236" s="2">
        <f t="shared" si="165"/>
        <v>0</v>
      </c>
      <c r="H1236" s="2">
        <f t="shared" si="166"/>
        <v>0</v>
      </c>
    </row>
    <row r="1237" spans="2:8">
      <c r="B1237" s="254" t="s">
        <v>1751</v>
      </c>
      <c r="C1237" s="254" t="s">
        <v>1752</v>
      </c>
      <c r="D1237" s="7" t="str">
        <f t="shared" si="162"/>
        <v>15-12</v>
      </c>
      <c r="E1237" s="1">
        <f>_xlfn.IFNA(VLOOKUP('Comp X - Kilter'!B1237,'Kilter Holds'!$P$36:$AA$208,7,0),0)</f>
        <v>0</v>
      </c>
      <c r="G1237" s="2">
        <f t="shared" si="165"/>
        <v>0</v>
      </c>
      <c r="H1237" s="2">
        <f t="shared" si="166"/>
        <v>0</v>
      </c>
    </row>
    <row r="1238" spans="2:8">
      <c r="B1238" s="254" t="s">
        <v>1751</v>
      </c>
      <c r="C1238" s="254" t="s">
        <v>1752</v>
      </c>
      <c r="D1238" s="8" t="str">
        <f t="shared" si="162"/>
        <v>16-16</v>
      </c>
      <c r="E1238" s="1">
        <f>_xlfn.IFNA(VLOOKUP('Comp X - Kilter'!B1238,'Kilter Holds'!$P$36:$AA$208,8,0),0)</f>
        <v>0</v>
      </c>
      <c r="G1238" s="2">
        <f t="shared" si="165"/>
        <v>0</v>
      </c>
      <c r="H1238" s="2">
        <f t="shared" si="166"/>
        <v>0</v>
      </c>
    </row>
    <row r="1239" spans="2:8">
      <c r="B1239" s="254" t="s">
        <v>1751</v>
      </c>
      <c r="C1239" s="254" t="s">
        <v>1752</v>
      </c>
      <c r="D1239" s="9" t="str">
        <f t="shared" si="162"/>
        <v>13-01</v>
      </c>
      <c r="E1239" s="1">
        <f>_xlfn.IFNA(VLOOKUP('Comp X - Kilter'!B1239,'Kilter Holds'!$P$36:$AA$208,9,0),0)</f>
        <v>0</v>
      </c>
      <c r="G1239" s="2">
        <f t="shared" si="165"/>
        <v>0</v>
      </c>
      <c r="H1239" s="2">
        <f t="shared" si="166"/>
        <v>0</v>
      </c>
    </row>
    <row r="1240" spans="2:8">
      <c r="B1240" s="254" t="s">
        <v>1751</v>
      </c>
      <c r="C1240" s="254" t="s">
        <v>1752</v>
      </c>
      <c r="D1240" s="10" t="str">
        <f t="shared" si="162"/>
        <v>07-13</v>
      </c>
      <c r="E1240" s="1">
        <f>_xlfn.IFNA(VLOOKUP('Comp X - Kilter'!B1240,'Kilter Holds'!$P$36:$AA$208,10,0),0)</f>
        <v>0</v>
      </c>
      <c r="G1240" s="2">
        <f t="shared" si="165"/>
        <v>0</v>
      </c>
      <c r="H1240" s="2">
        <f t="shared" si="166"/>
        <v>0</v>
      </c>
    </row>
    <row r="1241" spans="2:8">
      <c r="B1241" s="254" t="s">
        <v>1751</v>
      </c>
      <c r="C1241" s="254" t="s">
        <v>1752</v>
      </c>
      <c r="D1241" s="11" t="str">
        <f t="shared" si="162"/>
        <v>11-26</v>
      </c>
      <c r="E1241" s="1">
        <f>_xlfn.IFNA(VLOOKUP('Comp X - Kilter'!B1241,'Kilter Holds'!$P$36:$AA$208,11,0),0)</f>
        <v>0</v>
      </c>
      <c r="G1241" s="2">
        <f t="shared" si="165"/>
        <v>0</v>
      </c>
      <c r="H1241" s="2">
        <f t="shared" si="166"/>
        <v>0</v>
      </c>
    </row>
    <row r="1242" spans="2:8">
      <c r="B1242" s="254" t="s">
        <v>1751</v>
      </c>
      <c r="C1242" s="254" t="s">
        <v>1752</v>
      </c>
      <c r="D1242" s="13" t="str">
        <f t="shared" si="162"/>
        <v>18-01</v>
      </c>
      <c r="E1242" s="1">
        <f>_xlfn.IFNA(VLOOKUP('Comp X - Kilter'!B1242,'Kilter Holds'!$P$36:$AA$208,12,0),0)</f>
        <v>0</v>
      </c>
      <c r="G1242" s="2">
        <f t="shared" si="165"/>
        <v>0</v>
      </c>
      <c r="H1242" s="2">
        <f t="shared" si="166"/>
        <v>0</v>
      </c>
    </row>
    <row r="1243" spans="2:8">
      <c r="B1243" s="254" t="s">
        <v>1751</v>
      </c>
      <c r="C1243" s="254" t="s">
        <v>1752</v>
      </c>
      <c r="D1243" s="12" t="str">
        <f t="shared" si="162"/>
        <v>Color Code</v>
      </c>
      <c r="E1243" s="1" t="e">
        <f>_xlfn.IFNA(VLOOKUP('Comp X - Kilter'!B1243,'Kilter Holds'!$P$36:$AA$208,13,0),0)</f>
        <v>#REF!</v>
      </c>
      <c r="G1243" s="2" t="e">
        <f t="shared" si="165"/>
        <v>#REF!</v>
      </c>
      <c r="H1243" s="2">
        <f t="shared" si="166"/>
        <v>0</v>
      </c>
    </row>
    <row r="1244" spans="2:8">
      <c r="B1244" s="3" t="s">
        <v>1753</v>
      </c>
      <c r="C1244" s="3" t="s">
        <v>1754</v>
      </c>
      <c r="D1244" s="5" t="str">
        <f t="shared" si="162"/>
        <v>11-12</v>
      </c>
      <c r="E1244" s="1">
        <f>_xlfn.IFNA(VLOOKUP('Comp X - Kilter'!B1244,'Kilter Holds'!$P$36:$AA$208,5,0),0)</f>
        <v>0</v>
      </c>
      <c r="G1244" s="2">
        <f t="shared" si="165"/>
        <v>0</v>
      </c>
      <c r="H1244" s="2">
        <f t="shared" si="166"/>
        <v>0</v>
      </c>
    </row>
    <row r="1245" spans="2:8">
      <c r="B1245" s="3" t="s">
        <v>1753</v>
      </c>
      <c r="C1245" s="3" t="s">
        <v>1754</v>
      </c>
      <c r="D1245" s="6" t="str">
        <f t="shared" si="162"/>
        <v>14-01</v>
      </c>
      <c r="E1245" s="1">
        <f>_xlfn.IFNA(VLOOKUP('Comp X - Kilter'!B1245,'Kilter Holds'!$P$36:$AA$208,6,0),0)</f>
        <v>0</v>
      </c>
      <c r="G1245" s="2">
        <f t="shared" si="165"/>
        <v>0</v>
      </c>
      <c r="H1245" s="2">
        <f t="shared" si="166"/>
        <v>0</v>
      </c>
    </row>
    <row r="1246" spans="2:8">
      <c r="B1246" s="3" t="s">
        <v>1753</v>
      </c>
      <c r="C1246" s="3" t="s">
        <v>1754</v>
      </c>
      <c r="D1246" s="7" t="str">
        <f t="shared" si="162"/>
        <v>15-12</v>
      </c>
      <c r="E1246" s="1">
        <f>_xlfn.IFNA(VLOOKUP('Comp X - Kilter'!B1246,'Kilter Holds'!$P$36:$AA$208,7,0),0)</f>
        <v>0</v>
      </c>
      <c r="G1246" s="2">
        <f t="shared" si="165"/>
        <v>0</v>
      </c>
      <c r="H1246" s="2">
        <f t="shared" si="166"/>
        <v>0</v>
      </c>
    </row>
    <row r="1247" spans="2:8">
      <c r="B1247" s="3" t="s">
        <v>1753</v>
      </c>
      <c r="C1247" s="3" t="s">
        <v>1754</v>
      </c>
      <c r="D1247" s="8" t="str">
        <f t="shared" si="162"/>
        <v>16-16</v>
      </c>
      <c r="E1247" s="1">
        <f>_xlfn.IFNA(VLOOKUP('Comp X - Kilter'!B1247,'Kilter Holds'!$P$36:$AA$208,8,0),0)</f>
        <v>0</v>
      </c>
      <c r="G1247" s="2">
        <f t="shared" si="165"/>
        <v>0</v>
      </c>
      <c r="H1247" s="2">
        <f t="shared" si="166"/>
        <v>0</v>
      </c>
    </row>
    <row r="1248" spans="2:8">
      <c r="B1248" s="3" t="s">
        <v>1753</v>
      </c>
      <c r="C1248" s="3" t="s">
        <v>1754</v>
      </c>
      <c r="D1248" s="9" t="str">
        <f t="shared" si="162"/>
        <v>13-01</v>
      </c>
      <c r="E1248" s="1">
        <f>_xlfn.IFNA(VLOOKUP('Comp X - Kilter'!B1248,'Kilter Holds'!$P$36:$AA$208,9,0),0)</f>
        <v>0</v>
      </c>
      <c r="G1248" s="2">
        <f t="shared" si="165"/>
        <v>0</v>
      </c>
      <c r="H1248" s="2">
        <f t="shared" si="166"/>
        <v>0</v>
      </c>
    </row>
    <row r="1249" spans="2:8">
      <c r="B1249" s="3" t="s">
        <v>1753</v>
      </c>
      <c r="C1249" s="3" t="s">
        <v>1754</v>
      </c>
      <c r="D1249" s="10" t="str">
        <f t="shared" si="162"/>
        <v>07-13</v>
      </c>
      <c r="E1249" s="1">
        <f>_xlfn.IFNA(VLOOKUP('Comp X - Kilter'!B1249,'Kilter Holds'!$P$36:$AA$208,10,0),0)</f>
        <v>0</v>
      </c>
      <c r="G1249" s="2">
        <f t="shared" si="165"/>
        <v>0</v>
      </c>
      <c r="H1249" s="2">
        <f t="shared" si="166"/>
        <v>0</v>
      </c>
    </row>
    <row r="1250" spans="2:8">
      <c r="B1250" s="3" t="s">
        <v>1753</v>
      </c>
      <c r="C1250" s="3" t="s">
        <v>1754</v>
      </c>
      <c r="D1250" s="11" t="str">
        <f t="shared" si="162"/>
        <v>11-26</v>
      </c>
      <c r="E1250" s="1">
        <f>_xlfn.IFNA(VLOOKUP('Comp X - Kilter'!B1250,'Kilter Holds'!$P$36:$AA$208,11,0),0)</f>
        <v>0</v>
      </c>
      <c r="G1250" s="2">
        <f t="shared" si="165"/>
        <v>0</v>
      </c>
      <c r="H1250" s="2">
        <f t="shared" si="166"/>
        <v>0</v>
      </c>
    </row>
    <row r="1251" spans="2:8">
      <c r="B1251" s="3" t="s">
        <v>1753</v>
      </c>
      <c r="C1251" s="3" t="s">
        <v>1754</v>
      </c>
      <c r="D1251" s="13" t="str">
        <f t="shared" si="162"/>
        <v>18-01</v>
      </c>
      <c r="E1251" s="1">
        <f>_xlfn.IFNA(VLOOKUP('Comp X - Kilter'!B1251,'Kilter Holds'!$P$36:$AA$208,12,0),0)</f>
        <v>0</v>
      </c>
      <c r="G1251" s="2">
        <f t="shared" si="165"/>
        <v>0</v>
      </c>
      <c r="H1251" s="2">
        <f t="shared" si="166"/>
        <v>0</v>
      </c>
    </row>
    <row r="1252" spans="2:8">
      <c r="B1252" s="3" t="s">
        <v>1753</v>
      </c>
      <c r="C1252" s="3" t="s">
        <v>1754</v>
      </c>
      <c r="D1252" s="12" t="str">
        <f t="shared" si="162"/>
        <v>Color Code</v>
      </c>
      <c r="E1252" s="1" t="e">
        <f>_xlfn.IFNA(VLOOKUP('Comp X - Kilter'!B1252,'Kilter Holds'!$P$36:$AA$208,13,0),0)</f>
        <v>#REF!</v>
      </c>
      <c r="G1252" s="2" t="e">
        <f t="shared" si="165"/>
        <v>#REF!</v>
      </c>
      <c r="H1252" s="2">
        <f t="shared" si="166"/>
        <v>0</v>
      </c>
    </row>
  </sheetData>
  <autoFilter ref="B1:K1" xr:uid="{2465840D-FF07-44DC-9CA4-CD12F4FC4617}"/>
  <phoneticPr fontId="6" type="noConversion"/>
  <conditionalFormatting sqref="N19:N88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FinalSort">
                <anchor moveWithCells="1" sizeWithCells="1">
                  <from>
                    <xdr:col>11</xdr:col>
                    <xdr:colOff>1016000</xdr:colOff>
                    <xdr:row>9</xdr:row>
                    <xdr:rowOff>0</xdr:rowOff>
                  </from>
                  <to>
                    <xdr:col>15</xdr:col>
                    <xdr:colOff>0</xdr:colOff>
                    <xdr:row>13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8D6F-C5B8-4F18-BA67-FA8D2A7F18C9}">
  <sheetPr codeName="Sheet9"/>
  <dimension ref="A1:S4384"/>
  <sheetViews>
    <sheetView topLeftCell="B1" workbookViewId="0">
      <selection activeCell="O29" sqref="O29"/>
    </sheetView>
  </sheetViews>
  <sheetFormatPr baseColWidth="10" defaultColWidth="8.83203125" defaultRowHeight="13"/>
  <cols>
    <col min="1" max="1" width="13" style="237" hidden="1" customWidth="1"/>
    <col min="2" max="2" width="13.83203125" style="237" bestFit="1" customWidth="1"/>
    <col min="3" max="3" width="34.5" style="237" bestFit="1" customWidth="1"/>
    <col min="4" max="4" width="10.1640625" style="237" bestFit="1" customWidth="1"/>
    <col min="5" max="5" width="8" style="1" bestFit="1" customWidth="1"/>
    <col min="6" max="7" width="9" style="2" bestFit="1" customWidth="1"/>
    <col min="8" max="8" width="12.1640625" style="2" bestFit="1" customWidth="1"/>
    <col min="9" max="9" width="8.6640625" style="237" bestFit="1" customWidth="1"/>
    <col min="10" max="10" width="6.6640625" style="237" bestFit="1" customWidth="1"/>
    <col min="11" max="11" width="8.83203125" style="2"/>
    <col min="12" max="13" width="13.33203125" style="237" bestFit="1" customWidth="1"/>
    <col min="14" max="14" width="11.6640625" style="237" bestFit="1" customWidth="1"/>
    <col min="15" max="17" width="8.83203125" style="237"/>
    <col min="18" max="18" width="11.33203125" style="237" bestFit="1" customWidth="1"/>
    <col min="19" max="16384" width="8.83203125" style="237"/>
  </cols>
  <sheetData>
    <row r="1" spans="2:19">
      <c r="B1" s="3" t="s">
        <v>25</v>
      </c>
      <c r="C1" s="3" t="s">
        <v>489</v>
      </c>
      <c r="D1" s="3" t="s">
        <v>467</v>
      </c>
      <c r="E1" s="14" t="s">
        <v>468</v>
      </c>
      <c r="F1" s="4" t="s">
        <v>490</v>
      </c>
      <c r="G1" s="4" t="s">
        <v>491</v>
      </c>
      <c r="H1" s="4" t="s">
        <v>495</v>
      </c>
      <c r="I1" s="3" t="s">
        <v>492</v>
      </c>
      <c r="J1" s="3" t="s">
        <v>493</v>
      </c>
      <c r="K1" s="240" t="s">
        <v>1395</v>
      </c>
      <c r="M1" s="15" t="s">
        <v>499</v>
      </c>
      <c r="N1" s="16">
        <f>SUM(G2:G4339)</f>
        <v>0</v>
      </c>
      <c r="R1" s="3" t="s">
        <v>494</v>
      </c>
      <c r="S1" s="3" t="s">
        <v>432</v>
      </c>
    </row>
    <row r="2" spans="2:19">
      <c r="B2" s="237" t="s">
        <v>156</v>
      </c>
      <c r="C2" s="237" t="s">
        <v>516</v>
      </c>
      <c r="D2" s="5" t="s">
        <v>458</v>
      </c>
      <c r="E2" s="1">
        <v>0</v>
      </c>
      <c r="G2" s="2">
        <f t="shared" ref="G2:G65" si="0">E2*F2</f>
        <v>0</v>
      </c>
      <c r="H2" s="2">
        <v>0</v>
      </c>
      <c r="M2" s="17" t="s">
        <v>336</v>
      </c>
      <c r="N2" s="18">
        <f>_xlfn.IFS((N1)&lt;11999.99,0,AND((N1)&gt;11999.99,(N1)&lt;25000),N1*-0.04,(N1)&gt;24999.99,N1*-0.08)</f>
        <v>0</v>
      </c>
      <c r="R2" s="22" t="str">
        <f>'Kilter Holds'!S35</f>
        <v>11-12</v>
      </c>
      <c r="S2" s="3" t="s">
        <v>498</v>
      </c>
    </row>
    <row r="3" spans="2:19">
      <c r="B3" s="237" t="s">
        <v>156</v>
      </c>
      <c r="C3" s="237" t="s">
        <v>516</v>
      </c>
      <c r="D3" s="6" t="s">
        <v>459</v>
      </c>
      <c r="E3" s="1">
        <v>0</v>
      </c>
      <c r="G3" s="2">
        <f t="shared" si="0"/>
        <v>0</v>
      </c>
      <c r="H3" s="2">
        <v>0</v>
      </c>
      <c r="M3" s="17" t="s">
        <v>495</v>
      </c>
      <c r="N3" s="18">
        <f>SUM(H2:H4339)</f>
        <v>0</v>
      </c>
      <c r="R3" s="23" t="str">
        <f>'Kilter Holds'!T35</f>
        <v>14-01</v>
      </c>
      <c r="S3" s="3" t="s">
        <v>498</v>
      </c>
    </row>
    <row r="4" spans="2:19">
      <c r="B4" s="237" t="s">
        <v>156</v>
      </c>
      <c r="C4" s="237" t="s">
        <v>516</v>
      </c>
      <c r="D4" s="7" t="s">
        <v>460</v>
      </c>
      <c r="E4" s="1">
        <v>0</v>
      </c>
      <c r="G4" s="2">
        <f t="shared" si="0"/>
        <v>0</v>
      </c>
      <c r="H4" s="2">
        <v>0</v>
      </c>
      <c r="M4" s="17" t="s">
        <v>501</v>
      </c>
      <c r="N4" s="21">
        <v>0</v>
      </c>
      <c r="R4" s="24" t="str">
        <f>'Kilter Holds'!U35</f>
        <v>15-12</v>
      </c>
      <c r="S4" s="3" t="s">
        <v>498</v>
      </c>
    </row>
    <row r="5" spans="2:19">
      <c r="B5" s="237" t="s">
        <v>156</v>
      </c>
      <c r="C5" s="237" t="s">
        <v>516</v>
      </c>
      <c r="D5" s="8" t="s">
        <v>461</v>
      </c>
      <c r="E5" s="1">
        <v>0</v>
      </c>
      <c r="G5" s="2">
        <f t="shared" si="0"/>
        <v>0</v>
      </c>
      <c r="H5" s="2">
        <v>0</v>
      </c>
      <c r="M5" s="17" t="s">
        <v>469</v>
      </c>
      <c r="N5" s="18" t="e">
        <f>#REF!</f>
        <v>#REF!</v>
      </c>
      <c r="R5" s="25" t="str">
        <f>'Kilter Holds'!V35</f>
        <v>16-16</v>
      </c>
      <c r="S5" s="3" t="s">
        <v>498</v>
      </c>
    </row>
    <row r="6" spans="2:19">
      <c r="B6" s="237" t="s">
        <v>156</v>
      </c>
      <c r="C6" s="237" t="s">
        <v>516</v>
      </c>
      <c r="D6" s="9" t="s">
        <v>462</v>
      </c>
      <c r="E6" s="1">
        <v>0</v>
      </c>
      <c r="G6" s="2">
        <f t="shared" si="0"/>
        <v>0</v>
      </c>
      <c r="H6" s="2">
        <v>0</v>
      </c>
      <c r="M6" s="17" t="s">
        <v>500</v>
      </c>
      <c r="N6" s="18"/>
      <c r="R6" s="26" t="str">
        <f>'Kilter Holds'!W35</f>
        <v>13-01</v>
      </c>
      <c r="S6" s="3" t="s">
        <v>498</v>
      </c>
    </row>
    <row r="7" spans="2:19" ht="14" thickBot="1">
      <c r="B7" s="237" t="s">
        <v>156</v>
      </c>
      <c r="C7" s="237" t="s">
        <v>516</v>
      </c>
      <c r="D7" s="10" t="s">
        <v>463</v>
      </c>
      <c r="E7" s="1">
        <v>0</v>
      </c>
      <c r="G7" s="2">
        <f t="shared" si="0"/>
        <v>0</v>
      </c>
      <c r="H7" s="2">
        <v>0</v>
      </c>
      <c r="M7" s="19" t="s">
        <v>67</v>
      </c>
      <c r="N7" s="20" t="e">
        <f>SUM(N1:N6)</f>
        <v>#REF!</v>
      </c>
      <c r="R7" s="27" t="str">
        <f>'Kilter Holds'!X35</f>
        <v>07-13</v>
      </c>
      <c r="S7" s="3" t="s">
        <v>498</v>
      </c>
    </row>
    <row r="8" spans="2:19">
      <c r="B8" s="237" t="s">
        <v>156</v>
      </c>
      <c r="C8" s="237" t="s">
        <v>516</v>
      </c>
      <c r="D8" s="11" t="s">
        <v>464</v>
      </c>
      <c r="E8" s="1">
        <v>0</v>
      </c>
      <c r="G8" s="2">
        <f t="shared" si="0"/>
        <v>0</v>
      </c>
      <c r="H8" s="2">
        <v>0</v>
      </c>
      <c r="R8" s="28" t="str">
        <f>'Kilter Holds'!Y35</f>
        <v>11-26</v>
      </c>
      <c r="S8" s="3" t="s">
        <v>498</v>
      </c>
    </row>
    <row r="9" spans="2:19">
      <c r="B9" s="237" t="s">
        <v>156</v>
      </c>
      <c r="C9" s="237" t="s">
        <v>516</v>
      </c>
      <c r="D9" s="13" t="s">
        <v>465</v>
      </c>
      <c r="E9" s="1">
        <v>0</v>
      </c>
      <c r="G9" s="2">
        <f t="shared" si="0"/>
        <v>0</v>
      </c>
      <c r="H9" s="2">
        <v>0</v>
      </c>
      <c r="R9" s="29" t="str">
        <f>'Kilter Holds'!Z35</f>
        <v>18-01</v>
      </c>
      <c r="S9" s="3" t="s">
        <v>498</v>
      </c>
    </row>
    <row r="10" spans="2:19">
      <c r="B10" s="237" t="s">
        <v>156</v>
      </c>
      <c r="C10" s="237" t="s">
        <v>516</v>
      </c>
      <c r="D10" s="12" t="s">
        <v>937</v>
      </c>
      <c r="E10" s="1">
        <v>0</v>
      </c>
      <c r="G10" s="2">
        <f t="shared" si="0"/>
        <v>0</v>
      </c>
      <c r="H10" s="2">
        <v>0</v>
      </c>
      <c r="R10" s="12" t="str">
        <f>'Kilter Holds'!AA35</f>
        <v>Color Code</v>
      </c>
      <c r="S10" s="3" t="s">
        <v>497</v>
      </c>
    </row>
    <row r="11" spans="2:19">
      <c r="B11" s="237" t="s">
        <v>233</v>
      </c>
      <c r="C11" s="237" t="s">
        <v>517</v>
      </c>
      <c r="D11" s="5" t="s">
        <v>458</v>
      </c>
      <c r="E11" s="1">
        <v>0</v>
      </c>
      <c r="G11" s="2">
        <f t="shared" si="0"/>
        <v>0</v>
      </c>
      <c r="H11" s="2">
        <v>0</v>
      </c>
      <c r="R11" s="237" t="s">
        <v>496</v>
      </c>
      <c r="S11" s="3" t="s">
        <v>498</v>
      </c>
    </row>
    <row r="12" spans="2:19">
      <c r="B12" s="237" t="s">
        <v>233</v>
      </c>
      <c r="C12" s="237" t="s">
        <v>517</v>
      </c>
      <c r="D12" s="6" t="s">
        <v>459</v>
      </c>
      <c r="E12" s="1">
        <v>0</v>
      </c>
      <c r="G12" s="2">
        <f t="shared" si="0"/>
        <v>0</v>
      </c>
      <c r="H12" s="2">
        <v>0</v>
      </c>
      <c r="S12" s="3"/>
    </row>
    <row r="13" spans="2:19">
      <c r="B13" s="237" t="s">
        <v>233</v>
      </c>
      <c r="C13" s="237" t="s">
        <v>517</v>
      </c>
      <c r="D13" s="7" t="s">
        <v>460</v>
      </c>
      <c r="E13" s="1">
        <v>0</v>
      </c>
      <c r="G13" s="2">
        <f t="shared" si="0"/>
        <v>0</v>
      </c>
      <c r="H13" s="2">
        <v>0</v>
      </c>
    </row>
    <row r="14" spans="2:19">
      <c r="B14" s="237" t="s">
        <v>233</v>
      </c>
      <c r="C14" s="237" t="s">
        <v>517</v>
      </c>
      <c r="D14" s="8" t="s">
        <v>461</v>
      </c>
      <c r="E14" s="1">
        <v>0</v>
      </c>
      <c r="G14" s="2">
        <f t="shared" si="0"/>
        <v>0</v>
      </c>
      <c r="H14" s="2">
        <v>0</v>
      </c>
    </row>
    <row r="15" spans="2:19">
      <c r="B15" s="237" t="s">
        <v>233</v>
      </c>
      <c r="C15" s="237" t="s">
        <v>517</v>
      </c>
      <c r="D15" s="9" t="s">
        <v>462</v>
      </c>
      <c r="E15" s="1">
        <v>0</v>
      </c>
      <c r="G15" s="2">
        <f t="shared" si="0"/>
        <v>0</v>
      </c>
      <c r="H15" s="2">
        <v>0</v>
      </c>
    </row>
    <row r="16" spans="2:19">
      <c r="B16" s="237" t="s">
        <v>233</v>
      </c>
      <c r="C16" s="237" t="s">
        <v>517</v>
      </c>
      <c r="D16" s="10" t="s">
        <v>463</v>
      </c>
      <c r="E16" s="1">
        <v>0</v>
      </c>
      <c r="G16" s="2">
        <f t="shared" si="0"/>
        <v>0</v>
      </c>
      <c r="H16" s="2">
        <v>0</v>
      </c>
    </row>
    <row r="17" spans="2:13">
      <c r="B17" s="237" t="s">
        <v>233</v>
      </c>
      <c r="C17" s="237" t="s">
        <v>517</v>
      </c>
      <c r="D17" s="11" t="s">
        <v>464</v>
      </c>
      <c r="E17" s="1">
        <v>0</v>
      </c>
      <c r="G17" s="2">
        <f t="shared" si="0"/>
        <v>0</v>
      </c>
      <c r="H17" s="2">
        <v>0</v>
      </c>
    </row>
    <row r="18" spans="2:13">
      <c r="B18" s="237" t="s">
        <v>233</v>
      </c>
      <c r="C18" s="237" t="s">
        <v>517</v>
      </c>
      <c r="D18" s="13" t="s">
        <v>465</v>
      </c>
      <c r="E18" s="1">
        <v>0</v>
      </c>
      <c r="G18" s="2">
        <f t="shared" si="0"/>
        <v>0</v>
      </c>
      <c r="H18" s="2">
        <v>0</v>
      </c>
    </row>
    <row r="19" spans="2:13">
      <c r="B19" s="237" t="s">
        <v>233</v>
      </c>
      <c r="C19" s="237" t="s">
        <v>517</v>
      </c>
      <c r="D19" s="12" t="s">
        <v>937</v>
      </c>
      <c r="E19" s="1">
        <v>0</v>
      </c>
      <c r="G19" s="2">
        <f t="shared" si="0"/>
        <v>0</v>
      </c>
      <c r="H19" s="2">
        <v>0</v>
      </c>
    </row>
    <row r="20" spans="2:13">
      <c r="B20" s="237" t="s">
        <v>165</v>
      </c>
      <c r="C20" s="237" t="s">
        <v>518</v>
      </c>
      <c r="D20" s="5" t="s">
        <v>458</v>
      </c>
      <c r="E20" s="1">
        <v>0</v>
      </c>
      <c r="G20" s="2">
        <f t="shared" si="0"/>
        <v>0</v>
      </c>
      <c r="H20" s="2">
        <v>0</v>
      </c>
    </row>
    <row r="21" spans="2:13">
      <c r="B21" s="237" t="s">
        <v>165</v>
      </c>
      <c r="C21" s="237" t="s">
        <v>518</v>
      </c>
      <c r="D21" s="6" t="s">
        <v>459</v>
      </c>
      <c r="E21" s="1">
        <v>0</v>
      </c>
      <c r="G21" s="2">
        <f t="shared" si="0"/>
        <v>0</v>
      </c>
      <c r="H21" s="2">
        <v>0</v>
      </c>
    </row>
    <row r="22" spans="2:13">
      <c r="B22" s="237" t="s">
        <v>165</v>
      </c>
      <c r="C22" s="237" t="s">
        <v>518</v>
      </c>
      <c r="D22" s="7" t="s">
        <v>460</v>
      </c>
      <c r="E22" s="1">
        <v>0</v>
      </c>
      <c r="G22" s="2">
        <f t="shared" si="0"/>
        <v>0</v>
      </c>
      <c r="H22" s="2">
        <v>0</v>
      </c>
    </row>
    <row r="23" spans="2:13">
      <c r="B23" s="237" t="s">
        <v>165</v>
      </c>
      <c r="C23" s="237" t="s">
        <v>518</v>
      </c>
      <c r="D23" s="8" t="s">
        <v>461</v>
      </c>
      <c r="E23" s="1">
        <v>0</v>
      </c>
      <c r="G23" s="2">
        <f t="shared" si="0"/>
        <v>0</v>
      </c>
      <c r="H23" s="2">
        <v>0</v>
      </c>
    </row>
    <row r="24" spans="2:13">
      <c r="B24" s="237" t="s">
        <v>165</v>
      </c>
      <c r="C24" s="237" t="s">
        <v>518</v>
      </c>
      <c r="D24" s="9" t="s">
        <v>462</v>
      </c>
      <c r="E24" s="1">
        <v>0</v>
      </c>
      <c r="G24" s="2">
        <f t="shared" si="0"/>
        <v>0</v>
      </c>
      <c r="H24" s="2">
        <v>0</v>
      </c>
    </row>
    <row r="25" spans="2:13">
      <c r="B25" s="237" t="s">
        <v>165</v>
      </c>
      <c r="C25" s="237" t="s">
        <v>518</v>
      </c>
      <c r="D25" s="10" t="s">
        <v>463</v>
      </c>
      <c r="E25" s="1">
        <v>0</v>
      </c>
      <c r="G25" s="2">
        <f t="shared" si="0"/>
        <v>0</v>
      </c>
      <c r="H25" s="2">
        <v>0</v>
      </c>
      <c r="M25" s="3"/>
    </row>
    <row r="26" spans="2:13">
      <c r="B26" s="237" t="s">
        <v>165</v>
      </c>
      <c r="C26" s="237" t="s">
        <v>518</v>
      </c>
      <c r="D26" s="11" t="s">
        <v>464</v>
      </c>
      <c r="E26" s="1">
        <v>0</v>
      </c>
      <c r="G26" s="2">
        <f t="shared" si="0"/>
        <v>0</v>
      </c>
      <c r="H26" s="2">
        <v>0</v>
      </c>
      <c r="K26" s="240"/>
      <c r="L26" s="3"/>
    </row>
    <row r="27" spans="2:13">
      <c r="B27" s="237" t="s">
        <v>165</v>
      </c>
      <c r="C27" s="237" t="s">
        <v>518</v>
      </c>
      <c r="D27" s="13" t="s">
        <v>465</v>
      </c>
      <c r="E27" s="1">
        <v>0</v>
      </c>
      <c r="G27" s="2">
        <f t="shared" si="0"/>
        <v>0</v>
      </c>
      <c r="H27" s="2">
        <v>0</v>
      </c>
    </row>
    <row r="28" spans="2:13">
      <c r="B28" s="237" t="s">
        <v>165</v>
      </c>
      <c r="C28" s="237" t="s">
        <v>518</v>
      </c>
      <c r="D28" s="12" t="s">
        <v>937</v>
      </c>
      <c r="E28" s="1">
        <v>0</v>
      </c>
      <c r="G28" s="2">
        <f t="shared" si="0"/>
        <v>0</v>
      </c>
      <c r="H28" s="2">
        <v>0</v>
      </c>
    </row>
    <row r="29" spans="2:13">
      <c r="B29" s="237" t="s">
        <v>314</v>
      </c>
      <c r="C29" s="237" t="s">
        <v>519</v>
      </c>
      <c r="D29" s="5" t="s">
        <v>458</v>
      </c>
      <c r="E29" s="1">
        <v>0</v>
      </c>
      <c r="G29" s="2">
        <f t="shared" si="0"/>
        <v>0</v>
      </c>
      <c r="H29" s="2">
        <v>0</v>
      </c>
    </row>
    <row r="30" spans="2:13">
      <c r="B30" s="237" t="s">
        <v>314</v>
      </c>
      <c r="C30" s="237" t="s">
        <v>519</v>
      </c>
      <c r="D30" s="6" t="s">
        <v>459</v>
      </c>
      <c r="E30" s="1">
        <v>0</v>
      </c>
      <c r="G30" s="2">
        <f t="shared" si="0"/>
        <v>0</v>
      </c>
      <c r="H30" s="2">
        <v>0</v>
      </c>
    </row>
    <row r="31" spans="2:13">
      <c r="B31" s="237" t="s">
        <v>314</v>
      </c>
      <c r="C31" s="237" t="s">
        <v>519</v>
      </c>
      <c r="D31" s="7" t="s">
        <v>460</v>
      </c>
      <c r="E31" s="1">
        <v>0</v>
      </c>
      <c r="G31" s="2">
        <f t="shared" si="0"/>
        <v>0</v>
      </c>
      <c r="H31" s="2">
        <v>0</v>
      </c>
    </row>
    <row r="32" spans="2:13">
      <c r="B32" s="237" t="s">
        <v>314</v>
      </c>
      <c r="C32" s="237" t="s">
        <v>519</v>
      </c>
      <c r="D32" s="8" t="s">
        <v>461</v>
      </c>
      <c r="E32" s="1">
        <v>0</v>
      </c>
      <c r="G32" s="2">
        <f t="shared" si="0"/>
        <v>0</v>
      </c>
      <c r="H32" s="2">
        <v>0</v>
      </c>
    </row>
    <row r="33" spans="2:8">
      <c r="B33" s="237" t="s">
        <v>314</v>
      </c>
      <c r="C33" s="237" t="s">
        <v>519</v>
      </c>
      <c r="D33" s="9" t="s">
        <v>462</v>
      </c>
      <c r="E33" s="1">
        <v>0</v>
      </c>
      <c r="G33" s="2">
        <f t="shared" si="0"/>
        <v>0</v>
      </c>
      <c r="H33" s="2">
        <v>0</v>
      </c>
    </row>
    <row r="34" spans="2:8">
      <c r="B34" s="237" t="s">
        <v>314</v>
      </c>
      <c r="C34" s="237" t="s">
        <v>519</v>
      </c>
      <c r="D34" s="10" t="s">
        <v>463</v>
      </c>
      <c r="E34" s="1">
        <v>0</v>
      </c>
      <c r="G34" s="2">
        <f t="shared" si="0"/>
        <v>0</v>
      </c>
      <c r="H34" s="2">
        <v>0</v>
      </c>
    </row>
    <row r="35" spans="2:8">
      <c r="B35" s="237" t="s">
        <v>314</v>
      </c>
      <c r="C35" s="237" t="s">
        <v>519</v>
      </c>
      <c r="D35" s="11" t="s">
        <v>464</v>
      </c>
      <c r="E35" s="1">
        <v>0</v>
      </c>
      <c r="G35" s="2">
        <f t="shared" si="0"/>
        <v>0</v>
      </c>
      <c r="H35" s="2">
        <v>0</v>
      </c>
    </row>
    <row r="36" spans="2:8">
      <c r="B36" s="237" t="s">
        <v>314</v>
      </c>
      <c r="C36" s="237" t="s">
        <v>519</v>
      </c>
      <c r="D36" s="13" t="s">
        <v>465</v>
      </c>
      <c r="E36" s="1">
        <v>0</v>
      </c>
      <c r="G36" s="2">
        <f t="shared" si="0"/>
        <v>0</v>
      </c>
      <c r="H36" s="2">
        <v>0</v>
      </c>
    </row>
    <row r="37" spans="2:8">
      <c r="B37" s="237" t="s">
        <v>314</v>
      </c>
      <c r="C37" s="237" t="s">
        <v>519</v>
      </c>
      <c r="D37" s="12" t="s">
        <v>937</v>
      </c>
      <c r="E37" s="1">
        <v>0</v>
      </c>
      <c r="G37" s="2">
        <f t="shared" si="0"/>
        <v>0</v>
      </c>
      <c r="H37" s="2">
        <v>0</v>
      </c>
    </row>
    <row r="38" spans="2:8">
      <c r="B38" s="237" t="s">
        <v>284</v>
      </c>
      <c r="C38" s="237" t="s">
        <v>520</v>
      </c>
      <c r="D38" s="5" t="s">
        <v>458</v>
      </c>
      <c r="E38" s="1">
        <v>0</v>
      </c>
      <c r="G38" s="2">
        <f t="shared" si="0"/>
        <v>0</v>
      </c>
      <c r="H38" s="2">
        <v>0</v>
      </c>
    </row>
    <row r="39" spans="2:8">
      <c r="B39" s="237" t="s">
        <v>284</v>
      </c>
      <c r="C39" s="237" t="s">
        <v>520</v>
      </c>
      <c r="D39" s="6" t="s">
        <v>459</v>
      </c>
      <c r="E39" s="1">
        <v>0</v>
      </c>
      <c r="G39" s="2">
        <f t="shared" si="0"/>
        <v>0</v>
      </c>
      <c r="H39" s="2">
        <v>0</v>
      </c>
    </row>
    <row r="40" spans="2:8">
      <c r="B40" s="237" t="s">
        <v>284</v>
      </c>
      <c r="C40" s="237" t="s">
        <v>520</v>
      </c>
      <c r="D40" s="7" t="s">
        <v>460</v>
      </c>
      <c r="E40" s="1">
        <v>0</v>
      </c>
      <c r="G40" s="2">
        <f t="shared" si="0"/>
        <v>0</v>
      </c>
      <c r="H40" s="2">
        <v>0</v>
      </c>
    </row>
    <row r="41" spans="2:8">
      <c r="B41" s="237" t="s">
        <v>284</v>
      </c>
      <c r="C41" s="237" t="s">
        <v>520</v>
      </c>
      <c r="D41" s="8" t="s">
        <v>461</v>
      </c>
      <c r="E41" s="1">
        <v>0</v>
      </c>
      <c r="G41" s="2">
        <f t="shared" si="0"/>
        <v>0</v>
      </c>
      <c r="H41" s="2">
        <v>0</v>
      </c>
    </row>
    <row r="42" spans="2:8">
      <c r="B42" s="237" t="s">
        <v>284</v>
      </c>
      <c r="C42" s="237" t="s">
        <v>520</v>
      </c>
      <c r="D42" s="9" t="s">
        <v>462</v>
      </c>
      <c r="E42" s="1">
        <v>0</v>
      </c>
      <c r="G42" s="2">
        <f t="shared" si="0"/>
        <v>0</v>
      </c>
      <c r="H42" s="2">
        <v>0</v>
      </c>
    </row>
    <row r="43" spans="2:8">
      <c r="B43" s="237" t="s">
        <v>284</v>
      </c>
      <c r="C43" s="237" t="s">
        <v>520</v>
      </c>
      <c r="D43" s="10" t="s">
        <v>463</v>
      </c>
      <c r="E43" s="1">
        <v>0</v>
      </c>
      <c r="G43" s="2">
        <f t="shared" si="0"/>
        <v>0</v>
      </c>
      <c r="H43" s="2">
        <v>0</v>
      </c>
    </row>
    <row r="44" spans="2:8">
      <c r="B44" s="237" t="s">
        <v>284</v>
      </c>
      <c r="C44" s="237" t="s">
        <v>520</v>
      </c>
      <c r="D44" s="11" t="s">
        <v>464</v>
      </c>
      <c r="E44" s="1">
        <v>0</v>
      </c>
      <c r="G44" s="2">
        <f t="shared" si="0"/>
        <v>0</v>
      </c>
      <c r="H44" s="2">
        <v>0</v>
      </c>
    </row>
    <row r="45" spans="2:8">
      <c r="B45" s="237" t="s">
        <v>284</v>
      </c>
      <c r="C45" s="237" t="s">
        <v>520</v>
      </c>
      <c r="D45" s="13" t="s">
        <v>465</v>
      </c>
      <c r="E45" s="1">
        <v>0</v>
      </c>
      <c r="G45" s="2">
        <f t="shared" si="0"/>
        <v>0</v>
      </c>
      <c r="H45" s="2">
        <v>0</v>
      </c>
    </row>
    <row r="46" spans="2:8">
      <c r="B46" s="237" t="s">
        <v>284</v>
      </c>
      <c r="C46" s="237" t="s">
        <v>520</v>
      </c>
      <c r="D46" s="12" t="s">
        <v>937</v>
      </c>
      <c r="E46" s="1">
        <v>0</v>
      </c>
      <c r="G46" s="2">
        <f t="shared" si="0"/>
        <v>0</v>
      </c>
      <c r="H46" s="2">
        <v>0</v>
      </c>
    </row>
    <row r="47" spans="2:8">
      <c r="B47" s="237" t="s">
        <v>285</v>
      </c>
      <c r="C47" s="237" t="s">
        <v>521</v>
      </c>
      <c r="D47" s="5" t="s">
        <v>458</v>
      </c>
      <c r="E47" s="1">
        <v>0</v>
      </c>
      <c r="G47" s="2">
        <f t="shared" si="0"/>
        <v>0</v>
      </c>
      <c r="H47" s="2">
        <v>0</v>
      </c>
    </row>
    <row r="48" spans="2:8">
      <c r="B48" s="237" t="s">
        <v>285</v>
      </c>
      <c r="C48" s="237" t="s">
        <v>521</v>
      </c>
      <c r="D48" s="6" t="s">
        <v>459</v>
      </c>
      <c r="E48" s="1">
        <v>0</v>
      </c>
      <c r="G48" s="2">
        <f t="shared" si="0"/>
        <v>0</v>
      </c>
      <c r="H48" s="2">
        <v>0</v>
      </c>
    </row>
    <row r="49" spans="2:8">
      <c r="B49" s="237" t="s">
        <v>285</v>
      </c>
      <c r="C49" s="237" t="s">
        <v>521</v>
      </c>
      <c r="D49" s="7" t="s">
        <v>460</v>
      </c>
      <c r="E49" s="1">
        <v>0</v>
      </c>
      <c r="G49" s="2">
        <f t="shared" si="0"/>
        <v>0</v>
      </c>
      <c r="H49" s="2">
        <v>0</v>
      </c>
    </row>
    <row r="50" spans="2:8">
      <c r="B50" s="237" t="s">
        <v>285</v>
      </c>
      <c r="C50" s="237" t="s">
        <v>521</v>
      </c>
      <c r="D50" s="8" t="s">
        <v>461</v>
      </c>
      <c r="E50" s="1">
        <v>0</v>
      </c>
      <c r="G50" s="2">
        <f t="shared" si="0"/>
        <v>0</v>
      </c>
      <c r="H50" s="2">
        <v>0</v>
      </c>
    </row>
    <row r="51" spans="2:8">
      <c r="B51" s="237" t="s">
        <v>285</v>
      </c>
      <c r="C51" s="237" t="s">
        <v>521</v>
      </c>
      <c r="D51" s="9" t="s">
        <v>462</v>
      </c>
      <c r="E51" s="1">
        <v>0</v>
      </c>
      <c r="G51" s="2">
        <f t="shared" si="0"/>
        <v>0</v>
      </c>
      <c r="H51" s="2">
        <v>0</v>
      </c>
    </row>
    <row r="52" spans="2:8">
      <c r="B52" s="237" t="s">
        <v>285</v>
      </c>
      <c r="C52" s="237" t="s">
        <v>521</v>
      </c>
      <c r="D52" s="10" t="s">
        <v>463</v>
      </c>
      <c r="E52" s="1">
        <v>0</v>
      </c>
      <c r="G52" s="2">
        <f t="shared" si="0"/>
        <v>0</v>
      </c>
      <c r="H52" s="2">
        <v>0</v>
      </c>
    </row>
    <row r="53" spans="2:8">
      <c r="B53" s="237" t="s">
        <v>285</v>
      </c>
      <c r="C53" s="237" t="s">
        <v>521</v>
      </c>
      <c r="D53" s="11" t="s">
        <v>464</v>
      </c>
      <c r="E53" s="1">
        <v>0</v>
      </c>
      <c r="G53" s="2">
        <f t="shared" si="0"/>
        <v>0</v>
      </c>
      <c r="H53" s="2">
        <v>0</v>
      </c>
    </row>
    <row r="54" spans="2:8">
      <c r="B54" s="237" t="s">
        <v>285</v>
      </c>
      <c r="C54" s="237" t="s">
        <v>521</v>
      </c>
      <c r="D54" s="13" t="s">
        <v>465</v>
      </c>
      <c r="E54" s="1">
        <v>0</v>
      </c>
      <c r="G54" s="2">
        <f t="shared" si="0"/>
        <v>0</v>
      </c>
      <c r="H54" s="2">
        <v>0</v>
      </c>
    </row>
    <row r="55" spans="2:8">
      <c r="B55" s="237" t="s">
        <v>285</v>
      </c>
      <c r="C55" s="237" t="s">
        <v>521</v>
      </c>
      <c r="D55" s="12" t="s">
        <v>937</v>
      </c>
      <c r="E55" s="1">
        <v>0</v>
      </c>
      <c r="G55" s="2">
        <f t="shared" si="0"/>
        <v>0</v>
      </c>
      <c r="H55" s="2">
        <v>0</v>
      </c>
    </row>
    <row r="56" spans="2:8">
      <c r="B56" s="237" t="s">
        <v>157</v>
      </c>
      <c r="C56" s="237" t="s">
        <v>522</v>
      </c>
      <c r="D56" s="5" t="s">
        <v>458</v>
      </c>
      <c r="E56" s="1">
        <v>0</v>
      </c>
      <c r="G56" s="2">
        <f t="shared" si="0"/>
        <v>0</v>
      </c>
      <c r="H56" s="2">
        <v>0</v>
      </c>
    </row>
    <row r="57" spans="2:8">
      <c r="B57" s="237" t="s">
        <v>157</v>
      </c>
      <c r="C57" s="237" t="s">
        <v>522</v>
      </c>
      <c r="D57" s="6" t="s">
        <v>459</v>
      </c>
      <c r="E57" s="1">
        <v>0</v>
      </c>
      <c r="G57" s="2">
        <f t="shared" si="0"/>
        <v>0</v>
      </c>
      <c r="H57" s="2">
        <v>0</v>
      </c>
    </row>
    <row r="58" spans="2:8">
      <c r="B58" s="237" t="s">
        <v>157</v>
      </c>
      <c r="C58" s="237" t="s">
        <v>522</v>
      </c>
      <c r="D58" s="7" t="s">
        <v>460</v>
      </c>
      <c r="E58" s="1">
        <v>0</v>
      </c>
      <c r="G58" s="2">
        <f t="shared" si="0"/>
        <v>0</v>
      </c>
      <c r="H58" s="2">
        <v>0</v>
      </c>
    </row>
    <row r="59" spans="2:8">
      <c r="B59" s="237" t="s">
        <v>157</v>
      </c>
      <c r="C59" s="237" t="s">
        <v>522</v>
      </c>
      <c r="D59" s="8" t="s">
        <v>461</v>
      </c>
      <c r="E59" s="1">
        <v>0</v>
      </c>
      <c r="G59" s="2">
        <f t="shared" si="0"/>
        <v>0</v>
      </c>
      <c r="H59" s="2">
        <v>0</v>
      </c>
    </row>
    <row r="60" spans="2:8">
      <c r="B60" s="237" t="s">
        <v>157</v>
      </c>
      <c r="C60" s="237" t="s">
        <v>522</v>
      </c>
      <c r="D60" s="9" t="s">
        <v>462</v>
      </c>
      <c r="E60" s="1">
        <v>0</v>
      </c>
      <c r="G60" s="2">
        <f t="shared" si="0"/>
        <v>0</v>
      </c>
      <c r="H60" s="2">
        <v>0</v>
      </c>
    </row>
    <row r="61" spans="2:8">
      <c r="B61" s="237" t="s">
        <v>157</v>
      </c>
      <c r="C61" s="237" t="s">
        <v>522</v>
      </c>
      <c r="D61" s="10" t="s">
        <v>463</v>
      </c>
      <c r="E61" s="1">
        <v>0</v>
      </c>
      <c r="G61" s="2">
        <f t="shared" si="0"/>
        <v>0</v>
      </c>
      <c r="H61" s="2">
        <v>0</v>
      </c>
    </row>
    <row r="62" spans="2:8">
      <c r="B62" s="237" t="s">
        <v>157</v>
      </c>
      <c r="C62" s="237" t="s">
        <v>522</v>
      </c>
      <c r="D62" s="11" t="s">
        <v>464</v>
      </c>
      <c r="E62" s="1">
        <v>0</v>
      </c>
      <c r="G62" s="2">
        <f t="shared" si="0"/>
        <v>0</v>
      </c>
      <c r="H62" s="2">
        <v>0</v>
      </c>
    </row>
    <row r="63" spans="2:8">
      <c r="B63" s="237" t="s">
        <v>157</v>
      </c>
      <c r="C63" s="237" t="s">
        <v>522</v>
      </c>
      <c r="D63" s="13" t="s">
        <v>465</v>
      </c>
      <c r="E63" s="1">
        <v>0</v>
      </c>
      <c r="G63" s="2">
        <f t="shared" si="0"/>
        <v>0</v>
      </c>
      <c r="H63" s="2">
        <v>0</v>
      </c>
    </row>
    <row r="64" spans="2:8">
      <c r="B64" s="237" t="s">
        <v>157</v>
      </c>
      <c r="C64" s="237" t="s">
        <v>522</v>
      </c>
      <c r="D64" s="12" t="s">
        <v>937</v>
      </c>
      <c r="E64" s="1">
        <v>0</v>
      </c>
      <c r="G64" s="2">
        <f t="shared" si="0"/>
        <v>0</v>
      </c>
      <c r="H64" s="2">
        <v>0</v>
      </c>
    </row>
    <row r="65" spans="2:8">
      <c r="B65" s="237" t="s">
        <v>158</v>
      </c>
      <c r="C65" s="237" t="s">
        <v>523</v>
      </c>
      <c r="D65" s="5" t="s">
        <v>458</v>
      </c>
      <c r="E65" s="1">
        <v>0</v>
      </c>
      <c r="G65" s="2">
        <f t="shared" si="0"/>
        <v>0</v>
      </c>
      <c r="H65" s="2">
        <v>0</v>
      </c>
    </row>
    <row r="66" spans="2:8">
      <c r="B66" s="237" t="s">
        <v>158</v>
      </c>
      <c r="C66" s="237" t="s">
        <v>523</v>
      </c>
      <c r="D66" s="6" t="s">
        <v>459</v>
      </c>
      <c r="E66" s="1">
        <v>0</v>
      </c>
      <c r="G66" s="2">
        <f t="shared" ref="G66:G129" si="1">E66*F66</f>
        <v>0</v>
      </c>
      <c r="H66" s="2">
        <v>0</v>
      </c>
    </row>
    <row r="67" spans="2:8">
      <c r="B67" s="237" t="s">
        <v>158</v>
      </c>
      <c r="C67" s="237" t="s">
        <v>523</v>
      </c>
      <c r="D67" s="7" t="s">
        <v>460</v>
      </c>
      <c r="E67" s="1">
        <v>0</v>
      </c>
      <c r="G67" s="2">
        <f t="shared" si="1"/>
        <v>0</v>
      </c>
      <c r="H67" s="2">
        <v>0</v>
      </c>
    </row>
    <row r="68" spans="2:8">
      <c r="B68" s="237" t="s">
        <v>158</v>
      </c>
      <c r="C68" s="237" t="s">
        <v>523</v>
      </c>
      <c r="D68" s="8" t="s">
        <v>461</v>
      </c>
      <c r="E68" s="1">
        <v>0</v>
      </c>
      <c r="G68" s="2">
        <f t="shared" si="1"/>
        <v>0</v>
      </c>
      <c r="H68" s="2">
        <v>0</v>
      </c>
    </row>
    <row r="69" spans="2:8">
      <c r="B69" s="237" t="s">
        <v>158</v>
      </c>
      <c r="C69" s="237" t="s">
        <v>523</v>
      </c>
      <c r="D69" s="9" t="s">
        <v>462</v>
      </c>
      <c r="E69" s="1">
        <v>0</v>
      </c>
      <c r="G69" s="2">
        <f t="shared" si="1"/>
        <v>0</v>
      </c>
      <c r="H69" s="2">
        <v>0</v>
      </c>
    </row>
    <row r="70" spans="2:8">
      <c r="B70" s="237" t="s">
        <v>158</v>
      </c>
      <c r="C70" s="237" t="s">
        <v>523</v>
      </c>
      <c r="D70" s="10" t="s">
        <v>463</v>
      </c>
      <c r="E70" s="1">
        <v>0</v>
      </c>
      <c r="G70" s="2">
        <f t="shared" si="1"/>
        <v>0</v>
      </c>
      <c r="H70" s="2">
        <v>0</v>
      </c>
    </row>
    <row r="71" spans="2:8">
      <c r="B71" s="237" t="s">
        <v>158</v>
      </c>
      <c r="C71" s="237" t="s">
        <v>523</v>
      </c>
      <c r="D71" s="11" t="s">
        <v>464</v>
      </c>
      <c r="E71" s="1">
        <v>0</v>
      </c>
      <c r="G71" s="2">
        <f t="shared" si="1"/>
        <v>0</v>
      </c>
      <c r="H71" s="2">
        <v>0</v>
      </c>
    </row>
    <row r="72" spans="2:8">
      <c r="B72" s="237" t="s">
        <v>158</v>
      </c>
      <c r="C72" s="237" t="s">
        <v>523</v>
      </c>
      <c r="D72" s="13" t="s">
        <v>465</v>
      </c>
      <c r="E72" s="1">
        <v>0</v>
      </c>
      <c r="G72" s="2">
        <f t="shared" si="1"/>
        <v>0</v>
      </c>
      <c r="H72" s="2">
        <v>0</v>
      </c>
    </row>
    <row r="73" spans="2:8">
      <c r="B73" s="237" t="s">
        <v>158</v>
      </c>
      <c r="C73" s="237" t="s">
        <v>523</v>
      </c>
      <c r="D73" s="12" t="s">
        <v>937</v>
      </c>
      <c r="E73" s="1">
        <v>0</v>
      </c>
      <c r="G73" s="2">
        <f t="shared" si="1"/>
        <v>0</v>
      </c>
      <c r="H73" s="2">
        <v>0</v>
      </c>
    </row>
    <row r="74" spans="2:8">
      <c r="B74" s="237" t="s">
        <v>166</v>
      </c>
      <c r="C74" s="237" t="s">
        <v>524</v>
      </c>
      <c r="D74" s="5" t="s">
        <v>458</v>
      </c>
      <c r="E74" s="1">
        <v>0</v>
      </c>
      <c r="G74" s="2">
        <f t="shared" si="1"/>
        <v>0</v>
      </c>
      <c r="H74" s="2">
        <v>0</v>
      </c>
    </row>
    <row r="75" spans="2:8">
      <c r="B75" s="237" t="s">
        <v>166</v>
      </c>
      <c r="C75" s="237" t="s">
        <v>524</v>
      </c>
      <c r="D75" s="6" t="s">
        <v>459</v>
      </c>
      <c r="E75" s="1">
        <v>0</v>
      </c>
      <c r="G75" s="2">
        <f t="shared" si="1"/>
        <v>0</v>
      </c>
      <c r="H75" s="2">
        <v>0</v>
      </c>
    </row>
    <row r="76" spans="2:8">
      <c r="B76" s="237" t="s">
        <v>166</v>
      </c>
      <c r="C76" s="237" t="s">
        <v>524</v>
      </c>
      <c r="D76" s="7" t="s">
        <v>460</v>
      </c>
      <c r="E76" s="1">
        <v>0</v>
      </c>
      <c r="G76" s="2">
        <f t="shared" si="1"/>
        <v>0</v>
      </c>
      <c r="H76" s="2">
        <v>0</v>
      </c>
    </row>
    <row r="77" spans="2:8">
      <c r="B77" s="237" t="s">
        <v>166</v>
      </c>
      <c r="C77" s="237" t="s">
        <v>524</v>
      </c>
      <c r="D77" s="8" t="s">
        <v>461</v>
      </c>
      <c r="E77" s="1">
        <v>0</v>
      </c>
      <c r="G77" s="2">
        <f t="shared" si="1"/>
        <v>0</v>
      </c>
      <c r="H77" s="2">
        <v>0</v>
      </c>
    </row>
    <row r="78" spans="2:8">
      <c r="B78" s="237" t="s">
        <v>166</v>
      </c>
      <c r="C78" s="237" t="s">
        <v>524</v>
      </c>
      <c r="D78" s="9" t="s">
        <v>462</v>
      </c>
      <c r="E78" s="1">
        <v>0</v>
      </c>
      <c r="G78" s="2">
        <f t="shared" si="1"/>
        <v>0</v>
      </c>
      <c r="H78" s="2">
        <v>0</v>
      </c>
    </row>
    <row r="79" spans="2:8">
      <c r="B79" s="237" t="s">
        <v>166</v>
      </c>
      <c r="C79" s="237" t="s">
        <v>524</v>
      </c>
      <c r="D79" s="10" t="s">
        <v>463</v>
      </c>
      <c r="E79" s="1">
        <v>0</v>
      </c>
      <c r="G79" s="2">
        <f t="shared" si="1"/>
        <v>0</v>
      </c>
      <c r="H79" s="2">
        <v>0</v>
      </c>
    </row>
    <row r="80" spans="2:8">
      <c r="B80" s="237" t="s">
        <v>166</v>
      </c>
      <c r="C80" s="237" t="s">
        <v>524</v>
      </c>
      <c r="D80" s="11" t="s">
        <v>464</v>
      </c>
      <c r="E80" s="1">
        <v>0</v>
      </c>
      <c r="G80" s="2">
        <f t="shared" si="1"/>
        <v>0</v>
      </c>
      <c r="H80" s="2">
        <v>0</v>
      </c>
    </row>
    <row r="81" spans="2:8">
      <c r="B81" s="237" t="s">
        <v>166</v>
      </c>
      <c r="C81" s="237" t="s">
        <v>524</v>
      </c>
      <c r="D81" s="13" t="s">
        <v>465</v>
      </c>
      <c r="E81" s="1">
        <v>0</v>
      </c>
      <c r="G81" s="2">
        <f t="shared" si="1"/>
        <v>0</v>
      </c>
      <c r="H81" s="2">
        <v>0</v>
      </c>
    </row>
    <row r="82" spans="2:8">
      <c r="B82" s="237" t="s">
        <v>166</v>
      </c>
      <c r="C82" s="237" t="s">
        <v>524</v>
      </c>
      <c r="D82" s="12" t="s">
        <v>937</v>
      </c>
      <c r="E82" s="1">
        <v>0</v>
      </c>
      <c r="G82" s="2">
        <f t="shared" si="1"/>
        <v>0</v>
      </c>
      <c r="H82" s="2">
        <v>0</v>
      </c>
    </row>
    <row r="83" spans="2:8">
      <c r="B83" s="237" t="s">
        <v>295</v>
      </c>
      <c r="C83" s="237" t="s">
        <v>525</v>
      </c>
      <c r="D83" s="5" t="s">
        <v>458</v>
      </c>
      <c r="E83" s="1">
        <v>0</v>
      </c>
      <c r="G83" s="2">
        <f t="shared" si="1"/>
        <v>0</v>
      </c>
      <c r="H83" s="2">
        <v>0</v>
      </c>
    </row>
    <row r="84" spans="2:8">
      <c r="B84" s="237" t="s">
        <v>295</v>
      </c>
      <c r="C84" s="237" t="s">
        <v>525</v>
      </c>
      <c r="D84" s="6" t="s">
        <v>459</v>
      </c>
      <c r="E84" s="1">
        <v>0</v>
      </c>
      <c r="G84" s="2">
        <f t="shared" si="1"/>
        <v>0</v>
      </c>
      <c r="H84" s="2">
        <v>0</v>
      </c>
    </row>
    <row r="85" spans="2:8">
      <c r="B85" s="237" t="s">
        <v>295</v>
      </c>
      <c r="C85" s="237" t="s">
        <v>525</v>
      </c>
      <c r="D85" s="7" t="s">
        <v>460</v>
      </c>
      <c r="E85" s="1">
        <v>0</v>
      </c>
      <c r="G85" s="2">
        <f t="shared" si="1"/>
        <v>0</v>
      </c>
      <c r="H85" s="2">
        <v>0</v>
      </c>
    </row>
    <row r="86" spans="2:8">
      <c r="B86" s="237" t="s">
        <v>295</v>
      </c>
      <c r="C86" s="237" t="s">
        <v>525</v>
      </c>
      <c r="D86" s="8" t="s">
        <v>461</v>
      </c>
      <c r="E86" s="1">
        <v>0</v>
      </c>
      <c r="G86" s="2">
        <f t="shared" si="1"/>
        <v>0</v>
      </c>
      <c r="H86" s="2">
        <v>0</v>
      </c>
    </row>
    <row r="87" spans="2:8">
      <c r="B87" s="237" t="s">
        <v>295</v>
      </c>
      <c r="C87" s="237" t="s">
        <v>525</v>
      </c>
      <c r="D87" s="9" t="s">
        <v>462</v>
      </c>
      <c r="E87" s="1">
        <v>0</v>
      </c>
      <c r="G87" s="2">
        <f t="shared" si="1"/>
        <v>0</v>
      </c>
      <c r="H87" s="2">
        <v>0</v>
      </c>
    </row>
    <row r="88" spans="2:8">
      <c r="B88" s="237" t="s">
        <v>295</v>
      </c>
      <c r="C88" s="237" t="s">
        <v>525</v>
      </c>
      <c r="D88" s="10" t="s">
        <v>463</v>
      </c>
      <c r="E88" s="1">
        <v>0</v>
      </c>
      <c r="G88" s="2">
        <f t="shared" si="1"/>
        <v>0</v>
      </c>
      <c r="H88" s="2">
        <v>0</v>
      </c>
    </row>
    <row r="89" spans="2:8">
      <c r="B89" s="237" t="s">
        <v>295</v>
      </c>
      <c r="C89" s="237" t="s">
        <v>525</v>
      </c>
      <c r="D89" s="11" t="s">
        <v>464</v>
      </c>
      <c r="E89" s="1">
        <v>0</v>
      </c>
      <c r="G89" s="2">
        <f t="shared" si="1"/>
        <v>0</v>
      </c>
      <c r="H89" s="2">
        <v>0</v>
      </c>
    </row>
    <row r="90" spans="2:8">
      <c r="B90" s="237" t="s">
        <v>295</v>
      </c>
      <c r="C90" s="237" t="s">
        <v>525</v>
      </c>
      <c r="D90" s="13" t="s">
        <v>465</v>
      </c>
      <c r="E90" s="1">
        <v>0</v>
      </c>
      <c r="G90" s="2">
        <f t="shared" si="1"/>
        <v>0</v>
      </c>
      <c r="H90" s="2">
        <v>0</v>
      </c>
    </row>
    <row r="91" spans="2:8">
      <c r="B91" s="237" t="s">
        <v>295</v>
      </c>
      <c r="C91" s="237" t="s">
        <v>525</v>
      </c>
      <c r="D91" s="12" t="s">
        <v>937</v>
      </c>
      <c r="E91" s="1">
        <v>0</v>
      </c>
      <c r="G91" s="2">
        <f t="shared" si="1"/>
        <v>0</v>
      </c>
      <c r="H91" s="2">
        <v>0</v>
      </c>
    </row>
    <row r="92" spans="2:8">
      <c r="B92" s="237" t="s">
        <v>159</v>
      </c>
      <c r="C92" s="237" t="s">
        <v>526</v>
      </c>
      <c r="D92" s="5" t="s">
        <v>458</v>
      </c>
      <c r="E92" s="1">
        <v>0</v>
      </c>
      <c r="G92" s="2">
        <f t="shared" si="1"/>
        <v>0</v>
      </c>
      <c r="H92" s="2">
        <v>0</v>
      </c>
    </row>
    <row r="93" spans="2:8">
      <c r="B93" s="237" t="s">
        <v>159</v>
      </c>
      <c r="C93" s="237" t="s">
        <v>526</v>
      </c>
      <c r="D93" s="6" t="s">
        <v>459</v>
      </c>
      <c r="E93" s="1">
        <v>0</v>
      </c>
      <c r="G93" s="2">
        <f t="shared" si="1"/>
        <v>0</v>
      </c>
      <c r="H93" s="2">
        <v>0</v>
      </c>
    </row>
    <row r="94" spans="2:8">
      <c r="B94" s="237" t="s">
        <v>159</v>
      </c>
      <c r="C94" s="237" t="s">
        <v>526</v>
      </c>
      <c r="D94" s="7" t="s">
        <v>460</v>
      </c>
      <c r="E94" s="1">
        <v>0</v>
      </c>
      <c r="G94" s="2">
        <f t="shared" si="1"/>
        <v>0</v>
      </c>
      <c r="H94" s="2">
        <v>0</v>
      </c>
    </row>
    <row r="95" spans="2:8">
      <c r="B95" s="237" t="s">
        <v>159</v>
      </c>
      <c r="C95" s="237" t="s">
        <v>526</v>
      </c>
      <c r="D95" s="8" t="s">
        <v>461</v>
      </c>
      <c r="E95" s="1">
        <v>0</v>
      </c>
      <c r="G95" s="2">
        <f t="shared" si="1"/>
        <v>0</v>
      </c>
      <c r="H95" s="2">
        <v>0</v>
      </c>
    </row>
    <row r="96" spans="2:8">
      <c r="B96" s="237" t="s">
        <v>159</v>
      </c>
      <c r="C96" s="237" t="s">
        <v>526</v>
      </c>
      <c r="D96" s="9" t="s">
        <v>462</v>
      </c>
      <c r="E96" s="1">
        <v>0</v>
      </c>
      <c r="G96" s="2">
        <f t="shared" si="1"/>
        <v>0</v>
      </c>
      <c r="H96" s="2">
        <v>0</v>
      </c>
    </row>
    <row r="97" spans="2:8">
      <c r="B97" s="237" t="s">
        <v>159</v>
      </c>
      <c r="C97" s="237" t="s">
        <v>526</v>
      </c>
      <c r="D97" s="10" t="s">
        <v>463</v>
      </c>
      <c r="E97" s="1">
        <v>0</v>
      </c>
      <c r="G97" s="2">
        <f t="shared" si="1"/>
        <v>0</v>
      </c>
      <c r="H97" s="2">
        <v>0</v>
      </c>
    </row>
    <row r="98" spans="2:8">
      <c r="B98" s="237" t="s">
        <v>159</v>
      </c>
      <c r="C98" s="237" t="s">
        <v>526</v>
      </c>
      <c r="D98" s="11" t="s">
        <v>464</v>
      </c>
      <c r="E98" s="1">
        <v>0</v>
      </c>
      <c r="G98" s="2">
        <f t="shared" si="1"/>
        <v>0</v>
      </c>
      <c r="H98" s="2">
        <v>0</v>
      </c>
    </row>
    <row r="99" spans="2:8">
      <c r="B99" s="237" t="s">
        <v>159</v>
      </c>
      <c r="C99" s="237" t="s">
        <v>526</v>
      </c>
      <c r="D99" s="13" t="s">
        <v>465</v>
      </c>
      <c r="E99" s="1">
        <v>0</v>
      </c>
      <c r="G99" s="2">
        <f t="shared" si="1"/>
        <v>0</v>
      </c>
      <c r="H99" s="2">
        <v>0</v>
      </c>
    </row>
    <row r="100" spans="2:8">
      <c r="B100" s="237" t="s">
        <v>159</v>
      </c>
      <c r="C100" s="237" t="s">
        <v>526</v>
      </c>
      <c r="D100" s="12" t="s">
        <v>937</v>
      </c>
      <c r="E100" s="1">
        <v>0</v>
      </c>
      <c r="G100" s="2">
        <f t="shared" si="1"/>
        <v>0</v>
      </c>
      <c r="H100" s="2">
        <v>0</v>
      </c>
    </row>
    <row r="101" spans="2:8">
      <c r="B101" s="237" t="s">
        <v>167</v>
      </c>
      <c r="C101" s="237" t="s">
        <v>527</v>
      </c>
      <c r="D101" s="5" t="s">
        <v>458</v>
      </c>
      <c r="E101" s="1">
        <v>0</v>
      </c>
      <c r="G101" s="2">
        <f t="shared" si="1"/>
        <v>0</v>
      </c>
      <c r="H101" s="2">
        <v>0</v>
      </c>
    </row>
    <row r="102" spans="2:8">
      <c r="B102" s="237" t="s">
        <v>167</v>
      </c>
      <c r="C102" s="237" t="s">
        <v>527</v>
      </c>
      <c r="D102" s="6" t="s">
        <v>459</v>
      </c>
      <c r="E102" s="1">
        <v>0</v>
      </c>
      <c r="G102" s="2">
        <f t="shared" si="1"/>
        <v>0</v>
      </c>
      <c r="H102" s="2">
        <v>0</v>
      </c>
    </row>
    <row r="103" spans="2:8">
      <c r="B103" s="237" t="s">
        <v>167</v>
      </c>
      <c r="C103" s="237" t="s">
        <v>527</v>
      </c>
      <c r="D103" s="7" t="s">
        <v>460</v>
      </c>
      <c r="E103" s="1">
        <v>0</v>
      </c>
      <c r="G103" s="2">
        <f t="shared" si="1"/>
        <v>0</v>
      </c>
      <c r="H103" s="2">
        <v>0</v>
      </c>
    </row>
    <row r="104" spans="2:8">
      <c r="B104" s="237" t="s">
        <v>167</v>
      </c>
      <c r="C104" s="237" t="s">
        <v>527</v>
      </c>
      <c r="D104" s="8" t="s">
        <v>461</v>
      </c>
      <c r="E104" s="1">
        <v>0</v>
      </c>
      <c r="G104" s="2">
        <f t="shared" si="1"/>
        <v>0</v>
      </c>
      <c r="H104" s="2">
        <v>0</v>
      </c>
    </row>
    <row r="105" spans="2:8">
      <c r="B105" s="237" t="s">
        <v>167</v>
      </c>
      <c r="C105" s="237" t="s">
        <v>527</v>
      </c>
      <c r="D105" s="9" t="s">
        <v>462</v>
      </c>
      <c r="E105" s="1">
        <v>0</v>
      </c>
      <c r="G105" s="2">
        <f t="shared" si="1"/>
        <v>0</v>
      </c>
      <c r="H105" s="2">
        <v>0</v>
      </c>
    </row>
    <row r="106" spans="2:8">
      <c r="B106" s="237" t="s">
        <v>167</v>
      </c>
      <c r="C106" s="237" t="s">
        <v>527</v>
      </c>
      <c r="D106" s="10" t="s">
        <v>463</v>
      </c>
      <c r="E106" s="1">
        <v>0</v>
      </c>
      <c r="G106" s="2">
        <f t="shared" si="1"/>
        <v>0</v>
      </c>
      <c r="H106" s="2">
        <v>0</v>
      </c>
    </row>
    <row r="107" spans="2:8">
      <c r="B107" s="237" t="s">
        <v>167</v>
      </c>
      <c r="C107" s="237" t="s">
        <v>527</v>
      </c>
      <c r="D107" s="11" t="s">
        <v>464</v>
      </c>
      <c r="E107" s="1">
        <v>0</v>
      </c>
      <c r="G107" s="2">
        <f t="shared" si="1"/>
        <v>0</v>
      </c>
      <c r="H107" s="2">
        <v>0</v>
      </c>
    </row>
    <row r="108" spans="2:8">
      <c r="B108" s="237" t="s">
        <v>167</v>
      </c>
      <c r="C108" s="237" t="s">
        <v>527</v>
      </c>
      <c r="D108" s="13" t="s">
        <v>465</v>
      </c>
      <c r="E108" s="1">
        <v>0</v>
      </c>
      <c r="G108" s="2">
        <f t="shared" si="1"/>
        <v>0</v>
      </c>
      <c r="H108" s="2">
        <v>0</v>
      </c>
    </row>
    <row r="109" spans="2:8">
      <c r="B109" s="237" t="s">
        <v>167</v>
      </c>
      <c r="C109" s="237" t="s">
        <v>527</v>
      </c>
      <c r="D109" s="12" t="s">
        <v>937</v>
      </c>
      <c r="E109" s="1">
        <v>0</v>
      </c>
      <c r="G109" s="2">
        <f t="shared" si="1"/>
        <v>0</v>
      </c>
      <c r="H109" s="2">
        <v>0</v>
      </c>
    </row>
    <row r="110" spans="2:8">
      <c r="B110" s="237" t="s">
        <v>265</v>
      </c>
      <c r="C110" s="237" t="s">
        <v>528</v>
      </c>
      <c r="D110" s="5" t="s">
        <v>458</v>
      </c>
      <c r="E110" s="1">
        <v>0</v>
      </c>
      <c r="G110" s="2">
        <f t="shared" si="1"/>
        <v>0</v>
      </c>
      <c r="H110" s="2">
        <v>0</v>
      </c>
    </row>
    <row r="111" spans="2:8">
      <c r="B111" s="237" t="s">
        <v>265</v>
      </c>
      <c r="C111" s="237" t="s">
        <v>528</v>
      </c>
      <c r="D111" s="6" t="s">
        <v>459</v>
      </c>
      <c r="E111" s="1">
        <v>0</v>
      </c>
      <c r="G111" s="2">
        <f t="shared" si="1"/>
        <v>0</v>
      </c>
      <c r="H111" s="2">
        <v>0</v>
      </c>
    </row>
    <row r="112" spans="2:8">
      <c r="B112" s="237" t="s">
        <v>265</v>
      </c>
      <c r="C112" s="237" t="s">
        <v>528</v>
      </c>
      <c r="D112" s="7" t="s">
        <v>460</v>
      </c>
      <c r="E112" s="1">
        <v>0</v>
      </c>
      <c r="G112" s="2">
        <f t="shared" si="1"/>
        <v>0</v>
      </c>
      <c r="H112" s="2">
        <v>0</v>
      </c>
    </row>
    <row r="113" spans="2:8">
      <c r="B113" s="237" t="s">
        <v>265</v>
      </c>
      <c r="C113" s="237" t="s">
        <v>528</v>
      </c>
      <c r="D113" s="8" t="s">
        <v>461</v>
      </c>
      <c r="E113" s="1">
        <v>0</v>
      </c>
      <c r="G113" s="2">
        <f t="shared" si="1"/>
        <v>0</v>
      </c>
      <c r="H113" s="2">
        <v>0</v>
      </c>
    </row>
    <row r="114" spans="2:8">
      <c r="B114" s="237" t="s">
        <v>265</v>
      </c>
      <c r="C114" s="237" t="s">
        <v>528</v>
      </c>
      <c r="D114" s="9" t="s">
        <v>462</v>
      </c>
      <c r="E114" s="1">
        <v>0</v>
      </c>
      <c r="G114" s="2">
        <f t="shared" si="1"/>
        <v>0</v>
      </c>
      <c r="H114" s="2">
        <v>0</v>
      </c>
    </row>
    <row r="115" spans="2:8">
      <c r="B115" s="237" t="s">
        <v>265</v>
      </c>
      <c r="C115" s="237" t="s">
        <v>528</v>
      </c>
      <c r="D115" s="10" t="s">
        <v>463</v>
      </c>
      <c r="E115" s="1">
        <v>0</v>
      </c>
      <c r="G115" s="2">
        <f t="shared" si="1"/>
        <v>0</v>
      </c>
      <c r="H115" s="2">
        <v>0</v>
      </c>
    </row>
    <row r="116" spans="2:8">
      <c r="B116" s="237" t="s">
        <v>265</v>
      </c>
      <c r="C116" s="237" t="s">
        <v>528</v>
      </c>
      <c r="D116" s="11" t="s">
        <v>464</v>
      </c>
      <c r="E116" s="1">
        <v>0</v>
      </c>
      <c r="G116" s="2">
        <f t="shared" si="1"/>
        <v>0</v>
      </c>
      <c r="H116" s="2">
        <v>0</v>
      </c>
    </row>
    <row r="117" spans="2:8">
      <c r="B117" s="237" t="s">
        <v>265</v>
      </c>
      <c r="C117" s="237" t="s">
        <v>528</v>
      </c>
      <c r="D117" s="13" t="s">
        <v>465</v>
      </c>
      <c r="E117" s="1">
        <v>0</v>
      </c>
      <c r="G117" s="2">
        <f t="shared" si="1"/>
        <v>0</v>
      </c>
      <c r="H117" s="2">
        <v>0</v>
      </c>
    </row>
    <row r="118" spans="2:8">
      <c r="B118" s="237" t="s">
        <v>265</v>
      </c>
      <c r="C118" s="237" t="s">
        <v>528</v>
      </c>
      <c r="D118" s="12" t="s">
        <v>937</v>
      </c>
      <c r="E118" s="1">
        <v>0</v>
      </c>
      <c r="G118" s="2">
        <f t="shared" si="1"/>
        <v>0</v>
      </c>
      <c r="H118" s="2">
        <v>0</v>
      </c>
    </row>
    <row r="119" spans="2:8">
      <c r="B119" s="237" t="s">
        <v>168</v>
      </c>
      <c r="C119" s="237" t="s">
        <v>529</v>
      </c>
      <c r="D119" s="5" t="s">
        <v>458</v>
      </c>
      <c r="E119" s="1">
        <v>0</v>
      </c>
      <c r="G119" s="2">
        <f t="shared" si="1"/>
        <v>0</v>
      </c>
      <c r="H119" s="2">
        <v>0</v>
      </c>
    </row>
    <row r="120" spans="2:8">
      <c r="B120" s="237" t="s">
        <v>168</v>
      </c>
      <c r="C120" s="237" t="s">
        <v>529</v>
      </c>
      <c r="D120" s="6" t="s">
        <v>459</v>
      </c>
      <c r="E120" s="1">
        <v>0</v>
      </c>
      <c r="G120" s="2">
        <f t="shared" si="1"/>
        <v>0</v>
      </c>
      <c r="H120" s="2">
        <v>0</v>
      </c>
    </row>
    <row r="121" spans="2:8">
      <c r="B121" s="237" t="s">
        <v>168</v>
      </c>
      <c r="C121" s="237" t="s">
        <v>529</v>
      </c>
      <c r="D121" s="7" t="s">
        <v>460</v>
      </c>
      <c r="E121" s="1">
        <v>0</v>
      </c>
      <c r="G121" s="2">
        <f t="shared" si="1"/>
        <v>0</v>
      </c>
      <c r="H121" s="2">
        <v>0</v>
      </c>
    </row>
    <row r="122" spans="2:8">
      <c r="B122" s="237" t="s">
        <v>168</v>
      </c>
      <c r="C122" s="237" t="s">
        <v>529</v>
      </c>
      <c r="D122" s="8" t="s">
        <v>461</v>
      </c>
      <c r="E122" s="1">
        <v>0</v>
      </c>
      <c r="G122" s="2">
        <f t="shared" si="1"/>
        <v>0</v>
      </c>
      <c r="H122" s="2">
        <v>0</v>
      </c>
    </row>
    <row r="123" spans="2:8">
      <c r="B123" s="237" t="s">
        <v>168</v>
      </c>
      <c r="C123" s="237" t="s">
        <v>529</v>
      </c>
      <c r="D123" s="9" t="s">
        <v>462</v>
      </c>
      <c r="E123" s="1">
        <v>0</v>
      </c>
      <c r="G123" s="2">
        <f t="shared" si="1"/>
        <v>0</v>
      </c>
      <c r="H123" s="2">
        <v>0</v>
      </c>
    </row>
    <row r="124" spans="2:8">
      <c r="B124" s="237" t="s">
        <v>168</v>
      </c>
      <c r="C124" s="237" t="s">
        <v>529</v>
      </c>
      <c r="D124" s="10" t="s">
        <v>463</v>
      </c>
      <c r="E124" s="1">
        <v>0</v>
      </c>
      <c r="G124" s="2">
        <f t="shared" si="1"/>
        <v>0</v>
      </c>
      <c r="H124" s="2">
        <v>0</v>
      </c>
    </row>
    <row r="125" spans="2:8">
      <c r="B125" s="237" t="s">
        <v>168</v>
      </c>
      <c r="C125" s="237" t="s">
        <v>529</v>
      </c>
      <c r="D125" s="11" t="s">
        <v>464</v>
      </c>
      <c r="E125" s="1">
        <v>0</v>
      </c>
      <c r="G125" s="2">
        <f t="shared" si="1"/>
        <v>0</v>
      </c>
      <c r="H125" s="2">
        <v>0</v>
      </c>
    </row>
    <row r="126" spans="2:8">
      <c r="B126" s="237" t="s">
        <v>168</v>
      </c>
      <c r="C126" s="237" t="s">
        <v>529</v>
      </c>
      <c r="D126" s="13" t="s">
        <v>465</v>
      </c>
      <c r="E126" s="1">
        <v>0</v>
      </c>
      <c r="G126" s="2">
        <f t="shared" si="1"/>
        <v>0</v>
      </c>
      <c r="H126" s="2">
        <v>0</v>
      </c>
    </row>
    <row r="127" spans="2:8">
      <c r="B127" s="237" t="s">
        <v>168</v>
      </c>
      <c r="C127" s="237" t="s">
        <v>529</v>
      </c>
      <c r="D127" s="12" t="s">
        <v>937</v>
      </c>
      <c r="E127" s="1">
        <v>0</v>
      </c>
      <c r="G127" s="2">
        <f t="shared" si="1"/>
        <v>0</v>
      </c>
      <c r="H127" s="2">
        <v>0</v>
      </c>
    </row>
    <row r="128" spans="2:8">
      <c r="B128" s="237" t="s">
        <v>296</v>
      </c>
      <c r="C128" s="237" t="s">
        <v>530</v>
      </c>
      <c r="D128" s="5" t="s">
        <v>458</v>
      </c>
      <c r="E128" s="1">
        <v>0</v>
      </c>
      <c r="G128" s="2">
        <f t="shared" si="1"/>
        <v>0</v>
      </c>
      <c r="H128" s="2">
        <v>0</v>
      </c>
    </row>
    <row r="129" spans="2:8">
      <c r="B129" s="237" t="s">
        <v>296</v>
      </c>
      <c r="C129" s="237" t="s">
        <v>530</v>
      </c>
      <c r="D129" s="6" t="s">
        <v>459</v>
      </c>
      <c r="E129" s="1">
        <v>0</v>
      </c>
      <c r="G129" s="2">
        <f t="shared" si="1"/>
        <v>0</v>
      </c>
      <c r="H129" s="2">
        <v>0</v>
      </c>
    </row>
    <row r="130" spans="2:8">
      <c r="B130" s="237" t="s">
        <v>296</v>
      </c>
      <c r="C130" s="237" t="s">
        <v>530</v>
      </c>
      <c r="D130" s="7" t="s">
        <v>460</v>
      </c>
      <c r="E130" s="1">
        <v>0</v>
      </c>
      <c r="G130" s="2">
        <f t="shared" ref="G130:G193" si="2">E130*F130</f>
        <v>0</v>
      </c>
      <c r="H130" s="2">
        <v>0</v>
      </c>
    </row>
    <row r="131" spans="2:8">
      <c r="B131" s="237" t="s">
        <v>296</v>
      </c>
      <c r="C131" s="237" t="s">
        <v>530</v>
      </c>
      <c r="D131" s="8" t="s">
        <v>461</v>
      </c>
      <c r="E131" s="1">
        <v>0</v>
      </c>
      <c r="G131" s="2">
        <f t="shared" si="2"/>
        <v>0</v>
      </c>
      <c r="H131" s="2">
        <v>0</v>
      </c>
    </row>
    <row r="132" spans="2:8">
      <c r="B132" s="237" t="s">
        <v>296</v>
      </c>
      <c r="C132" s="237" t="s">
        <v>530</v>
      </c>
      <c r="D132" s="9" t="s">
        <v>462</v>
      </c>
      <c r="E132" s="1">
        <v>0</v>
      </c>
      <c r="G132" s="2">
        <f t="shared" si="2"/>
        <v>0</v>
      </c>
      <c r="H132" s="2">
        <v>0</v>
      </c>
    </row>
    <row r="133" spans="2:8">
      <c r="B133" s="237" t="s">
        <v>296</v>
      </c>
      <c r="C133" s="237" t="s">
        <v>530</v>
      </c>
      <c r="D133" s="10" t="s">
        <v>463</v>
      </c>
      <c r="E133" s="1">
        <v>0</v>
      </c>
      <c r="G133" s="2">
        <f t="shared" si="2"/>
        <v>0</v>
      </c>
      <c r="H133" s="2">
        <v>0</v>
      </c>
    </row>
    <row r="134" spans="2:8">
      <c r="B134" s="237" t="s">
        <v>296</v>
      </c>
      <c r="C134" s="237" t="s">
        <v>530</v>
      </c>
      <c r="D134" s="11" t="s">
        <v>464</v>
      </c>
      <c r="E134" s="1">
        <v>0</v>
      </c>
      <c r="G134" s="2">
        <f t="shared" si="2"/>
        <v>0</v>
      </c>
      <c r="H134" s="2">
        <v>0</v>
      </c>
    </row>
    <row r="135" spans="2:8">
      <c r="B135" s="237" t="s">
        <v>296</v>
      </c>
      <c r="C135" s="237" t="s">
        <v>530</v>
      </c>
      <c r="D135" s="13" t="s">
        <v>465</v>
      </c>
      <c r="E135" s="1">
        <v>0</v>
      </c>
      <c r="G135" s="2">
        <f t="shared" si="2"/>
        <v>0</v>
      </c>
      <c r="H135" s="2">
        <v>0</v>
      </c>
    </row>
    <row r="136" spans="2:8">
      <c r="B136" s="237" t="s">
        <v>296</v>
      </c>
      <c r="C136" s="237" t="s">
        <v>530</v>
      </c>
      <c r="D136" s="12" t="s">
        <v>937</v>
      </c>
      <c r="E136" s="1">
        <v>0</v>
      </c>
      <c r="G136" s="2">
        <f t="shared" si="2"/>
        <v>0</v>
      </c>
      <c r="H136" s="2">
        <v>0</v>
      </c>
    </row>
    <row r="137" spans="2:8">
      <c r="B137" s="237" t="s">
        <v>315</v>
      </c>
      <c r="C137" s="237" t="s">
        <v>531</v>
      </c>
      <c r="D137" s="5" t="s">
        <v>458</v>
      </c>
      <c r="E137" s="1">
        <v>0</v>
      </c>
      <c r="G137" s="2">
        <f t="shared" si="2"/>
        <v>0</v>
      </c>
      <c r="H137" s="2">
        <v>0</v>
      </c>
    </row>
    <row r="138" spans="2:8">
      <c r="B138" s="237" t="s">
        <v>315</v>
      </c>
      <c r="C138" s="237" t="s">
        <v>531</v>
      </c>
      <c r="D138" s="6" t="s">
        <v>459</v>
      </c>
      <c r="E138" s="1">
        <v>0</v>
      </c>
      <c r="G138" s="2">
        <f t="shared" si="2"/>
        <v>0</v>
      </c>
      <c r="H138" s="2">
        <v>0</v>
      </c>
    </row>
    <row r="139" spans="2:8">
      <c r="B139" s="237" t="s">
        <v>315</v>
      </c>
      <c r="C139" s="237" t="s">
        <v>531</v>
      </c>
      <c r="D139" s="7" t="s">
        <v>460</v>
      </c>
      <c r="E139" s="1">
        <v>0</v>
      </c>
      <c r="G139" s="2">
        <f t="shared" si="2"/>
        <v>0</v>
      </c>
      <c r="H139" s="2">
        <v>0</v>
      </c>
    </row>
    <row r="140" spans="2:8">
      <c r="B140" s="237" t="s">
        <v>315</v>
      </c>
      <c r="C140" s="237" t="s">
        <v>531</v>
      </c>
      <c r="D140" s="8" t="s">
        <v>461</v>
      </c>
      <c r="E140" s="1">
        <v>0</v>
      </c>
      <c r="G140" s="2">
        <f t="shared" si="2"/>
        <v>0</v>
      </c>
      <c r="H140" s="2">
        <v>0</v>
      </c>
    </row>
    <row r="141" spans="2:8">
      <c r="B141" s="237" t="s">
        <v>315</v>
      </c>
      <c r="C141" s="237" t="s">
        <v>531</v>
      </c>
      <c r="D141" s="9" t="s">
        <v>462</v>
      </c>
      <c r="E141" s="1">
        <v>0</v>
      </c>
      <c r="G141" s="2">
        <f t="shared" si="2"/>
        <v>0</v>
      </c>
      <c r="H141" s="2">
        <v>0</v>
      </c>
    </row>
    <row r="142" spans="2:8">
      <c r="B142" s="237" t="s">
        <v>315</v>
      </c>
      <c r="C142" s="237" t="s">
        <v>531</v>
      </c>
      <c r="D142" s="10" t="s">
        <v>463</v>
      </c>
      <c r="E142" s="1">
        <v>0</v>
      </c>
      <c r="G142" s="2">
        <f t="shared" si="2"/>
        <v>0</v>
      </c>
      <c r="H142" s="2">
        <v>0</v>
      </c>
    </row>
    <row r="143" spans="2:8">
      <c r="B143" s="237" t="s">
        <v>315</v>
      </c>
      <c r="C143" s="237" t="s">
        <v>531</v>
      </c>
      <c r="D143" s="11" t="s">
        <v>464</v>
      </c>
      <c r="E143" s="1">
        <v>0</v>
      </c>
      <c r="G143" s="2">
        <f t="shared" si="2"/>
        <v>0</v>
      </c>
      <c r="H143" s="2">
        <v>0</v>
      </c>
    </row>
    <row r="144" spans="2:8">
      <c r="B144" s="237" t="s">
        <v>315</v>
      </c>
      <c r="C144" s="237" t="s">
        <v>531</v>
      </c>
      <c r="D144" s="13" t="s">
        <v>465</v>
      </c>
      <c r="E144" s="1">
        <v>0</v>
      </c>
      <c r="G144" s="2">
        <f t="shared" si="2"/>
        <v>0</v>
      </c>
      <c r="H144" s="2">
        <v>0</v>
      </c>
    </row>
    <row r="145" spans="2:8">
      <c r="B145" s="237" t="s">
        <v>315</v>
      </c>
      <c r="C145" s="237" t="s">
        <v>531</v>
      </c>
      <c r="D145" s="12" t="s">
        <v>937</v>
      </c>
      <c r="E145" s="1">
        <v>0</v>
      </c>
      <c r="G145" s="2">
        <f t="shared" si="2"/>
        <v>0</v>
      </c>
      <c r="H145" s="2">
        <v>0</v>
      </c>
    </row>
    <row r="146" spans="2:8">
      <c r="B146" s="237" t="s">
        <v>316</v>
      </c>
      <c r="C146" s="237" t="s">
        <v>532</v>
      </c>
      <c r="D146" s="5" t="s">
        <v>458</v>
      </c>
      <c r="E146" s="1">
        <v>0</v>
      </c>
      <c r="G146" s="2">
        <f t="shared" si="2"/>
        <v>0</v>
      </c>
      <c r="H146" s="2">
        <v>0</v>
      </c>
    </row>
    <row r="147" spans="2:8">
      <c r="B147" s="237" t="s">
        <v>316</v>
      </c>
      <c r="C147" s="237" t="s">
        <v>532</v>
      </c>
      <c r="D147" s="6" t="s">
        <v>459</v>
      </c>
      <c r="E147" s="1">
        <v>0</v>
      </c>
      <c r="G147" s="2">
        <f t="shared" si="2"/>
        <v>0</v>
      </c>
      <c r="H147" s="2">
        <v>0</v>
      </c>
    </row>
    <row r="148" spans="2:8">
      <c r="B148" s="237" t="s">
        <v>316</v>
      </c>
      <c r="C148" s="237" t="s">
        <v>532</v>
      </c>
      <c r="D148" s="7" t="s">
        <v>460</v>
      </c>
      <c r="E148" s="1">
        <v>0</v>
      </c>
      <c r="G148" s="2">
        <f t="shared" si="2"/>
        <v>0</v>
      </c>
      <c r="H148" s="2">
        <v>0</v>
      </c>
    </row>
    <row r="149" spans="2:8">
      <c r="B149" s="237" t="s">
        <v>316</v>
      </c>
      <c r="C149" s="237" t="s">
        <v>532</v>
      </c>
      <c r="D149" s="8" t="s">
        <v>461</v>
      </c>
      <c r="E149" s="1">
        <v>0</v>
      </c>
      <c r="G149" s="2">
        <f t="shared" si="2"/>
        <v>0</v>
      </c>
      <c r="H149" s="2">
        <v>0</v>
      </c>
    </row>
    <row r="150" spans="2:8">
      <c r="B150" s="237" t="s">
        <v>316</v>
      </c>
      <c r="C150" s="237" t="s">
        <v>532</v>
      </c>
      <c r="D150" s="9" t="s">
        <v>462</v>
      </c>
      <c r="E150" s="1">
        <v>0</v>
      </c>
      <c r="G150" s="2">
        <f t="shared" si="2"/>
        <v>0</v>
      </c>
      <c r="H150" s="2">
        <v>0</v>
      </c>
    </row>
    <row r="151" spans="2:8">
      <c r="B151" s="237" t="s">
        <v>316</v>
      </c>
      <c r="C151" s="237" t="s">
        <v>532</v>
      </c>
      <c r="D151" s="10" t="s">
        <v>463</v>
      </c>
      <c r="E151" s="1">
        <v>0</v>
      </c>
      <c r="G151" s="2">
        <f t="shared" si="2"/>
        <v>0</v>
      </c>
      <c r="H151" s="2">
        <v>0</v>
      </c>
    </row>
    <row r="152" spans="2:8">
      <c r="B152" s="237" t="s">
        <v>316</v>
      </c>
      <c r="C152" s="237" t="s">
        <v>532</v>
      </c>
      <c r="D152" s="11" t="s">
        <v>464</v>
      </c>
      <c r="E152" s="1">
        <v>0</v>
      </c>
      <c r="G152" s="2">
        <f t="shared" si="2"/>
        <v>0</v>
      </c>
      <c r="H152" s="2">
        <v>0</v>
      </c>
    </row>
    <row r="153" spans="2:8">
      <c r="B153" s="237" t="s">
        <v>316</v>
      </c>
      <c r="C153" s="237" t="s">
        <v>532</v>
      </c>
      <c r="D153" s="13" t="s">
        <v>465</v>
      </c>
      <c r="E153" s="1">
        <v>0</v>
      </c>
      <c r="G153" s="2">
        <f t="shared" si="2"/>
        <v>0</v>
      </c>
      <c r="H153" s="2">
        <v>0</v>
      </c>
    </row>
    <row r="154" spans="2:8">
      <c r="B154" s="237" t="s">
        <v>316</v>
      </c>
      <c r="C154" s="237" t="s">
        <v>532</v>
      </c>
      <c r="D154" s="12" t="s">
        <v>937</v>
      </c>
      <c r="E154" s="1">
        <v>0</v>
      </c>
      <c r="G154" s="2">
        <f t="shared" si="2"/>
        <v>0</v>
      </c>
      <c r="H154" s="2">
        <v>0</v>
      </c>
    </row>
    <row r="155" spans="2:8">
      <c r="B155" s="237" t="s">
        <v>271</v>
      </c>
      <c r="C155" s="237" t="s">
        <v>533</v>
      </c>
      <c r="D155" s="5" t="s">
        <v>458</v>
      </c>
      <c r="E155" s="1">
        <v>0</v>
      </c>
      <c r="G155" s="2">
        <f t="shared" si="2"/>
        <v>0</v>
      </c>
      <c r="H155" s="2">
        <v>0</v>
      </c>
    </row>
    <row r="156" spans="2:8">
      <c r="B156" s="237" t="s">
        <v>271</v>
      </c>
      <c r="C156" s="237" t="s">
        <v>533</v>
      </c>
      <c r="D156" s="6" t="s">
        <v>459</v>
      </c>
      <c r="E156" s="1">
        <v>0</v>
      </c>
      <c r="G156" s="2">
        <f t="shared" si="2"/>
        <v>0</v>
      </c>
      <c r="H156" s="2">
        <v>0</v>
      </c>
    </row>
    <row r="157" spans="2:8">
      <c r="B157" s="237" t="s">
        <v>271</v>
      </c>
      <c r="C157" s="237" t="s">
        <v>533</v>
      </c>
      <c r="D157" s="7" t="s">
        <v>460</v>
      </c>
      <c r="E157" s="1">
        <v>0</v>
      </c>
      <c r="G157" s="2">
        <f t="shared" si="2"/>
        <v>0</v>
      </c>
      <c r="H157" s="2">
        <v>0</v>
      </c>
    </row>
    <row r="158" spans="2:8">
      <c r="B158" s="237" t="s">
        <v>271</v>
      </c>
      <c r="C158" s="237" t="s">
        <v>533</v>
      </c>
      <c r="D158" s="8" t="s">
        <v>461</v>
      </c>
      <c r="E158" s="1">
        <v>0</v>
      </c>
      <c r="G158" s="2">
        <f t="shared" si="2"/>
        <v>0</v>
      </c>
      <c r="H158" s="2">
        <v>0</v>
      </c>
    </row>
    <row r="159" spans="2:8">
      <c r="B159" s="237" t="s">
        <v>271</v>
      </c>
      <c r="C159" s="237" t="s">
        <v>533</v>
      </c>
      <c r="D159" s="9" t="s">
        <v>462</v>
      </c>
      <c r="E159" s="1">
        <v>0</v>
      </c>
      <c r="G159" s="2">
        <f t="shared" si="2"/>
        <v>0</v>
      </c>
      <c r="H159" s="2">
        <v>0</v>
      </c>
    </row>
    <row r="160" spans="2:8">
      <c r="B160" s="237" t="s">
        <v>271</v>
      </c>
      <c r="C160" s="237" t="s">
        <v>533</v>
      </c>
      <c r="D160" s="10" t="s">
        <v>463</v>
      </c>
      <c r="E160" s="1">
        <v>0</v>
      </c>
      <c r="G160" s="2">
        <f t="shared" si="2"/>
        <v>0</v>
      </c>
      <c r="H160" s="2">
        <v>0</v>
      </c>
    </row>
    <row r="161" spans="2:8">
      <c r="B161" s="237" t="s">
        <v>271</v>
      </c>
      <c r="C161" s="237" t="s">
        <v>533</v>
      </c>
      <c r="D161" s="11" t="s">
        <v>464</v>
      </c>
      <c r="E161" s="1">
        <v>0</v>
      </c>
      <c r="G161" s="2">
        <f t="shared" si="2"/>
        <v>0</v>
      </c>
      <c r="H161" s="2">
        <v>0</v>
      </c>
    </row>
    <row r="162" spans="2:8">
      <c r="B162" s="237" t="s">
        <v>271</v>
      </c>
      <c r="C162" s="237" t="s">
        <v>533</v>
      </c>
      <c r="D162" s="13" t="s">
        <v>465</v>
      </c>
      <c r="E162" s="1">
        <v>0</v>
      </c>
      <c r="G162" s="2">
        <f t="shared" si="2"/>
        <v>0</v>
      </c>
      <c r="H162" s="2">
        <v>0</v>
      </c>
    </row>
    <row r="163" spans="2:8">
      <c r="B163" s="237" t="s">
        <v>271</v>
      </c>
      <c r="C163" s="237" t="s">
        <v>533</v>
      </c>
      <c r="D163" s="12" t="s">
        <v>937</v>
      </c>
      <c r="E163" s="1">
        <v>0</v>
      </c>
      <c r="G163" s="2">
        <f t="shared" si="2"/>
        <v>0</v>
      </c>
      <c r="H163" s="2">
        <v>0</v>
      </c>
    </row>
    <row r="164" spans="2:8">
      <c r="B164" s="237" t="s">
        <v>272</v>
      </c>
      <c r="C164" s="237" t="s">
        <v>534</v>
      </c>
      <c r="D164" s="5" t="s">
        <v>458</v>
      </c>
      <c r="E164" s="1">
        <v>0</v>
      </c>
      <c r="G164" s="2">
        <f t="shared" si="2"/>
        <v>0</v>
      </c>
      <c r="H164" s="2">
        <v>0</v>
      </c>
    </row>
    <row r="165" spans="2:8">
      <c r="B165" s="237" t="s">
        <v>272</v>
      </c>
      <c r="C165" s="237" t="s">
        <v>534</v>
      </c>
      <c r="D165" s="6" t="s">
        <v>459</v>
      </c>
      <c r="E165" s="1">
        <v>0</v>
      </c>
      <c r="G165" s="2">
        <f t="shared" si="2"/>
        <v>0</v>
      </c>
      <c r="H165" s="2">
        <v>0</v>
      </c>
    </row>
    <row r="166" spans="2:8">
      <c r="B166" s="237" t="s">
        <v>272</v>
      </c>
      <c r="C166" s="237" t="s">
        <v>534</v>
      </c>
      <c r="D166" s="7" t="s">
        <v>460</v>
      </c>
      <c r="E166" s="1">
        <v>0</v>
      </c>
      <c r="G166" s="2">
        <f t="shared" si="2"/>
        <v>0</v>
      </c>
      <c r="H166" s="2">
        <v>0</v>
      </c>
    </row>
    <row r="167" spans="2:8">
      <c r="B167" s="237" t="s">
        <v>272</v>
      </c>
      <c r="C167" s="237" t="s">
        <v>534</v>
      </c>
      <c r="D167" s="8" t="s">
        <v>461</v>
      </c>
      <c r="E167" s="1">
        <v>0</v>
      </c>
      <c r="G167" s="2">
        <f t="shared" si="2"/>
        <v>0</v>
      </c>
      <c r="H167" s="2">
        <v>0</v>
      </c>
    </row>
    <row r="168" spans="2:8">
      <c r="B168" s="237" t="s">
        <v>272</v>
      </c>
      <c r="C168" s="237" t="s">
        <v>534</v>
      </c>
      <c r="D168" s="9" t="s">
        <v>462</v>
      </c>
      <c r="E168" s="1">
        <v>0</v>
      </c>
      <c r="G168" s="2">
        <f t="shared" si="2"/>
        <v>0</v>
      </c>
      <c r="H168" s="2">
        <v>0</v>
      </c>
    </row>
    <row r="169" spans="2:8">
      <c r="B169" s="237" t="s">
        <v>272</v>
      </c>
      <c r="C169" s="237" t="s">
        <v>534</v>
      </c>
      <c r="D169" s="10" t="s">
        <v>463</v>
      </c>
      <c r="E169" s="1">
        <v>0</v>
      </c>
      <c r="G169" s="2">
        <f t="shared" si="2"/>
        <v>0</v>
      </c>
      <c r="H169" s="2">
        <v>0</v>
      </c>
    </row>
    <row r="170" spans="2:8">
      <c r="B170" s="237" t="s">
        <v>272</v>
      </c>
      <c r="C170" s="237" t="s">
        <v>534</v>
      </c>
      <c r="D170" s="11" t="s">
        <v>464</v>
      </c>
      <c r="E170" s="1">
        <v>0</v>
      </c>
      <c r="G170" s="2">
        <f t="shared" si="2"/>
        <v>0</v>
      </c>
      <c r="H170" s="2">
        <v>0</v>
      </c>
    </row>
    <row r="171" spans="2:8">
      <c r="B171" s="237" t="s">
        <v>272</v>
      </c>
      <c r="C171" s="237" t="s">
        <v>534</v>
      </c>
      <c r="D171" s="13" t="s">
        <v>465</v>
      </c>
      <c r="E171" s="1">
        <v>0</v>
      </c>
      <c r="G171" s="2">
        <f t="shared" si="2"/>
        <v>0</v>
      </c>
      <c r="H171" s="2">
        <v>0</v>
      </c>
    </row>
    <row r="172" spans="2:8">
      <c r="B172" s="237" t="s">
        <v>272</v>
      </c>
      <c r="C172" s="237" t="s">
        <v>534</v>
      </c>
      <c r="D172" s="12" t="s">
        <v>937</v>
      </c>
      <c r="E172" s="1">
        <v>0</v>
      </c>
      <c r="G172" s="2">
        <f t="shared" si="2"/>
        <v>0</v>
      </c>
      <c r="H172" s="2">
        <v>0</v>
      </c>
    </row>
    <row r="173" spans="2:8">
      <c r="B173" s="237" t="s">
        <v>199</v>
      </c>
      <c r="C173" s="237" t="s">
        <v>535</v>
      </c>
      <c r="D173" s="5" t="s">
        <v>458</v>
      </c>
      <c r="E173" s="1">
        <v>0</v>
      </c>
      <c r="G173" s="2">
        <f t="shared" si="2"/>
        <v>0</v>
      </c>
      <c r="H173" s="2">
        <v>0</v>
      </c>
    </row>
    <row r="174" spans="2:8">
      <c r="B174" s="237" t="s">
        <v>199</v>
      </c>
      <c r="C174" s="237" t="s">
        <v>535</v>
      </c>
      <c r="D174" s="6" t="s">
        <v>459</v>
      </c>
      <c r="E174" s="1">
        <v>0</v>
      </c>
      <c r="G174" s="2">
        <f t="shared" si="2"/>
        <v>0</v>
      </c>
      <c r="H174" s="2">
        <v>0</v>
      </c>
    </row>
    <row r="175" spans="2:8">
      <c r="B175" s="237" t="s">
        <v>199</v>
      </c>
      <c r="C175" s="237" t="s">
        <v>535</v>
      </c>
      <c r="D175" s="7" t="s">
        <v>460</v>
      </c>
      <c r="E175" s="1">
        <v>0</v>
      </c>
      <c r="G175" s="2">
        <f t="shared" si="2"/>
        <v>0</v>
      </c>
      <c r="H175" s="2">
        <v>0</v>
      </c>
    </row>
    <row r="176" spans="2:8">
      <c r="B176" s="237" t="s">
        <v>199</v>
      </c>
      <c r="C176" s="237" t="s">
        <v>535</v>
      </c>
      <c r="D176" s="8" t="s">
        <v>461</v>
      </c>
      <c r="E176" s="1">
        <v>0</v>
      </c>
      <c r="G176" s="2">
        <f t="shared" si="2"/>
        <v>0</v>
      </c>
      <c r="H176" s="2">
        <v>0</v>
      </c>
    </row>
    <row r="177" spans="2:8">
      <c r="B177" s="237" t="s">
        <v>199</v>
      </c>
      <c r="C177" s="237" t="s">
        <v>535</v>
      </c>
      <c r="D177" s="9" t="s">
        <v>462</v>
      </c>
      <c r="E177" s="1">
        <v>0</v>
      </c>
      <c r="G177" s="2">
        <f t="shared" si="2"/>
        <v>0</v>
      </c>
      <c r="H177" s="2">
        <v>0</v>
      </c>
    </row>
    <row r="178" spans="2:8">
      <c r="B178" s="237" t="s">
        <v>199</v>
      </c>
      <c r="C178" s="237" t="s">
        <v>535</v>
      </c>
      <c r="D178" s="10" t="s">
        <v>463</v>
      </c>
      <c r="E178" s="1">
        <v>0</v>
      </c>
      <c r="G178" s="2">
        <f t="shared" si="2"/>
        <v>0</v>
      </c>
      <c r="H178" s="2">
        <v>0</v>
      </c>
    </row>
    <row r="179" spans="2:8">
      <c r="B179" s="237" t="s">
        <v>199</v>
      </c>
      <c r="C179" s="237" t="s">
        <v>535</v>
      </c>
      <c r="D179" s="11" t="s">
        <v>464</v>
      </c>
      <c r="E179" s="1">
        <v>0</v>
      </c>
      <c r="G179" s="2">
        <f t="shared" si="2"/>
        <v>0</v>
      </c>
      <c r="H179" s="2">
        <v>0</v>
      </c>
    </row>
    <row r="180" spans="2:8">
      <c r="B180" s="237" t="s">
        <v>199</v>
      </c>
      <c r="C180" s="237" t="s">
        <v>535</v>
      </c>
      <c r="D180" s="13" t="s">
        <v>465</v>
      </c>
      <c r="E180" s="1">
        <v>0</v>
      </c>
      <c r="G180" s="2">
        <f t="shared" si="2"/>
        <v>0</v>
      </c>
      <c r="H180" s="2">
        <v>0</v>
      </c>
    </row>
    <row r="181" spans="2:8">
      <c r="B181" s="237" t="s">
        <v>199</v>
      </c>
      <c r="C181" s="237" t="s">
        <v>535</v>
      </c>
      <c r="D181" s="12" t="s">
        <v>937</v>
      </c>
      <c r="E181" s="1">
        <v>0</v>
      </c>
      <c r="G181" s="2">
        <f t="shared" si="2"/>
        <v>0</v>
      </c>
      <c r="H181" s="2">
        <v>0</v>
      </c>
    </row>
    <row r="182" spans="2:8">
      <c r="B182" s="237" t="s">
        <v>200</v>
      </c>
      <c r="C182" s="237" t="s">
        <v>536</v>
      </c>
      <c r="D182" s="5" t="s">
        <v>458</v>
      </c>
      <c r="E182" s="1">
        <v>0</v>
      </c>
      <c r="G182" s="2">
        <f t="shared" si="2"/>
        <v>0</v>
      </c>
      <c r="H182" s="2">
        <v>0</v>
      </c>
    </row>
    <row r="183" spans="2:8">
      <c r="B183" s="237" t="s">
        <v>200</v>
      </c>
      <c r="C183" s="237" t="s">
        <v>536</v>
      </c>
      <c r="D183" s="6" t="s">
        <v>459</v>
      </c>
      <c r="E183" s="1">
        <v>0</v>
      </c>
      <c r="G183" s="2">
        <f t="shared" si="2"/>
        <v>0</v>
      </c>
      <c r="H183" s="2">
        <v>0</v>
      </c>
    </row>
    <row r="184" spans="2:8">
      <c r="B184" s="237" t="s">
        <v>200</v>
      </c>
      <c r="C184" s="237" t="s">
        <v>536</v>
      </c>
      <c r="D184" s="7" t="s">
        <v>460</v>
      </c>
      <c r="E184" s="1">
        <v>0</v>
      </c>
      <c r="G184" s="2">
        <f t="shared" si="2"/>
        <v>0</v>
      </c>
      <c r="H184" s="2">
        <v>0</v>
      </c>
    </row>
    <row r="185" spans="2:8">
      <c r="B185" s="237" t="s">
        <v>200</v>
      </c>
      <c r="C185" s="237" t="s">
        <v>536</v>
      </c>
      <c r="D185" s="8" t="s">
        <v>461</v>
      </c>
      <c r="E185" s="1">
        <v>0</v>
      </c>
      <c r="G185" s="2">
        <f t="shared" si="2"/>
        <v>0</v>
      </c>
      <c r="H185" s="2">
        <v>0</v>
      </c>
    </row>
    <row r="186" spans="2:8">
      <c r="B186" s="237" t="s">
        <v>200</v>
      </c>
      <c r="C186" s="237" t="s">
        <v>536</v>
      </c>
      <c r="D186" s="9" t="s">
        <v>462</v>
      </c>
      <c r="E186" s="1">
        <v>0</v>
      </c>
      <c r="G186" s="2">
        <f t="shared" si="2"/>
        <v>0</v>
      </c>
      <c r="H186" s="2">
        <v>0</v>
      </c>
    </row>
    <row r="187" spans="2:8">
      <c r="B187" s="237" t="s">
        <v>200</v>
      </c>
      <c r="C187" s="237" t="s">
        <v>536</v>
      </c>
      <c r="D187" s="10" t="s">
        <v>463</v>
      </c>
      <c r="E187" s="1">
        <v>0</v>
      </c>
      <c r="G187" s="2">
        <f t="shared" si="2"/>
        <v>0</v>
      </c>
      <c r="H187" s="2">
        <v>0</v>
      </c>
    </row>
    <row r="188" spans="2:8">
      <c r="B188" s="237" t="s">
        <v>200</v>
      </c>
      <c r="C188" s="237" t="s">
        <v>536</v>
      </c>
      <c r="D188" s="11" t="s">
        <v>464</v>
      </c>
      <c r="E188" s="1">
        <v>0</v>
      </c>
      <c r="G188" s="2">
        <f t="shared" si="2"/>
        <v>0</v>
      </c>
      <c r="H188" s="2">
        <v>0</v>
      </c>
    </row>
    <row r="189" spans="2:8">
      <c r="B189" s="237" t="s">
        <v>200</v>
      </c>
      <c r="C189" s="237" t="s">
        <v>536</v>
      </c>
      <c r="D189" s="13" t="s">
        <v>465</v>
      </c>
      <c r="E189" s="1">
        <v>0</v>
      </c>
      <c r="G189" s="2">
        <f t="shared" si="2"/>
        <v>0</v>
      </c>
      <c r="H189" s="2">
        <v>0</v>
      </c>
    </row>
    <row r="190" spans="2:8">
      <c r="B190" s="237" t="s">
        <v>200</v>
      </c>
      <c r="C190" s="237" t="s">
        <v>536</v>
      </c>
      <c r="D190" s="12" t="s">
        <v>937</v>
      </c>
      <c r="E190" s="1">
        <v>0</v>
      </c>
      <c r="G190" s="2">
        <f t="shared" si="2"/>
        <v>0</v>
      </c>
      <c r="H190" s="2">
        <v>0</v>
      </c>
    </row>
    <row r="191" spans="2:8">
      <c r="B191" s="237" t="s">
        <v>266</v>
      </c>
      <c r="C191" s="237" t="s">
        <v>537</v>
      </c>
      <c r="D191" s="5" t="s">
        <v>458</v>
      </c>
      <c r="E191" s="1">
        <v>0</v>
      </c>
      <c r="G191" s="2">
        <f t="shared" si="2"/>
        <v>0</v>
      </c>
      <c r="H191" s="2">
        <v>0</v>
      </c>
    </row>
    <row r="192" spans="2:8">
      <c r="B192" s="237" t="s">
        <v>266</v>
      </c>
      <c r="C192" s="237" t="s">
        <v>537</v>
      </c>
      <c r="D192" s="6" t="s">
        <v>459</v>
      </c>
      <c r="E192" s="1">
        <v>0</v>
      </c>
      <c r="G192" s="2">
        <f t="shared" si="2"/>
        <v>0</v>
      </c>
      <c r="H192" s="2">
        <v>0</v>
      </c>
    </row>
    <row r="193" spans="2:8">
      <c r="B193" s="237" t="s">
        <v>266</v>
      </c>
      <c r="C193" s="237" t="s">
        <v>537</v>
      </c>
      <c r="D193" s="7" t="s">
        <v>460</v>
      </c>
      <c r="E193" s="1">
        <v>0</v>
      </c>
      <c r="G193" s="2">
        <f t="shared" si="2"/>
        <v>0</v>
      </c>
      <c r="H193" s="2">
        <v>0</v>
      </c>
    </row>
    <row r="194" spans="2:8">
      <c r="B194" s="237" t="s">
        <v>266</v>
      </c>
      <c r="C194" s="237" t="s">
        <v>537</v>
      </c>
      <c r="D194" s="8" t="s">
        <v>461</v>
      </c>
      <c r="E194" s="1">
        <v>0</v>
      </c>
      <c r="G194" s="2">
        <f t="shared" ref="G194:G257" si="3">E194*F194</f>
        <v>0</v>
      </c>
      <c r="H194" s="2">
        <v>0</v>
      </c>
    </row>
    <row r="195" spans="2:8">
      <c r="B195" s="237" t="s">
        <v>266</v>
      </c>
      <c r="C195" s="237" t="s">
        <v>537</v>
      </c>
      <c r="D195" s="9" t="s">
        <v>462</v>
      </c>
      <c r="E195" s="1">
        <v>0</v>
      </c>
      <c r="G195" s="2">
        <f t="shared" si="3"/>
        <v>0</v>
      </c>
      <c r="H195" s="2">
        <v>0</v>
      </c>
    </row>
    <row r="196" spans="2:8">
      <c r="B196" s="237" t="s">
        <v>266</v>
      </c>
      <c r="C196" s="237" t="s">
        <v>537</v>
      </c>
      <c r="D196" s="10" t="s">
        <v>463</v>
      </c>
      <c r="E196" s="1">
        <v>0</v>
      </c>
      <c r="G196" s="2">
        <f t="shared" si="3"/>
        <v>0</v>
      </c>
      <c r="H196" s="2">
        <v>0</v>
      </c>
    </row>
    <row r="197" spans="2:8">
      <c r="B197" s="237" t="s">
        <v>266</v>
      </c>
      <c r="C197" s="237" t="s">
        <v>537</v>
      </c>
      <c r="D197" s="11" t="s">
        <v>464</v>
      </c>
      <c r="E197" s="1">
        <v>0</v>
      </c>
      <c r="G197" s="2">
        <f t="shared" si="3"/>
        <v>0</v>
      </c>
      <c r="H197" s="2">
        <v>0</v>
      </c>
    </row>
    <row r="198" spans="2:8">
      <c r="B198" s="237" t="s">
        <v>266</v>
      </c>
      <c r="C198" s="237" t="s">
        <v>537</v>
      </c>
      <c r="D198" s="13" t="s">
        <v>465</v>
      </c>
      <c r="E198" s="1">
        <v>0</v>
      </c>
      <c r="G198" s="2">
        <f t="shared" si="3"/>
        <v>0</v>
      </c>
      <c r="H198" s="2">
        <v>0</v>
      </c>
    </row>
    <row r="199" spans="2:8">
      <c r="B199" s="237" t="s">
        <v>266</v>
      </c>
      <c r="C199" s="237" t="s">
        <v>537</v>
      </c>
      <c r="D199" s="12" t="s">
        <v>937</v>
      </c>
      <c r="E199" s="1">
        <v>0</v>
      </c>
      <c r="G199" s="2">
        <f t="shared" si="3"/>
        <v>0</v>
      </c>
      <c r="H199" s="2">
        <v>0</v>
      </c>
    </row>
    <row r="200" spans="2:8">
      <c r="B200" s="237" t="s">
        <v>297</v>
      </c>
      <c r="C200" s="237" t="s">
        <v>538</v>
      </c>
      <c r="D200" s="5" t="s">
        <v>458</v>
      </c>
      <c r="E200" s="1">
        <v>0</v>
      </c>
      <c r="G200" s="2">
        <f t="shared" si="3"/>
        <v>0</v>
      </c>
      <c r="H200" s="2">
        <v>0</v>
      </c>
    </row>
    <row r="201" spans="2:8">
      <c r="B201" s="237" t="s">
        <v>297</v>
      </c>
      <c r="C201" s="237" t="s">
        <v>538</v>
      </c>
      <c r="D201" s="6" t="s">
        <v>459</v>
      </c>
      <c r="E201" s="1">
        <v>0</v>
      </c>
      <c r="G201" s="2">
        <f t="shared" si="3"/>
        <v>0</v>
      </c>
      <c r="H201" s="2">
        <v>0</v>
      </c>
    </row>
    <row r="202" spans="2:8">
      <c r="B202" s="237" t="s">
        <v>297</v>
      </c>
      <c r="C202" s="237" t="s">
        <v>538</v>
      </c>
      <c r="D202" s="7" t="s">
        <v>460</v>
      </c>
      <c r="E202" s="1">
        <v>0</v>
      </c>
      <c r="G202" s="2">
        <f t="shared" si="3"/>
        <v>0</v>
      </c>
      <c r="H202" s="2">
        <v>0</v>
      </c>
    </row>
    <row r="203" spans="2:8">
      <c r="B203" s="237" t="s">
        <v>297</v>
      </c>
      <c r="C203" s="237" t="s">
        <v>538</v>
      </c>
      <c r="D203" s="8" t="s">
        <v>461</v>
      </c>
      <c r="E203" s="1">
        <v>0</v>
      </c>
      <c r="G203" s="2">
        <f t="shared" si="3"/>
        <v>0</v>
      </c>
      <c r="H203" s="2">
        <v>0</v>
      </c>
    </row>
    <row r="204" spans="2:8">
      <c r="B204" s="237" t="s">
        <v>297</v>
      </c>
      <c r="C204" s="237" t="s">
        <v>538</v>
      </c>
      <c r="D204" s="9" t="s">
        <v>462</v>
      </c>
      <c r="E204" s="1">
        <v>0</v>
      </c>
      <c r="G204" s="2">
        <f t="shared" si="3"/>
        <v>0</v>
      </c>
      <c r="H204" s="2">
        <v>0</v>
      </c>
    </row>
    <row r="205" spans="2:8">
      <c r="B205" s="237" t="s">
        <v>297</v>
      </c>
      <c r="C205" s="237" t="s">
        <v>538</v>
      </c>
      <c r="D205" s="10" t="s">
        <v>463</v>
      </c>
      <c r="E205" s="1">
        <v>0</v>
      </c>
      <c r="G205" s="2">
        <f t="shared" si="3"/>
        <v>0</v>
      </c>
      <c r="H205" s="2">
        <v>0</v>
      </c>
    </row>
    <row r="206" spans="2:8">
      <c r="B206" s="237" t="s">
        <v>297</v>
      </c>
      <c r="C206" s="237" t="s">
        <v>538</v>
      </c>
      <c r="D206" s="11" t="s">
        <v>464</v>
      </c>
      <c r="E206" s="1">
        <v>0</v>
      </c>
      <c r="G206" s="2">
        <f t="shared" si="3"/>
        <v>0</v>
      </c>
      <c r="H206" s="2">
        <v>0</v>
      </c>
    </row>
    <row r="207" spans="2:8">
      <c r="B207" s="237" t="s">
        <v>297</v>
      </c>
      <c r="C207" s="237" t="s">
        <v>538</v>
      </c>
      <c r="D207" s="13" t="s">
        <v>465</v>
      </c>
      <c r="E207" s="1">
        <v>0</v>
      </c>
      <c r="G207" s="2">
        <f t="shared" si="3"/>
        <v>0</v>
      </c>
      <c r="H207" s="2">
        <v>0</v>
      </c>
    </row>
    <row r="208" spans="2:8">
      <c r="B208" s="237" t="s">
        <v>297</v>
      </c>
      <c r="C208" s="237" t="s">
        <v>538</v>
      </c>
      <c r="D208" s="12" t="s">
        <v>937</v>
      </c>
      <c r="E208" s="1">
        <v>0</v>
      </c>
      <c r="G208" s="2">
        <f t="shared" si="3"/>
        <v>0</v>
      </c>
      <c r="H208" s="2">
        <v>0</v>
      </c>
    </row>
    <row r="209" spans="2:8">
      <c r="B209" s="237" t="s">
        <v>191</v>
      </c>
      <c r="C209" s="237" t="s">
        <v>539</v>
      </c>
      <c r="D209" s="5" t="s">
        <v>458</v>
      </c>
      <c r="E209" s="1">
        <v>0</v>
      </c>
      <c r="G209" s="2">
        <f t="shared" si="3"/>
        <v>0</v>
      </c>
      <c r="H209" s="2">
        <v>0</v>
      </c>
    </row>
    <row r="210" spans="2:8">
      <c r="B210" s="237" t="s">
        <v>191</v>
      </c>
      <c r="C210" s="237" t="s">
        <v>539</v>
      </c>
      <c r="D210" s="6" t="s">
        <v>459</v>
      </c>
      <c r="E210" s="1">
        <v>0</v>
      </c>
      <c r="G210" s="2">
        <f t="shared" si="3"/>
        <v>0</v>
      </c>
      <c r="H210" s="2">
        <v>0</v>
      </c>
    </row>
    <row r="211" spans="2:8">
      <c r="B211" s="237" t="s">
        <v>191</v>
      </c>
      <c r="C211" s="237" t="s">
        <v>539</v>
      </c>
      <c r="D211" s="7" t="s">
        <v>460</v>
      </c>
      <c r="E211" s="1">
        <v>0</v>
      </c>
      <c r="G211" s="2">
        <f t="shared" si="3"/>
        <v>0</v>
      </c>
      <c r="H211" s="2">
        <v>0</v>
      </c>
    </row>
    <row r="212" spans="2:8">
      <c r="B212" s="237" t="s">
        <v>191</v>
      </c>
      <c r="C212" s="237" t="s">
        <v>539</v>
      </c>
      <c r="D212" s="8" t="s">
        <v>461</v>
      </c>
      <c r="E212" s="1">
        <v>0</v>
      </c>
      <c r="G212" s="2">
        <f t="shared" si="3"/>
        <v>0</v>
      </c>
      <c r="H212" s="2">
        <v>0</v>
      </c>
    </row>
    <row r="213" spans="2:8">
      <c r="B213" s="237" t="s">
        <v>191</v>
      </c>
      <c r="C213" s="237" t="s">
        <v>539</v>
      </c>
      <c r="D213" s="9" t="s">
        <v>462</v>
      </c>
      <c r="E213" s="1">
        <v>0</v>
      </c>
      <c r="G213" s="2">
        <f t="shared" si="3"/>
        <v>0</v>
      </c>
      <c r="H213" s="2">
        <v>0</v>
      </c>
    </row>
    <row r="214" spans="2:8">
      <c r="B214" s="237" t="s">
        <v>191</v>
      </c>
      <c r="C214" s="237" t="s">
        <v>539</v>
      </c>
      <c r="D214" s="10" t="s">
        <v>463</v>
      </c>
      <c r="E214" s="1">
        <v>0</v>
      </c>
      <c r="G214" s="2">
        <f t="shared" si="3"/>
        <v>0</v>
      </c>
      <c r="H214" s="2">
        <v>0</v>
      </c>
    </row>
    <row r="215" spans="2:8">
      <c r="B215" s="237" t="s">
        <v>191</v>
      </c>
      <c r="C215" s="237" t="s">
        <v>539</v>
      </c>
      <c r="D215" s="11" t="s">
        <v>464</v>
      </c>
      <c r="E215" s="1">
        <v>0</v>
      </c>
      <c r="G215" s="2">
        <f t="shared" si="3"/>
        <v>0</v>
      </c>
      <c r="H215" s="2">
        <v>0</v>
      </c>
    </row>
    <row r="216" spans="2:8">
      <c r="B216" s="237" t="s">
        <v>191</v>
      </c>
      <c r="C216" s="237" t="s">
        <v>539</v>
      </c>
      <c r="D216" s="13" t="s">
        <v>465</v>
      </c>
      <c r="E216" s="1">
        <v>0</v>
      </c>
      <c r="G216" s="2">
        <f t="shared" si="3"/>
        <v>0</v>
      </c>
      <c r="H216" s="2">
        <v>0</v>
      </c>
    </row>
    <row r="217" spans="2:8">
      <c r="B217" s="237" t="s">
        <v>191</v>
      </c>
      <c r="C217" s="237" t="s">
        <v>539</v>
      </c>
      <c r="D217" s="12" t="s">
        <v>937</v>
      </c>
      <c r="E217" s="1">
        <v>0</v>
      </c>
      <c r="G217" s="2">
        <f t="shared" si="3"/>
        <v>0</v>
      </c>
      <c r="H217" s="2">
        <v>0</v>
      </c>
    </row>
    <row r="218" spans="2:8">
      <c r="B218" s="237" t="s">
        <v>192</v>
      </c>
      <c r="C218" s="237" t="s">
        <v>540</v>
      </c>
      <c r="D218" s="5" t="s">
        <v>458</v>
      </c>
      <c r="E218" s="1">
        <v>0</v>
      </c>
      <c r="G218" s="2">
        <f t="shared" si="3"/>
        <v>0</v>
      </c>
      <c r="H218" s="2">
        <v>0</v>
      </c>
    </row>
    <row r="219" spans="2:8">
      <c r="B219" s="237" t="s">
        <v>192</v>
      </c>
      <c r="C219" s="237" t="s">
        <v>540</v>
      </c>
      <c r="D219" s="6" t="s">
        <v>459</v>
      </c>
      <c r="E219" s="1">
        <v>0</v>
      </c>
      <c r="G219" s="2">
        <f t="shared" si="3"/>
        <v>0</v>
      </c>
      <c r="H219" s="2">
        <v>0</v>
      </c>
    </row>
    <row r="220" spans="2:8">
      <c r="B220" s="237" t="s">
        <v>192</v>
      </c>
      <c r="C220" s="237" t="s">
        <v>540</v>
      </c>
      <c r="D220" s="7" t="s">
        <v>460</v>
      </c>
      <c r="E220" s="1">
        <v>0</v>
      </c>
      <c r="G220" s="2">
        <f t="shared" si="3"/>
        <v>0</v>
      </c>
      <c r="H220" s="2">
        <v>0</v>
      </c>
    </row>
    <row r="221" spans="2:8">
      <c r="B221" s="237" t="s">
        <v>192</v>
      </c>
      <c r="C221" s="237" t="s">
        <v>540</v>
      </c>
      <c r="D221" s="8" t="s">
        <v>461</v>
      </c>
      <c r="E221" s="1">
        <v>0</v>
      </c>
      <c r="G221" s="2">
        <f t="shared" si="3"/>
        <v>0</v>
      </c>
      <c r="H221" s="2">
        <v>0</v>
      </c>
    </row>
    <row r="222" spans="2:8">
      <c r="B222" s="237" t="s">
        <v>192</v>
      </c>
      <c r="C222" s="237" t="s">
        <v>540</v>
      </c>
      <c r="D222" s="9" t="s">
        <v>462</v>
      </c>
      <c r="E222" s="1">
        <v>0</v>
      </c>
      <c r="G222" s="2">
        <f t="shared" si="3"/>
        <v>0</v>
      </c>
      <c r="H222" s="2">
        <v>0</v>
      </c>
    </row>
    <row r="223" spans="2:8">
      <c r="B223" s="237" t="s">
        <v>192</v>
      </c>
      <c r="C223" s="237" t="s">
        <v>540</v>
      </c>
      <c r="D223" s="10" t="s">
        <v>463</v>
      </c>
      <c r="E223" s="1">
        <v>0</v>
      </c>
      <c r="G223" s="2">
        <f t="shared" si="3"/>
        <v>0</v>
      </c>
      <c r="H223" s="2">
        <v>0</v>
      </c>
    </row>
    <row r="224" spans="2:8">
      <c r="B224" s="237" t="s">
        <v>192</v>
      </c>
      <c r="C224" s="237" t="s">
        <v>540</v>
      </c>
      <c r="D224" s="11" t="s">
        <v>464</v>
      </c>
      <c r="E224" s="1">
        <v>0</v>
      </c>
      <c r="G224" s="2">
        <f t="shared" si="3"/>
        <v>0</v>
      </c>
      <c r="H224" s="2">
        <v>0</v>
      </c>
    </row>
    <row r="225" spans="2:8">
      <c r="B225" s="237" t="s">
        <v>192</v>
      </c>
      <c r="C225" s="237" t="s">
        <v>540</v>
      </c>
      <c r="D225" s="13" t="s">
        <v>465</v>
      </c>
      <c r="E225" s="1">
        <v>0</v>
      </c>
      <c r="G225" s="2">
        <f t="shared" si="3"/>
        <v>0</v>
      </c>
      <c r="H225" s="2">
        <v>0</v>
      </c>
    </row>
    <row r="226" spans="2:8">
      <c r="B226" s="237" t="s">
        <v>192</v>
      </c>
      <c r="C226" s="237" t="s">
        <v>540</v>
      </c>
      <c r="D226" s="12" t="s">
        <v>937</v>
      </c>
      <c r="E226" s="1">
        <v>0</v>
      </c>
      <c r="G226" s="2">
        <f t="shared" si="3"/>
        <v>0</v>
      </c>
      <c r="H226" s="2">
        <v>0</v>
      </c>
    </row>
    <row r="227" spans="2:8">
      <c r="B227" s="237" t="s">
        <v>267</v>
      </c>
      <c r="C227" s="237" t="s">
        <v>541</v>
      </c>
      <c r="D227" s="5" t="s">
        <v>458</v>
      </c>
      <c r="E227" s="1">
        <v>0</v>
      </c>
      <c r="G227" s="2">
        <f t="shared" si="3"/>
        <v>0</v>
      </c>
      <c r="H227" s="2">
        <v>0</v>
      </c>
    </row>
    <row r="228" spans="2:8">
      <c r="B228" s="237" t="s">
        <v>267</v>
      </c>
      <c r="C228" s="237" t="s">
        <v>541</v>
      </c>
      <c r="D228" s="6" t="s">
        <v>459</v>
      </c>
      <c r="E228" s="1">
        <v>0</v>
      </c>
      <c r="G228" s="2">
        <f t="shared" si="3"/>
        <v>0</v>
      </c>
      <c r="H228" s="2">
        <v>0</v>
      </c>
    </row>
    <row r="229" spans="2:8">
      <c r="B229" s="237" t="s">
        <v>267</v>
      </c>
      <c r="C229" s="237" t="s">
        <v>541</v>
      </c>
      <c r="D229" s="7" t="s">
        <v>460</v>
      </c>
      <c r="E229" s="1">
        <v>0</v>
      </c>
      <c r="G229" s="2">
        <f t="shared" si="3"/>
        <v>0</v>
      </c>
      <c r="H229" s="2">
        <v>0</v>
      </c>
    </row>
    <row r="230" spans="2:8">
      <c r="B230" s="237" t="s">
        <v>267</v>
      </c>
      <c r="C230" s="237" t="s">
        <v>541</v>
      </c>
      <c r="D230" s="8" t="s">
        <v>461</v>
      </c>
      <c r="E230" s="1">
        <v>0</v>
      </c>
      <c r="G230" s="2">
        <f t="shared" si="3"/>
        <v>0</v>
      </c>
      <c r="H230" s="2">
        <v>0</v>
      </c>
    </row>
    <row r="231" spans="2:8">
      <c r="B231" s="237" t="s">
        <v>267</v>
      </c>
      <c r="C231" s="237" t="s">
        <v>541</v>
      </c>
      <c r="D231" s="9" t="s">
        <v>462</v>
      </c>
      <c r="E231" s="1">
        <v>0</v>
      </c>
      <c r="G231" s="2">
        <f t="shared" si="3"/>
        <v>0</v>
      </c>
      <c r="H231" s="2">
        <v>0</v>
      </c>
    </row>
    <row r="232" spans="2:8">
      <c r="B232" s="237" t="s">
        <v>267</v>
      </c>
      <c r="C232" s="237" t="s">
        <v>541</v>
      </c>
      <c r="D232" s="10" t="s">
        <v>463</v>
      </c>
      <c r="E232" s="1">
        <v>0</v>
      </c>
      <c r="G232" s="2">
        <f t="shared" si="3"/>
        <v>0</v>
      </c>
      <c r="H232" s="2">
        <v>0</v>
      </c>
    </row>
    <row r="233" spans="2:8">
      <c r="B233" s="237" t="s">
        <v>267</v>
      </c>
      <c r="C233" s="237" t="s">
        <v>541</v>
      </c>
      <c r="D233" s="11" t="s">
        <v>464</v>
      </c>
      <c r="E233" s="1">
        <v>0</v>
      </c>
      <c r="G233" s="2">
        <f t="shared" si="3"/>
        <v>0</v>
      </c>
      <c r="H233" s="2">
        <v>0</v>
      </c>
    </row>
    <row r="234" spans="2:8">
      <c r="B234" s="237" t="s">
        <v>267</v>
      </c>
      <c r="C234" s="237" t="s">
        <v>541</v>
      </c>
      <c r="D234" s="13" t="s">
        <v>465</v>
      </c>
      <c r="E234" s="1">
        <v>0</v>
      </c>
      <c r="G234" s="2">
        <f t="shared" si="3"/>
        <v>0</v>
      </c>
      <c r="H234" s="2">
        <v>0</v>
      </c>
    </row>
    <row r="235" spans="2:8">
      <c r="B235" s="237" t="s">
        <v>267</v>
      </c>
      <c r="C235" s="237" t="s">
        <v>541</v>
      </c>
      <c r="D235" s="12" t="s">
        <v>937</v>
      </c>
      <c r="E235" s="1">
        <v>0</v>
      </c>
      <c r="G235" s="2">
        <f t="shared" si="3"/>
        <v>0</v>
      </c>
      <c r="H235" s="2">
        <v>0</v>
      </c>
    </row>
    <row r="236" spans="2:8">
      <c r="B236" s="237" t="s">
        <v>323</v>
      </c>
      <c r="C236" s="237" t="s">
        <v>542</v>
      </c>
      <c r="D236" s="5" t="s">
        <v>458</v>
      </c>
      <c r="E236" s="1">
        <v>0</v>
      </c>
      <c r="G236" s="2">
        <f t="shared" si="3"/>
        <v>0</v>
      </c>
      <c r="H236" s="2">
        <v>0</v>
      </c>
    </row>
    <row r="237" spans="2:8">
      <c r="B237" s="237" t="s">
        <v>323</v>
      </c>
      <c r="C237" s="237" t="s">
        <v>542</v>
      </c>
      <c r="D237" s="6" t="s">
        <v>459</v>
      </c>
      <c r="E237" s="1">
        <v>0</v>
      </c>
      <c r="G237" s="2">
        <f t="shared" si="3"/>
        <v>0</v>
      </c>
      <c r="H237" s="2">
        <v>0</v>
      </c>
    </row>
    <row r="238" spans="2:8">
      <c r="B238" s="237" t="s">
        <v>323</v>
      </c>
      <c r="C238" s="237" t="s">
        <v>542</v>
      </c>
      <c r="D238" s="7" t="s">
        <v>460</v>
      </c>
      <c r="E238" s="1">
        <v>0</v>
      </c>
      <c r="G238" s="2">
        <f t="shared" si="3"/>
        <v>0</v>
      </c>
      <c r="H238" s="2">
        <v>0</v>
      </c>
    </row>
    <row r="239" spans="2:8">
      <c r="B239" s="237" t="s">
        <v>323</v>
      </c>
      <c r="C239" s="237" t="s">
        <v>542</v>
      </c>
      <c r="D239" s="8" t="s">
        <v>461</v>
      </c>
      <c r="E239" s="1">
        <v>0</v>
      </c>
      <c r="G239" s="2">
        <f t="shared" si="3"/>
        <v>0</v>
      </c>
      <c r="H239" s="2">
        <v>0</v>
      </c>
    </row>
    <row r="240" spans="2:8">
      <c r="B240" s="237" t="s">
        <v>323</v>
      </c>
      <c r="C240" s="237" t="s">
        <v>542</v>
      </c>
      <c r="D240" s="9" t="s">
        <v>462</v>
      </c>
      <c r="E240" s="1">
        <v>0</v>
      </c>
      <c r="G240" s="2">
        <f t="shared" si="3"/>
        <v>0</v>
      </c>
      <c r="H240" s="2">
        <v>0</v>
      </c>
    </row>
    <row r="241" spans="2:8">
      <c r="B241" s="237" t="s">
        <v>323</v>
      </c>
      <c r="C241" s="237" t="s">
        <v>542</v>
      </c>
      <c r="D241" s="10" t="s">
        <v>463</v>
      </c>
      <c r="E241" s="1">
        <v>0</v>
      </c>
      <c r="G241" s="2">
        <f t="shared" si="3"/>
        <v>0</v>
      </c>
      <c r="H241" s="2">
        <v>0</v>
      </c>
    </row>
    <row r="242" spans="2:8">
      <c r="B242" s="237" t="s">
        <v>323</v>
      </c>
      <c r="C242" s="237" t="s">
        <v>542</v>
      </c>
      <c r="D242" s="11" t="s">
        <v>464</v>
      </c>
      <c r="E242" s="1">
        <v>0</v>
      </c>
      <c r="G242" s="2">
        <f t="shared" si="3"/>
        <v>0</v>
      </c>
      <c r="H242" s="2">
        <v>0</v>
      </c>
    </row>
    <row r="243" spans="2:8">
      <c r="B243" s="237" t="s">
        <v>323</v>
      </c>
      <c r="C243" s="237" t="s">
        <v>542</v>
      </c>
      <c r="D243" s="13" t="s">
        <v>465</v>
      </c>
      <c r="E243" s="1">
        <v>0</v>
      </c>
      <c r="G243" s="2">
        <f t="shared" si="3"/>
        <v>0</v>
      </c>
      <c r="H243" s="2">
        <v>0</v>
      </c>
    </row>
    <row r="244" spans="2:8">
      <c r="B244" s="237" t="s">
        <v>323</v>
      </c>
      <c r="C244" s="237" t="s">
        <v>542</v>
      </c>
      <c r="D244" s="12" t="s">
        <v>937</v>
      </c>
      <c r="E244" s="1">
        <v>0</v>
      </c>
      <c r="G244" s="2">
        <f t="shared" si="3"/>
        <v>0</v>
      </c>
      <c r="H244" s="2">
        <v>0</v>
      </c>
    </row>
    <row r="245" spans="2:8">
      <c r="B245" s="237" t="s">
        <v>324</v>
      </c>
      <c r="C245" s="237" t="s">
        <v>543</v>
      </c>
      <c r="D245" s="5" t="s">
        <v>458</v>
      </c>
      <c r="E245" s="1">
        <v>0</v>
      </c>
      <c r="G245" s="2">
        <f t="shared" si="3"/>
        <v>0</v>
      </c>
      <c r="H245" s="2">
        <v>0</v>
      </c>
    </row>
    <row r="246" spans="2:8">
      <c r="B246" s="237" t="s">
        <v>324</v>
      </c>
      <c r="C246" s="237" t="s">
        <v>543</v>
      </c>
      <c r="D246" s="6" t="s">
        <v>459</v>
      </c>
      <c r="E246" s="1">
        <v>0</v>
      </c>
      <c r="G246" s="2">
        <f t="shared" si="3"/>
        <v>0</v>
      </c>
      <c r="H246" s="2">
        <v>0</v>
      </c>
    </row>
    <row r="247" spans="2:8">
      <c r="B247" s="237" t="s">
        <v>324</v>
      </c>
      <c r="C247" s="237" t="s">
        <v>543</v>
      </c>
      <c r="D247" s="7" t="s">
        <v>460</v>
      </c>
      <c r="E247" s="1">
        <v>0</v>
      </c>
      <c r="G247" s="2">
        <f t="shared" si="3"/>
        <v>0</v>
      </c>
      <c r="H247" s="2">
        <v>0</v>
      </c>
    </row>
    <row r="248" spans="2:8">
      <c r="B248" s="237" t="s">
        <v>324</v>
      </c>
      <c r="C248" s="237" t="s">
        <v>543</v>
      </c>
      <c r="D248" s="8" t="s">
        <v>461</v>
      </c>
      <c r="E248" s="1">
        <v>0</v>
      </c>
      <c r="G248" s="2">
        <f t="shared" si="3"/>
        <v>0</v>
      </c>
      <c r="H248" s="2">
        <v>0</v>
      </c>
    </row>
    <row r="249" spans="2:8">
      <c r="B249" s="237" t="s">
        <v>324</v>
      </c>
      <c r="C249" s="237" t="s">
        <v>543</v>
      </c>
      <c r="D249" s="9" t="s">
        <v>462</v>
      </c>
      <c r="E249" s="1">
        <v>0</v>
      </c>
      <c r="G249" s="2">
        <f t="shared" si="3"/>
        <v>0</v>
      </c>
      <c r="H249" s="2">
        <v>0</v>
      </c>
    </row>
    <row r="250" spans="2:8">
      <c r="B250" s="237" t="s">
        <v>324</v>
      </c>
      <c r="C250" s="237" t="s">
        <v>543</v>
      </c>
      <c r="D250" s="10" t="s">
        <v>463</v>
      </c>
      <c r="E250" s="1">
        <v>0</v>
      </c>
      <c r="G250" s="2">
        <f t="shared" si="3"/>
        <v>0</v>
      </c>
      <c r="H250" s="2">
        <v>0</v>
      </c>
    </row>
    <row r="251" spans="2:8">
      <c r="B251" s="237" t="s">
        <v>324</v>
      </c>
      <c r="C251" s="237" t="s">
        <v>543</v>
      </c>
      <c r="D251" s="11" t="s">
        <v>464</v>
      </c>
      <c r="E251" s="1">
        <v>0</v>
      </c>
      <c r="G251" s="2">
        <f t="shared" si="3"/>
        <v>0</v>
      </c>
      <c r="H251" s="2">
        <v>0</v>
      </c>
    </row>
    <row r="252" spans="2:8">
      <c r="B252" s="237" t="s">
        <v>324</v>
      </c>
      <c r="C252" s="237" t="s">
        <v>543</v>
      </c>
      <c r="D252" s="13" t="s">
        <v>465</v>
      </c>
      <c r="E252" s="1">
        <v>0</v>
      </c>
      <c r="G252" s="2">
        <f t="shared" si="3"/>
        <v>0</v>
      </c>
      <c r="H252" s="2">
        <v>0</v>
      </c>
    </row>
    <row r="253" spans="2:8">
      <c r="B253" s="237" t="s">
        <v>324</v>
      </c>
      <c r="C253" s="237" t="s">
        <v>543</v>
      </c>
      <c r="D253" s="12" t="s">
        <v>937</v>
      </c>
      <c r="E253" s="1">
        <v>0</v>
      </c>
      <c r="G253" s="2">
        <f t="shared" si="3"/>
        <v>0</v>
      </c>
      <c r="H253" s="2">
        <v>0</v>
      </c>
    </row>
    <row r="254" spans="2:8">
      <c r="B254" s="237" t="s">
        <v>286</v>
      </c>
      <c r="C254" s="237" t="s">
        <v>544</v>
      </c>
      <c r="D254" s="5" t="s">
        <v>458</v>
      </c>
      <c r="E254" s="1">
        <v>0</v>
      </c>
      <c r="G254" s="2">
        <f t="shared" si="3"/>
        <v>0</v>
      </c>
      <c r="H254" s="2">
        <v>0</v>
      </c>
    </row>
    <row r="255" spans="2:8">
      <c r="B255" s="237" t="s">
        <v>286</v>
      </c>
      <c r="C255" s="237" t="s">
        <v>544</v>
      </c>
      <c r="D255" s="6" t="s">
        <v>459</v>
      </c>
      <c r="E255" s="1">
        <v>0</v>
      </c>
      <c r="G255" s="2">
        <f t="shared" si="3"/>
        <v>0</v>
      </c>
      <c r="H255" s="2">
        <v>0</v>
      </c>
    </row>
    <row r="256" spans="2:8">
      <c r="B256" s="237" t="s">
        <v>286</v>
      </c>
      <c r="C256" s="237" t="s">
        <v>544</v>
      </c>
      <c r="D256" s="7" t="s">
        <v>460</v>
      </c>
      <c r="E256" s="1">
        <v>0</v>
      </c>
      <c r="G256" s="2">
        <f t="shared" si="3"/>
        <v>0</v>
      </c>
      <c r="H256" s="2">
        <v>0</v>
      </c>
    </row>
    <row r="257" spans="2:8">
      <c r="B257" s="237" t="s">
        <v>286</v>
      </c>
      <c r="C257" s="237" t="s">
        <v>544</v>
      </c>
      <c r="D257" s="8" t="s">
        <v>461</v>
      </c>
      <c r="E257" s="1">
        <v>0</v>
      </c>
      <c r="G257" s="2">
        <f t="shared" si="3"/>
        <v>0</v>
      </c>
      <c r="H257" s="2">
        <v>0</v>
      </c>
    </row>
    <row r="258" spans="2:8">
      <c r="B258" s="237" t="s">
        <v>286</v>
      </c>
      <c r="C258" s="237" t="s">
        <v>544</v>
      </c>
      <c r="D258" s="9" t="s">
        <v>462</v>
      </c>
      <c r="E258" s="1">
        <v>0</v>
      </c>
      <c r="G258" s="2">
        <f t="shared" ref="G258:G321" si="4">E258*F258</f>
        <v>0</v>
      </c>
      <c r="H258" s="2">
        <v>0</v>
      </c>
    </row>
    <row r="259" spans="2:8">
      <c r="B259" s="237" t="s">
        <v>286</v>
      </c>
      <c r="C259" s="237" t="s">
        <v>544</v>
      </c>
      <c r="D259" s="10" t="s">
        <v>463</v>
      </c>
      <c r="E259" s="1">
        <v>0</v>
      </c>
      <c r="G259" s="2">
        <f t="shared" si="4"/>
        <v>0</v>
      </c>
      <c r="H259" s="2">
        <v>0</v>
      </c>
    </row>
    <row r="260" spans="2:8">
      <c r="B260" s="237" t="s">
        <v>286</v>
      </c>
      <c r="C260" s="237" t="s">
        <v>544</v>
      </c>
      <c r="D260" s="11" t="s">
        <v>464</v>
      </c>
      <c r="E260" s="1">
        <v>0</v>
      </c>
      <c r="G260" s="2">
        <f t="shared" si="4"/>
        <v>0</v>
      </c>
      <c r="H260" s="2">
        <v>0</v>
      </c>
    </row>
    <row r="261" spans="2:8">
      <c r="B261" s="237" t="s">
        <v>286</v>
      </c>
      <c r="C261" s="237" t="s">
        <v>544</v>
      </c>
      <c r="D261" s="13" t="s">
        <v>465</v>
      </c>
      <c r="E261" s="1">
        <v>0</v>
      </c>
      <c r="G261" s="2">
        <f t="shared" si="4"/>
        <v>0</v>
      </c>
      <c r="H261" s="2">
        <v>0</v>
      </c>
    </row>
    <row r="262" spans="2:8">
      <c r="B262" s="237" t="s">
        <v>286</v>
      </c>
      <c r="C262" s="237" t="s">
        <v>544</v>
      </c>
      <c r="D262" s="12" t="s">
        <v>937</v>
      </c>
      <c r="E262" s="1">
        <v>0</v>
      </c>
      <c r="G262" s="2">
        <f t="shared" si="4"/>
        <v>0</v>
      </c>
      <c r="H262" s="2">
        <v>0</v>
      </c>
    </row>
    <row r="263" spans="2:8">
      <c r="B263" s="237" t="s">
        <v>287</v>
      </c>
      <c r="C263" s="237" t="s">
        <v>545</v>
      </c>
      <c r="D263" s="5" t="s">
        <v>458</v>
      </c>
      <c r="E263" s="1">
        <v>0</v>
      </c>
      <c r="G263" s="2">
        <f t="shared" si="4"/>
        <v>0</v>
      </c>
      <c r="H263" s="2">
        <v>0</v>
      </c>
    </row>
    <row r="264" spans="2:8">
      <c r="B264" s="237" t="s">
        <v>287</v>
      </c>
      <c r="C264" s="237" t="s">
        <v>545</v>
      </c>
      <c r="D264" s="6" t="s">
        <v>459</v>
      </c>
      <c r="E264" s="1">
        <v>0</v>
      </c>
      <c r="G264" s="2">
        <f t="shared" si="4"/>
        <v>0</v>
      </c>
      <c r="H264" s="2">
        <v>0</v>
      </c>
    </row>
    <row r="265" spans="2:8">
      <c r="B265" s="237" t="s">
        <v>287</v>
      </c>
      <c r="C265" s="237" t="s">
        <v>545</v>
      </c>
      <c r="D265" s="7" t="s">
        <v>460</v>
      </c>
      <c r="E265" s="1">
        <v>0</v>
      </c>
      <c r="G265" s="2">
        <f t="shared" si="4"/>
        <v>0</v>
      </c>
      <c r="H265" s="2">
        <v>0</v>
      </c>
    </row>
    <row r="266" spans="2:8">
      <c r="B266" s="237" t="s">
        <v>287</v>
      </c>
      <c r="C266" s="237" t="s">
        <v>545</v>
      </c>
      <c r="D266" s="8" t="s">
        <v>461</v>
      </c>
      <c r="E266" s="1">
        <v>0</v>
      </c>
      <c r="G266" s="2">
        <f t="shared" si="4"/>
        <v>0</v>
      </c>
      <c r="H266" s="2">
        <v>0</v>
      </c>
    </row>
    <row r="267" spans="2:8">
      <c r="B267" s="237" t="s">
        <v>287</v>
      </c>
      <c r="C267" s="237" t="s">
        <v>545</v>
      </c>
      <c r="D267" s="9" t="s">
        <v>462</v>
      </c>
      <c r="E267" s="1">
        <v>0</v>
      </c>
      <c r="G267" s="2">
        <f t="shared" si="4"/>
        <v>0</v>
      </c>
      <c r="H267" s="2">
        <v>0</v>
      </c>
    </row>
    <row r="268" spans="2:8">
      <c r="B268" s="237" t="s">
        <v>287</v>
      </c>
      <c r="C268" s="237" t="s">
        <v>545</v>
      </c>
      <c r="D268" s="10" t="s">
        <v>463</v>
      </c>
      <c r="E268" s="1">
        <v>0</v>
      </c>
      <c r="G268" s="2">
        <f t="shared" si="4"/>
        <v>0</v>
      </c>
      <c r="H268" s="2">
        <v>0</v>
      </c>
    </row>
    <row r="269" spans="2:8">
      <c r="B269" s="237" t="s">
        <v>287</v>
      </c>
      <c r="C269" s="237" t="s">
        <v>545</v>
      </c>
      <c r="D269" s="11" t="s">
        <v>464</v>
      </c>
      <c r="E269" s="1">
        <v>0</v>
      </c>
      <c r="G269" s="2">
        <f t="shared" si="4"/>
        <v>0</v>
      </c>
      <c r="H269" s="2">
        <v>0</v>
      </c>
    </row>
    <row r="270" spans="2:8">
      <c r="B270" s="237" t="s">
        <v>287</v>
      </c>
      <c r="C270" s="237" t="s">
        <v>545</v>
      </c>
      <c r="D270" s="13" t="s">
        <v>465</v>
      </c>
      <c r="E270" s="1">
        <v>0</v>
      </c>
      <c r="G270" s="2">
        <f t="shared" si="4"/>
        <v>0</v>
      </c>
      <c r="H270" s="2">
        <v>0</v>
      </c>
    </row>
    <row r="271" spans="2:8">
      <c r="B271" s="237" t="s">
        <v>287</v>
      </c>
      <c r="C271" s="237" t="s">
        <v>545</v>
      </c>
      <c r="D271" s="12" t="s">
        <v>937</v>
      </c>
      <c r="E271" s="1">
        <v>0</v>
      </c>
      <c r="G271" s="2">
        <f t="shared" si="4"/>
        <v>0</v>
      </c>
      <c r="H271" s="2">
        <v>0</v>
      </c>
    </row>
    <row r="272" spans="2:8">
      <c r="B272" s="237" t="s">
        <v>234</v>
      </c>
      <c r="C272" s="237" t="s">
        <v>546</v>
      </c>
      <c r="D272" s="5" t="s">
        <v>458</v>
      </c>
      <c r="E272" s="1">
        <v>0</v>
      </c>
      <c r="G272" s="2">
        <f t="shared" si="4"/>
        <v>0</v>
      </c>
      <c r="H272" s="2">
        <v>0</v>
      </c>
    </row>
    <row r="273" spans="2:8">
      <c r="B273" s="237" t="s">
        <v>234</v>
      </c>
      <c r="C273" s="237" t="s">
        <v>546</v>
      </c>
      <c r="D273" s="6" t="s">
        <v>459</v>
      </c>
      <c r="E273" s="1">
        <v>0</v>
      </c>
      <c r="G273" s="2">
        <f t="shared" si="4"/>
        <v>0</v>
      </c>
      <c r="H273" s="2">
        <v>0</v>
      </c>
    </row>
    <row r="274" spans="2:8">
      <c r="B274" s="237" t="s">
        <v>234</v>
      </c>
      <c r="C274" s="237" t="s">
        <v>546</v>
      </c>
      <c r="D274" s="7" t="s">
        <v>460</v>
      </c>
      <c r="E274" s="1">
        <v>0</v>
      </c>
      <c r="G274" s="2">
        <f t="shared" si="4"/>
        <v>0</v>
      </c>
      <c r="H274" s="2">
        <v>0</v>
      </c>
    </row>
    <row r="275" spans="2:8">
      <c r="B275" s="237" t="s">
        <v>234</v>
      </c>
      <c r="C275" s="237" t="s">
        <v>546</v>
      </c>
      <c r="D275" s="8" t="s">
        <v>461</v>
      </c>
      <c r="E275" s="1">
        <v>0</v>
      </c>
      <c r="G275" s="2">
        <f t="shared" si="4"/>
        <v>0</v>
      </c>
      <c r="H275" s="2">
        <v>0</v>
      </c>
    </row>
    <row r="276" spans="2:8">
      <c r="B276" s="237" t="s">
        <v>234</v>
      </c>
      <c r="C276" s="237" t="s">
        <v>546</v>
      </c>
      <c r="D276" s="9" t="s">
        <v>462</v>
      </c>
      <c r="E276" s="1">
        <v>0</v>
      </c>
      <c r="G276" s="2">
        <f t="shared" si="4"/>
        <v>0</v>
      </c>
      <c r="H276" s="2">
        <v>0</v>
      </c>
    </row>
    <row r="277" spans="2:8">
      <c r="B277" s="237" t="s">
        <v>234</v>
      </c>
      <c r="C277" s="237" t="s">
        <v>546</v>
      </c>
      <c r="D277" s="10" t="s">
        <v>463</v>
      </c>
      <c r="E277" s="1">
        <v>0</v>
      </c>
      <c r="G277" s="2">
        <f t="shared" si="4"/>
        <v>0</v>
      </c>
      <c r="H277" s="2">
        <v>0</v>
      </c>
    </row>
    <row r="278" spans="2:8">
      <c r="B278" s="237" t="s">
        <v>234</v>
      </c>
      <c r="C278" s="237" t="s">
        <v>546</v>
      </c>
      <c r="D278" s="11" t="s">
        <v>464</v>
      </c>
      <c r="E278" s="1">
        <v>0</v>
      </c>
      <c r="G278" s="2">
        <f t="shared" si="4"/>
        <v>0</v>
      </c>
      <c r="H278" s="2">
        <v>0</v>
      </c>
    </row>
    <row r="279" spans="2:8">
      <c r="B279" s="237" t="s">
        <v>234</v>
      </c>
      <c r="C279" s="237" t="s">
        <v>546</v>
      </c>
      <c r="D279" s="13" t="s">
        <v>465</v>
      </c>
      <c r="E279" s="1">
        <v>0</v>
      </c>
      <c r="G279" s="2">
        <f t="shared" si="4"/>
        <v>0</v>
      </c>
      <c r="H279" s="2">
        <v>0</v>
      </c>
    </row>
    <row r="280" spans="2:8">
      <c r="B280" s="237" t="s">
        <v>234</v>
      </c>
      <c r="C280" s="237" t="s">
        <v>546</v>
      </c>
      <c r="D280" s="12" t="s">
        <v>937</v>
      </c>
      <c r="E280" s="1">
        <v>0</v>
      </c>
      <c r="G280" s="2">
        <f t="shared" si="4"/>
        <v>0</v>
      </c>
      <c r="H280" s="2">
        <v>0</v>
      </c>
    </row>
    <row r="281" spans="2:8">
      <c r="B281" s="237" t="s">
        <v>221</v>
      </c>
      <c r="C281" s="237" t="s">
        <v>547</v>
      </c>
      <c r="D281" s="5" t="s">
        <v>458</v>
      </c>
      <c r="E281" s="1">
        <v>0</v>
      </c>
      <c r="G281" s="2">
        <f t="shared" si="4"/>
        <v>0</v>
      </c>
      <c r="H281" s="2">
        <v>0</v>
      </c>
    </row>
    <row r="282" spans="2:8">
      <c r="B282" s="237" t="s">
        <v>221</v>
      </c>
      <c r="C282" s="237" t="s">
        <v>547</v>
      </c>
      <c r="D282" s="6" t="s">
        <v>459</v>
      </c>
      <c r="E282" s="1">
        <v>0</v>
      </c>
      <c r="G282" s="2">
        <f t="shared" si="4"/>
        <v>0</v>
      </c>
      <c r="H282" s="2">
        <v>0</v>
      </c>
    </row>
    <row r="283" spans="2:8">
      <c r="B283" s="237" t="s">
        <v>221</v>
      </c>
      <c r="C283" s="237" t="s">
        <v>547</v>
      </c>
      <c r="D283" s="7" t="s">
        <v>460</v>
      </c>
      <c r="E283" s="1">
        <v>0</v>
      </c>
      <c r="G283" s="2">
        <f t="shared" si="4"/>
        <v>0</v>
      </c>
      <c r="H283" s="2">
        <v>0</v>
      </c>
    </row>
    <row r="284" spans="2:8">
      <c r="B284" s="237" t="s">
        <v>221</v>
      </c>
      <c r="C284" s="237" t="s">
        <v>547</v>
      </c>
      <c r="D284" s="8" t="s">
        <v>461</v>
      </c>
      <c r="E284" s="1">
        <v>0</v>
      </c>
      <c r="G284" s="2">
        <f t="shared" si="4"/>
        <v>0</v>
      </c>
      <c r="H284" s="2">
        <v>0</v>
      </c>
    </row>
    <row r="285" spans="2:8">
      <c r="B285" s="237" t="s">
        <v>221</v>
      </c>
      <c r="C285" s="237" t="s">
        <v>547</v>
      </c>
      <c r="D285" s="9" t="s">
        <v>462</v>
      </c>
      <c r="E285" s="1">
        <v>0</v>
      </c>
      <c r="G285" s="2">
        <f t="shared" si="4"/>
        <v>0</v>
      </c>
      <c r="H285" s="2">
        <v>0</v>
      </c>
    </row>
    <row r="286" spans="2:8">
      <c r="B286" s="237" t="s">
        <v>221</v>
      </c>
      <c r="C286" s="237" t="s">
        <v>547</v>
      </c>
      <c r="D286" s="10" t="s">
        <v>463</v>
      </c>
      <c r="E286" s="1">
        <v>0</v>
      </c>
      <c r="G286" s="2">
        <f t="shared" si="4"/>
        <v>0</v>
      </c>
      <c r="H286" s="2">
        <v>0</v>
      </c>
    </row>
    <row r="287" spans="2:8">
      <c r="B287" s="237" t="s">
        <v>221</v>
      </c>
      <c r="C287" s="237" t="s">
        <v>547</v>
      </c>
      <c r="D287" s="11" t="s">
        <v>464</v>
      </c>
      <c r="E287" s="1">
        <v>0</v>
      </c>
      <c r="G287" s="2">
        <f t="shared" si="4"/>
        <v>0</v>
      </c>
      <c r="H287" s="2">
        <v>0</v>
      </c>
    </row>
    <row r="288" spans="2:8">
      <c r="B288" s="237" t="s">
        <v>221</v>
      </c>
      <c r="C288" s="237" t="s">
        <v>547</v>
      </c>
      <c r="D288" s="13" t="s">
        <v>465</v>
      </c>
      <c r="E288" s="1">
        <v>0</v>
      </c>
      <c r="G288" s="2">
        <f t="shared" si="4"/>
        <v>0</v>
      </c>
      <c r="H288" s="2">
        <v>0</v>
      </c>
    </row>
    <row r="289" spans="2:8">
      <c r="B289" s="237" t="s">
        <v>221</v>
      </c>
      <c r="C289" s="237" t="s">
        <v>547</v>
      </c>
      <c r="D289" s="12" t="s">
        <v>937</v>
      </c>
      <c r="E289" s="1">
        <v>0</v>
      </c>
      <c r="G289" s="2">
        <f t="shared" si="4"/>
        <v>0</v>
      </c>
      <c r="H289" s="2">
        <v>0</v>
      </c>
    </row>
    <row r="290" spans="2:8">
      <c r="B290" s="237" t="s">
        <v>262</v>
      </c>
      <c r="C290" s="237" t="s">
        <v>548</v>
      </c>
      <c r="D290" s="5" t="s">
        <v>458</v>
      </c>
      <c r="E290" s="1">
        <v>0</v>
      </c>
      <c r="G290" s="2">
        <f t="shared" si="4"/>
        <v>0</v>
      </c>
      <c r="H290" s="2">
        <v>0</v>
      </c>
    </row>
    <row r="291" spans="2:8">
      <c r="B291" s="237" t="s">
        <v>262</v>
      </c>
      <c r="C291" s="237" t="s">
        <v>548</v>
      </c>
      <c r="D291" s="6" t="s">
        <v>459</v>
      </c>
      <c r="E291" s="1">
        <v>0</v>
      </c>
      <c r="G291" s="2">
        <f t="shared" si="4"/>
        <v>0</v>
      </c>
      <c r="H291" s="2">
        <v>0</v>
      </c>
    </row>
    <row r="292" spans="2:8">
      <c r="B292" s="237" t="s">
        <v>262</v>
      </c>
      <c r="C292" s="237" t="s">
        <v>548</v>
      </c>
      <c r="D292" s="7" t="s">
        <v>460</v>
      </c>
      <c r="E292" s="1">
        <v>0</v>
      </c>
      <c r="G292" s="2">
        <f t="shared" si="4"/>
        <v>0</v>
      </c>
      <c r="H292" s="2">
        <v>0</v>
      </c>
    </row>
    <row r="293" spans="2:8">
      <c r="B293" s="237" t="s">
        <v>262</v>
      </c>
      <c r="C293" s="237" t="s">
        <v>548</v>
      </c>
      <c r="D293" s="8" t="s">
        <v>461</v>
      </c>
      <c r="E293" s="1">
        <v>0</v>
      </c>
      <c r="G293" s="2">
        <f t="shared" si="4"/>
        <v>0</v>
      </c>
      <c r="H293" s="2">
        <v>0</v>
      </c>
    </row>
    <row r="294" spans="2:8">
      <c r="B294" s="237" t="s">
        <v>262</v>
      </c>
      <c r="C294" s="237" t="s">
        <v>548</v>
      </c>
      <c r="D294" s="9" t="s">
        <v>462</v>
      </c>
      <c r="E294" s="1">
        <v>0</v>
      </c>
      <c r="G294" s="2">
        <f t="shared" si="4"/>
        <v>0</v>
      </c>
      <c r="H294" s="2">
        <v>0</v>
      </c>
    </row>
    <row r="295" spans="2:8">
      <c r="B295" s="237" t="s">
        <v>262</v>
      </c>
      <c r="C295" s="237" t="s">
        <v>548</v>
      </c>
      <c r="D295" s="10" t="s">
        <v>463</v>
      </c>
      <c r="E295" s="1">
        <v>0</v>
      </c>
      <c r="G295" s="2">
        <f t="shared" si="4"/>
        <v>0</v>
      </c>
      <c r="H295" s="2">
        <v>0</v>
      </c>
    </row>
    <row r="296" spans="2:8">
      <c r="B296" s="237" t="s">
        <v>262</v>
      </c>
      <c r="C296" s="237" t="s">
        <v>548</v>
      </c>
      <c r="D296" s="11" t="s">
        <v>464</v>
      </c>
      <c r="E296" s="1">
        <v>0</v>
      </c>
      <c r="G296" s="2">
        <f t="shared" si="4"/>
        <v>0</v>
      </c>
      <c r="H296" s="2">
        <v>0</v>
      </c>
    </row>
    <row r="297" spans="2:8">
      <c r="B297" s="237" t="s">
        <v>262</v>
      </c>
      <c r="C297" s="237" t="s">
        <v>548</v>
      </c>
      <c r="D297" s="13" t="s">
        <v>465</v>
      </c>
      <c r="E297" s="1">
        <v>0</v>
      </c>
      <c r="G297" s="2">
        <f t="shared" si="4"/>
        <v>0</v>
      </c>
      <c r="H297" s="2">
        <v>0</v>
      </c>
    </row>
    <row r="298" spans="2:8">
      <c r="B298" s="237" t="s">
        <v>262</v>
      </c>
      <c r="C298" s="237" t="s">
        <v>548</v>
      </c>
      <c r="D298" s="12" t="s">
        <v>937</v>
      </c>
      <c r="E298" s="1">
        <v>0</v>
      </c>
      <c r="G298" s="2">
        <f t="shared" si="4"/>
        <v>0</v>
      </c>
      <c r="H298" s="2">
        <v>0</v>
      </c>
    </row>
    <row r="299" spans="2:8">
      <c r="B299" s="237" t="s">
        <v>222</v>
      </c>
      <c r="C299" s="237" t="s">
        <v>549</v>
      </c>
      <c r="D299" s="5" t="s">
        <v>458</v>
      </c>
      <c r="E299" s="1">
        <v>0</v>
      </c>
      <c r="G299" s="2">
        <f t="shared" si="4"/>
        <v>0</v>
      </c>
      <c r="H299" s="2">
        <v>0</v>
      </c>
    </row>
    <row r="300" spans="2:8">
      <c r="B300" s="237" t="s">
        <v>222</v>
      </c>
      <c r="C300" s="237" t="s">
        <v>549</v>
      </c>
      <c r="D300" s="6" t="s">
        <v>459</v>
      </c>
      <c r="E300" s="1">
        <v>0</v>
      </c>
      <c r="G300" s="2">
        <f t="shared" si="4"/>
        <v>0</v>
      </c>
      <c r="H300" s="2">
        <v>0</v>
      </c>
    </row>
    <row r="301" spans="2:8">
      <c r="B301" s="237" t="s">
        <v>222</v>
      </c>
      <c r="C301" s="237" t="s">
        <v>549</v>
      </c>
      <c r="D301" s="7" t="s">
        <v>460</v>
      </c>
      <c r="E301" s="1">
        <v>0</v>
      </c>
      <c r="G301" s="2">
        <f t="shared" si="4"/>
        <v>0</v>
      </c>
      <c r="H301" s="2">
        <v>0</v>
      </c>
    </row>
    <row r="302" spans="2:8">
      <c r="B302" s="237" t="s">
        <v>222</v>
      </c>
      <c r="C302" s="237" t="s">
        <v>549</v>
      </c>
      <c r="D302" s="8" t="s">
        <v>461</v>
      </c>
      <c r="E302" s="1">
        <v>0</v>
      </c>
      <c r="G302" s="2">
        <f t="shared" si="4"/>
        <v>0</v>
      </c>
      <c r="H302" s="2">
        <v>0</v>
      </c>
    </row>
    <row r="303" spans="2:8">
      <c r="B303" s="237" t="s">
        <v>222</v>
      </c>
      <c r="C303" s="237" t="s">
        <v>549</v>
      </c>
      <c r="D303" s="9" t="s">
        <v>462</v>
      </c>
      <c r="E303" s="1">
        <v>0</v>
      </c>
      <c r="G303" s="2">
        <f t="shared" si="4"/>
        <v>0</v>
      </c>
      <c r="H303" s="2">
        <v>0</v>
      </c>
    </row>
    <row r="304" spans="2:8">
      <c r="B304" s="237" t="s">
        <v>222</v>
      </c>
      <c r="C304" s="237" t="s">
        <v>549</v>
      </c>
      <c r="D304" s="10" t="s">
        <v>463</v>
      </c>
      <c r="E304" s="1">
        <v>0</v>
      </c>
      <c r="G304" s="2">
        <f t="shared" si="4"/>
        <v>0</v>
      </c>
      <c r="H304" s="2">
        <v>0</v>
      </c>
    </row>
    <row r="305" spans="2:8">
      <c r="B305" s="237" t="s">
        <v>222</v>
      </c>
      <c r="C305" s="237" t="s">
        <v>549</v>
      </c>
      <c r="D305" s="11" t="s">
        <v>464</v>
      </c>
      <c r="E305" s="1">
        <v>0</v>
      </c>
      <c r="G305" s="2">
        <f t="shared" si="4"/>
        <v>0</v>
      </c>
      <c r="H305" s="2">
        <v>0</v>
      </c>
    </row>
    <row r="306" spans="2:8">
      <c r="B306" s="237" t="s">
        <v>222</v>
      </c>
      <c r="C306" s="237" t="s">
        <v>549</v>
      </c>
      <c r="D306" s="13" t="s">
        <v>465</v>
      </c>
      <c r="E306" s="1">
        <v>0</v>
      </c>
      <c r="G306" s="2">
        <f t="shared" si="4"/>
        <v>0</v>
      </c>
      <c r="H306" s="2">
        <v>0</v>
      </c>
    </row>
    <row r="307" spans="2:8">
      <c r="B307" s="237" t="s">
        <v>222</v>
      </c>
      <c r="C307" s="237" t="s">
        <v>549</v>
      </c>
      <c r="D307" s="12" t="s">
        <v>937</v>
      </c>
      <c r="E307" s="1">
        <v>0</v>
      </c>
      <c r="G307" s="2">
        <f t="shared" si="4"/>
        <v>0</v>
      </c>
      <c r="H307" s="2">
        <v>0</v>
      </c>
    </row>
    <row r="308" spans="2:8">
      <c r="B308" s="237" t="s">
        <v>263</v>
      </c>
      <c r="C308" s="237" t="s">
        <v>550</v>
      </c>
      <c r="D308" s="5" t="s">
        <v>458</v>
      </c>
      <c r="E308" s="1">
        <v>0</v>
      </c>
      <c r="G308" s="2">
        <f t="shared" si="4"/>
        <v>0</v>
      </c>
      <c r="H308" s="2">
        <v>0</v>
      </c>
    </row>
    <row r="309" spans="2:8">
      <c r="B309" s="237" t="s">
        <v>263</v>
      </c>
      <c r="C309" s="237" t="s">
        <v>550</v>
      </c>
      <c r="D309" s="6" t="s">
        <v>459</v>
      </c>
      <c r="E309" s="1">
        <v>0</v>
      </c>
      <c r="G309" s="2">
        <f t="shared" si="4"/>
        <v>0</v>
      </c>
      <c r="H309" s="2">
        <v>0</v>
      </c>
    </row>
    <row r="310" spans="2:8">
      <c r="B310" s="237" t="s">
        <v>263</v>
      </c>
      <c r="C310" s="237" t="s">
        <v>550</v>
      </c>
      <c r="D310" s="7" t="s">
        <v>460</v>
      </c>
      <c r="E310" s="1">
        <v>0</v>
      </c>
      <c r="G310" s="2">
        <f t="shared" si="4"/>
        <v>0</v>
      </c>
      <c r="H310" s="2">
        <v>0</v>
      </c>
    </row>
    <row r="311" spans="2:8">
      <c r="B311" s="237" t="s">
        <v>263</v>
      </c>
      <c r="C311" s="237" t="s">
        <v>550</v>
      </c>
      <c r="D311" s="8" t="s">
        <v>461</v>
      </c>
      <c r="E311" s="1">
        <v>0</v>
      </c>
      <c r="G311" s="2">
        <f t="shared" si="4"/>
        <v>0</v>
      </c>
      <c r="H311" s="2">
        <v>0</v>
      </c>
    </row>
    <row r="312" spans="2:8">
      <c r="B312" s="237" t="s">
        <v>263</v>
      </c>
      <c r="C312" s="237" t="s">
        <v>550</v>
      </c>
      <c r="D312" s="9" t="s">
        <v>462</v>
      </c>
      <c r="E312" s="1">
        <v>0</v>
      </c>
      <c r="G312" s="2">
        <f t="shared" si="4"/>
        <v>0</v>
      </c>
      <c r="H312" s="2">
        <v>0</v>
      </c>
    </row>
    <row r="313" spans="2:8">
      <c r="B313" s="237" t="s">
        <v>263</v>
      </c>
      <c r="C313" s="237" t="s">
        <v>550</v>
      </c>
      <c r="D313" s="10" t="s">
        <v>463</v>
      </c>
      <c r="E313" s="1">
        <v>0</v>
      </c>
      <c r="G313" s="2">
        <f t="shared" si="4"/>
        <v>0</v>
      </c>
      <c r="H313" s="2">
        <v>0</v>
      </c>
    </row>
    <row r="314" spans="2:8">
      <c r="B314" s="237" t="s">
        <v>263</v>
      </c>
      <c r="C314" s="237" t="s">
        <v>550</v>
      </c>
      <c r="D314" s="11" t="s">
        <v>464</v>
      </c>
      <c r="E314" s="1">
        <v>0</v>
      </c>
      <c r="G314" s="2">
        <f t="shared" si="4"/>
        <v>0</v>
      </c>
      <c r="H314" s="2">
        <v>0</v>
      </c>
    </row>
    <row r="315" spans="2:8">
      <c r="B315" s="237" t="s">
        <v>263</v>
      </c>
      <c r="C315" s="237" t="s">
        <v>550</v>
      </c>
      <c r="D315" s="13" t="s">
        <v>465</v>
      </c>
      <c r="E315" s="1">
        <v>0</v>
      </c>
      <c r="G315" s="2">
        <f t="shared" si="4"/>
        <v>0</v>
      </c>
      <c r="H315" s="2">
        <v>0</v>
      </c>
    </row>
    <row r="316" spans="2:8">
      <c r="B316" s="237" t="s">
        <v>263</v>
      </c>
      <c r="C316" s="237" t="s">
        <v>550</v>
      </c>
      <c r="D316" s="12" t="s">
        <v>937</v>
      </c>
      <c r="E316" s="1">
        <v>0</v>
      </c>
      <c r="G316" s="2">
        <f t="shared" si="4"/>
        <v>0</v>
      </c>
      <c r="H316" s="2">
        <v>0</v>
      </c>
    </row>
    <row r="317" spans="2:8">
      <c r="B317" s="237" t="s">
        <v>169</v>
      </c>
      <c r="C317" s="237" t="s">
        <v>551</v>
      </c>
      <c r="D317" s="5" t="s">
        <v>458</v>
      </c>
      <c r="E317" s="1">
        <v>0</v>
      </c>
      <c r="G317" s="2">
        <f t="shared" si="4"/>
        <v>0</v>
      </c>
      <c r="H317" s="2">
        <v>0</v>
      </c>
    </row>
    <row r="318" spans="2:8">
      <c r="B318" s="237" t="s">
        <v>169</v>
      </c>
      <c r="C318" s="237" t="s">
        <v>551</v>
      </c>
      <c r="D318" s="6" t="s">
        <v>459</v>
      </c>
      <c r="E318" s="1">
        <v>0</v>
      </c>
      <c r="G318" s="2">
        <f t="shared" si="4"/>
        <v>0</v>
      </c>
      <c r="H318" s="2">
        <v>0</v>
      </c>
    </row>
    <row r="319" spans="2:8">
      <c r="B319" s="237" t="s">
        <v>169</v>
      </c>
      <c r="C319" s="237" t="s">
        <v>551</v>
      </c>
      <c r="D319" s="7" t="s">
        <v>460</v>
      </c>
      <c r="E319" s="1">
        <v>0</v>
      </c>
      <c r="G319" s="2">
        <f t="shared" si="4"/>
        <v>0</v>
      </c>
      <c r="H319" s="2">
        <v>0</v>
      </c>
    </row>
    <row r="320" spans="2:8">
      <c r="B320" s="237" t="s">
        <v>169</v>
      </c>
      <c r="C320" s="237" t="s">
        <v>551</v>
      </c>
      <c r="D320" s="8" t="s">
        <v>461</v>
      </c>
      <c r="E320" s="1">
        <v>0</v>
      </c>
      <c r="G320" s="2">
        <f t="shared" si="4"/>
        <v>0</v>
      </c>
      <c r="H320" s="2">
        <v>0</v>
      </c>
    </row>
    <row r="321" spans="2:8">
      <c r="B321" s="237" t="s">
        <v>169</v>
      </c>
      <c r="C321" s="237" t="s">
        <v>551</v>
      </c>
      <c r="D321" s="9" t="s">
        <v>462</v>
      </c>
      <c r="E321" s="1">
        <v>0</v>
      </c>
      <c r="G321" s="2">
        <f t="shared" si="4"/>
        <v>0</v>
      </c>
      <c r="H321" s="2">
        <v>0</v>
      </c>
    </row>
    <row r="322" spans="2:8">
      <c r="B322" s="237" t="s">
        <v>169</v>
      </c>
      <c r="C322" s="237" t="s">
        <v>551</v>
      </c>
      <c r="D322" s="10" t="s">
        <v>463</v>
      </c>
      <c r="E322" s="1">
        <v>0</v>
      </c>
      <c r="G322" s="2">
        <f t="shared" ref="G322:G385" si="5">E322*F322</f>
        <v>0</v>
      </c>
      <c r="H322" s="2">
        <v>0</v>
      </c>
    </row>
    <row r="323" spans="2:8">
      <c r="B323" s="237" t="s">
        <v>169</v>
      </c>
      <c r="C323" s="237" t="s">
        <v>551</v>
      </c>
      <c r="D323" s="11" t="s">
        <v>464</v>
      </c>
      <c r="E323" s="1">
        <v>0</v>
      </c>
      <c r="G323" s="2">
        <f t="shared" si="5"/>
        <v>0</v>
      </c>
      <c r="H323" s="2">
        <v>0</v>
      </c>
    </row>
    <row r="324" spans="2:8">
      <c r="B324" s="237" t="s">
        <v>169</v>
      </c>
      <c r="C324" s="237" t="s">
        <v>551</v>
      </c>
      <c r="D324" s="13" t="s">
        <v>465</v>
      </c>
      <c r="E324" s="1">
        <v>0</v>
      </c>
      <c r="G324" s="2">
        <f t="shared" si="5"/>
        <v>0</v>
      </c>
      <c r="H324" s="2">
        <v>0</v>
      </c>
    </row>
    <row r="325" spans="2:8">
      <c r="B325" s="237" t="s">
        <v>169</v>
      </c>
      <c r="C325" s="237" t="s">
        <v>551</v>
      </c>
      <c r="D325" s="12" t="s">
        <v>937</v>
      </c>
      <c r="E325" s="1">
        <v>0</v>
      </c>
      <c r="G325" s="2">
        <f t="shared" si="5"/>
        <v>0</v>
      </c>
      <c r="H325" s="2">
        <v>0</v>
      </c>
    </row>
    <row r="326" spans="2:8">
      <c r="B326" s="237" t="s">
        <v>170</v>
      </c>
      <c r="C326" s="237" t="s">
        <v>552</v>
      </c>
      <c r="D326" s="5" t="s">
        <v>458</v>
      </c>
      <c r="E326" s="1">
        <v>0</v>
      </c>
      <c r="G326" s="2">
        <f t="shared" si="5"/>
        <v>0</v>
      </c>
      <c r="H326" s="2">
        <v>0</v>
      </c>
    </row>
    <row r="327" spans="2:8">
      <c r="B327" s="237" t="s">
        <v>170</v>
      </c>
      <c r="C327" s="237" t="s">
        <v>552</v>
      </c>
      <c r="D327" s="6" t="s">
        <v>459</v>
      </c>
      <c r="E327" s="1">
        <v>0</v>
      </c>
      <c r="G327" s="2">
        <f t="shared" si="5"/>
        <v>0</v>
      </c>
      <c r="H327" s="2">
        <v>0</v>
      </c>
    </row>
    <row r="328" spans="2:8">
      <c r="B328" s="237" t="s">
        <v>170</v>
      </c>
      <c r="C328" s="237" t="s">
        <v>552</v>
      </c>
      <c r="D328" s="7" t="s">
        <v>460</v>
      </c>
      <c r="E328" s="1">
        <v>0</v>
      </c>
      <c r="G328" s="2">
        <f t="shared" si="5"/>
        <v>0</v>
      </c>
      <c r="H328" s="2">
        <v>0</v>
      </c>
    </row>
    <row r="329" spans="2:8">
      <c r="B329" s="237" t="s">
        <v>170</v>
      </c>
      <c r="C329" s="237" t="s">
        <v>552</v>
      </c>
      <c r="D329" s="8" t="s">
        <v>461</v>
      </c>
      <c r="E329" s="1">
        <v>0</v>
      </c>
      <c r="G329" s="2">
        <f t="shared" si="5"/>
        <v>0</v>
      </c>
      <c r="H329" s="2">
        <v>0</v>
      </c>
    </row>
    <row r="330" spans="2:8">
      <c r="B330" s="237" t="s">
        <v>170</v>
      </c>
      <c r="C330" s="237" t="s">
        <v>552</v>
      </c>
      <c r="D330" s="9" t="s">
        <v>462</v>
      </c>
      <c r="E330" s="1">
        <v>0</v>
      </c>
      <c r="G330" s="2">
        <f t="shared" si="5"/>
        <v>0</v>
      </c>
      <c r="H330" s="2">
        <v>0</v>
      </c>
    </row>
    <row r="331" spans="2:8">
      <c r="B331" s="237" t="s">
        <v>170</v>
      </c>
      <c r="C331" s="237" t="s">
        <v>552</v>
      </c>
      <c r="D331" s="10" t="s">
        <v>463</v>
      </c>
      <c r="E331" s="1">
        <v>0</v>
      </c>
      <c r="G331" s="2">
        <f t="shared" si="5"/>
        <v>0</v>
      </c>
      <c r="H331" s="2">
        <v>0</v>
      </c>
    </row>
    <row r="332" spans="2:8">
      <c r="B332" s="237" t="s">
        <v>170</v>
      </c>
      <c r="C332" s="237" t="s">
        <v>552</v>
      </c>
      <c r="D332" s="11" t="s">
        <v>464</v>
      </c>
      <c r="E332" s="1">
        <v>0</v>
      </c>
      <c r="G332" s="2">
        <f t="shared" si="5"/>
        <v>0</v>
      </c>
      <c r="H332" s="2">
        <v>0</v>
      </c>
    </row>
    <row r="333" spans="2:8">
      <c r="B333" s="237" t="s">
        <v>170</v>
      </c>
      <c r="C333" s="237" t="s">
        <v>552</v>
      </c>
      <c r="D333" s="13" t="s">
        <v>465</v>
      </c>
      <c r="E333" s="1">
        <v>0</v>
      </c>
      <c r="G333" s="2">
        <f t="shared" si="5"/>
        <v>0</v>
      </c>
      <c r="H333" s="2">
        <v>0</v>
      </c>
    </row>
    <row r="334" spans="2:8">
      <c r="B334" s="237" t="s">
        <v>170</v>
      </c>
      <c r="C334" s="237" t="s">
        <v>552</v>
      </c>
      <c r="D334" s="12" t="s">
        <v>937</v>
      </c>
      <c r="E334" s="1">
        <v>0</v>
      </c>
      <c r="G334" s="2">
        <f t="shared" si="5"/>
        <v>0</v>
      </c>
      <c r="H334" s="2">
        <v>0</v>
      </c>
    </row>
    <row r="335" spans="2:8">
      <c r="B335" s="237" t="s">
        <v>317</v>
      </c>
      <c r="C335" s="237" t="s">
        <v>553</v>
      </c>
      <c r="D335" s="5" t="s">
        <v>458</v>
      </c>
      <c r="E335" s="1">
        <v>0</v>
      </c>
      <c r="G335" s="2">
        <f t="shared" si="5"/>
        <v>0</v>
      </c>
      <c r="H335" s="2">
        <v>0</v>
      </c>
    </row>
    <row r="336" spans="2:8">
      <c r="B336" s="237" t="s">
        <v>317</v>
      </c>
      <c r="C336" s="237" t="s">
        <v>553</v>
      </c>
      <c r="D336" s="6" t="s">
        <v>459</v>
      </c>
      <c r="E336" s="1">
        <v>0</v>
      </c>
      <c r="G336" s="2">
        <f t="shared" si="5"/>
        <v>0</v>
      </c>
      <c r="H336" s="2">
        <v>0</v>
      </c>
    </row>
    <row r="337" spans="2:8">
      <c r="B337" s="237" t="s">
        <v>317</v>
      </c>
      <c r="C337" s="237" t="s">
        <v>553</v>
      </c>
      <c r="D337" s="7" t="s">
        <v>460</v>
      </c>
      <c r="E337" s="1">
        <v>0</v>
      </c>
      <c r="G337" s="2">
        <f t="shared" si="5"/>
        <v>0</v>
      </c>
      <c r="H337" s="2">
        <v>0</v>
      </c>
    </row>
    <row r="338" spans="2:8">
      <c r="B338" s="237" t="s">
        <v>317</v>
      </c>
      <c r="C338" s="237" t="s">
        <v>553</v>
      </c>
      <c r="D338" s="8" t="s">
        <v>461</v>
      </c>
      <c r="E338" s="1">
        <v>0</v>
      </c>
      <c r="G338" s="2">
        <f t="shared" si="5"/>
        <v>0</v>
      </c>
      <c r="H338" s="2">
        <v>0</v>
      </c>
    </row>
    <row r="339" spans="2:8">
      <c r="B339" s="237" t="s">
        <v>317</v>
      </c>
      <c r="C339" s="237" t="s">
        <v>553</v>
      </c>
      <c r="D339" s="9" t="s">
        <v>462</v>
      </c>
      <c r="E339" s="1">
        <v>0</v>
      </c>
      <c r="G339" s="2">
        <f t="shared" si="5"/>
        <v>0</v>
      </c>
      <c r="H339" s="2">
        <v>0</v>
      </c>
    </row>
    <row r="340" spans="2:8">
      <c r="B340" s="237" t="s">
        <v>317</v>
      </c>
      <c r="C340" s="237" t="s">
        <v>553</v>
      </c>
      <c r="D340" s="10" t="s">
        <v>463</v>
      </c>
      <c r="E340" s="1">
        <v>0</v>
      </c>
      <c r="G340" s="2">
        <f t="shared" si="5"/>
        <v>0</v>
      </c>
      <c r="H340" s="2">
        <v>0</v>
      </c>
    </row>
    <row r="341" spans="2:8">
      <c r="B341" s="237" t="s">
        <v>317</v>
      </c>
      <c r="C341" s="237" t="s">
        <v>553</v>
      </c>
      <c r="D341" s="11" t="s">
        <v>464</v>
      </c>
      <c r="E341" s="1">
        <v>0</v>
      </c>
      <c r="G341" s="2">
        <f t="shared" si="5"/>
        <v>0</v>
      </c>
      <c r="H341" s="2">
        <v>0</v>
      </c>
    </row>
    <row r="342" spans="2:8">
      <c r="B342" s="237" t="s">
        <v>317</v>
      </c>
      <c r="C342" s="237" t="s">
        <v>553</v>
      </c>
      <c r="D342" s="13" t="s">
        <v>465</v>
      </c>
      <c r="E342" s="1">
        <v>0</v>
      </c>
      <c r="G342" s="2">
        <f t="shared" si="5"/>
        <v>0</v>
      </c>
      <c r="H342" s="2">
        <v>0</v>
      </c>
    </row>
    <row r="343" spans="2:8">
      <c r="B343" s="237" t="s">
        <v>317</v>
      </c>
      <c r="C343" s="237" t="s">
        <v>553</v>
      </c>
      <c r="D343" s="12" t="s">
        <v>937</v>
      </c>
      <c r="E343" s="1">
        <v>0</v>
      </c>
      <c r="G343" s="2">
        <f t="shared" si="5"/>
        <v>0</v>
      </c>
      <c r="H343" s="2">
        <v>0</v>
      </c>
    </row>
    <row r="344" spans="2:8">
      <c r="B344" s="237" t="s">
        <v>201</v>
      </c>
      <c r="C344" s="237" t="s">
        <v>554</v>
      </c>
      <c r="D344" s="5" t="s">
        <v>458</v>
      </c>
      <c r="E344" s="1">
        <v>0</v>
      </c>
      <c r="G344" s="2">
        <f t="shared" si="5"/>
        <v>0</v>
      </c>
      <c r="H344" s="2">
        <v>0</v>
      </c>
    </row>
    <row r="345" spans="2:8">
      <c r="B345" s="237" t="s">
        <v>201</v>
      </c>
      <c r="C345" s="237" t="s">
        <v>554</v>
      </c>
      <c r="D345" s="6" t="s">
        <v>459</v>
      </c>
      <c r="E345" s="1">
        <v>0</v>
      </c>
      <c r="G345" s="2">
        <f t="shared" si="5"/>
        <v>0</v>
      </c>
      <c r="H345" s="2">
        <v>0</v>
      </c>
    </row>
    <row r="346" spans="2:8">
      <c r="B346" s="237" t="s">
        <v>201</v>
      </c>
      <c r="C346" s="237" t="s">
        <v>554</v>
      </c>
      <c r="D346" s="7" t="s">
        <v>460</v>
      </c>
      <c r="E346" s="1">
        <v>0</v>
      </c>
      <c r="G346" s="2">
        <f t="shared" si="5"/>
        <v>0</v>
      </c>
      <c r="H346" s="2">
        <v>0</v>
      </c>
    </row>
    <row r="347" spans="2:8">
      <c r="B347" s="237" t="s">
        <v>201</v>
      </c>
      <c r="C347" s="237" t="s">
        <v>554</v>
      </c>
      <c r="D347" s="8" t="s">
        <v>461</v>
      </c>
      <c r="E347" s="1">
        <v>0</v>
      </c>
      <c r="G347" s="2">
        <f t="shared" si="5"/>
        <v>0</v>
      </c>
      <c r="H347" s="2">
        <v>0</v>
      </c>
    </row>
    <row r="348" spans="2:8">
      <c r="B348" s="237" t="s">
        <v>201</v>
      </c>
      <c r="C348" s="237" t="s">
        <v>554</v>
      </c>
      <c r="D348" s="9" t="s">
        <v>462</v>
      </c>
      <c r="E348" s="1">
        <v>0</v>
      </c>
      <c r="G348" s="2">
        <f t="shared" si="5"/>
        <v>0</v>
      </c>
      <c r="H348" s="2">
        <v>0</v>
      </c>
    </row>
    <row r="349" spans="2:8">
      <c r="B349" s="237" t="s">
        <v>201</v>
      </c>
      <c r="C349" s="237" t="s">
        <v>554</v>
      </c>
      <c r="D349" s="10" t="s">
        <v>463</v>
      </c>
      <c r="E349" s="1">
        <v>0</v>
      </c>
      <c r="G349" s="2">
        <f t="shared" si="5"/>
        <v>0</v>
      </c>
      <c r="H349" s="2">
        <v>0</v>
      </c>
    </row>
    <row r="350" spans="2:8">
      <c r="B350" s="237" t="s">
        <v>201</v>
      </c>
      <c r="C350" s="237" t="s">
        <v>554</v>
      </c>
      <c r="D350" s="11" t="s">
        <v>464</v>
      </c>
      <c r="E350" s="1">
        <v>0</v>
      </c>
      <c r="G350" s="2">
        <f t="shared" si="5"/>
        <v>0</v>
      </c>
      <c r="H350" s="2">
        <v>0</v>
      </c>
    </row>
    <row r="351" spans="2:8">
      <c r="B351" s="237" t="s">
        <v>201</v>
      </c>
      <c r="C351" s="237" t="s">
        <v>554</v>
      </c>
      <c r="D351" s="13" t="s">
        <v>465</v>
      </c>
      <c r="E351" s="1">
        <v>0</v>
      </c>
      <c r="G351" s="2">
        <f t="shared" si="5"/>
        <v>0</v>
      </c>
      <c r="H351" s="2">
        <v>0</v>
      </c>
    </row>
    <row r="352" spans="2:8">
      <c r="B352" s="237" t="s">
        <v>201</v>
      </c>
      <c r="C352" s="237" t="s">
        <v>554</v>
      </c>
      <c r="D352" s="12" t="s">
        <v>937</v>
      </c>
      <c r="E352" s="1">
        <v>0</v>
      </c>
      <c r="G352" s="2">
        <f t="shared" si="5"/>
        <v>0</v>
      </c>
      <c r="H352" s="2">
        <v>0</v>
      </c>
    </row>
    <row r="353" spans="2:8">
      <c r="B353" s="237" t="s">
        <v>268</v>
      </c>
      <c r="C353" s="237" t="s">
        <v>555</v>
      </c>
      <c r="D353" s="5" t="s">
        <v>458</v>
      </c>
      <c r="E353" s="1">
        <v>0</v>
      </c>
      <c r="G353" s="2">
        <f t="shared" si="5"/>
        <v>0</v>
      </c>
      <c r="H353" s="2">
        <v>0</v>
      </c>
    </row>
    <row r="354" spans="2:8">
      <c r="B354" s="237" t="s">
        <v>268</v>
      </c>
      <c r="C354" s="237" t="s">
        <v>555</v>
      </c>
      <c r="D354" s="6" t="s">
        <v>459</v>
      </c>
      <c r="E354" s="1">
        <v>0</v>
      </c>
      <c r="G354" s="2">
        <f t="shared" si="5"/>
        <v>0</v>
      </c>
      <c r="H354" s="2">
        <v>0</v>
      </c>
    </row>
    <row r="355" spans="2:8">
      <c r="B355" s="237" t="s">
        <v>268</v>
      </c>
      <c r="C355" s="237" t="s">
        <v>555</v>
      </c>
      <c r="D355" s="7" t="s">
        <v>460</v>
      </c>
      <c r="E355" s="1">
        <v>0</v>
      </c>
      <c r="G355" s="2">
        <f t="shared" si="5"/>
        <v>0</v>
      </c>
      <c r="H355" s="2">
        <v>0</v>
      </c>
    </row>
    <row r="356" spans="2:8">
      <c r="B356" s="237" t="s">
        <v>268</v>
      </c>
      <c r="C356" s="237" t="s">
        <v>555</v>
      </c>
      <c r="D356" s="8" t="s">
        <v>461</v>
      </c>
      <c r="E356" s="1">
        <v>0</v>
      </c>
      <c r="G356" s="2">
        <f t="shared" si="5"/>
        <v>0</v>
      </c>
      <c r="H356" s="2">
        <v>0</v>
      </c>
    </row>
    <row r="357" spans="2:8">
      <c r="B357" s="237" t="s">
        <v>268</v>
      </c>
      <c r="C357" s="237" t="s">
        <v>555</v>
      </c>
      <c r="D357" s="9" t="s">
        <v>462</v>
      </c>
      <c r="E357" s="1">
        <v>0</v>
      </c>
      <c r="G357" s="2">
        <f t="shared" si="5"/>
        <v>0</v>
      </c>
      <c r="H357" s="2">
        <v>0</v>
      </c>
    </row>
    <row r="358" spans="2:8">
      <c r="B358" s="237" t="s">
        <v>268</v>
      </c>
      <c r="C358" s="237" t="s">
        <v>555</v>
      </c>
      <c r="D358" s="10" t="s">
        <v>463</v>
      </c>
      <c r="E358" s="1">
        <v>0</v>
      </c>
      <c r="G358" s="2">
        <f t="shared" si="5"/>
        <v>0</v>
      </c>
      <c r="H358" s="2">
        <v>0</v>
      </c>
    </row>
    <row r="359" spans="2:8">
      <c r="B359" s="237" t="s">
        <v>268</v>
      </c>
      <c r="C359" s="237" t="s">
        <v>555</v>
      </c>
      <c r="D359" s="11" t="s">
        <v>464</v>
      </c>
      <c r="E359" s="1">
        <v>0</v>
      </c>
      <c r="G359" s="2">
        <f t="shared" si="5"/>
        <v>0</v>
      </c>
      <c r="H359" s="2">
        <v>0</v>
      </c>
    </row>
    <row r="360" spans="2:8">
      <c r="B360" s="237" t="s">
        <v>268</v>
      </c>
      <c r="C360" s="237" t="s">
        <v>555</v>
      </c>
      <c r="D360" s="13" t="s">
        <v>465</v>
      </c>
      <c r="E360" s="1">
        <v>0</v>
      </c>
      <c r="G360" s="2">
        <f t="shared" si="5"/>
        <v>0</v>
      </c>
      <c r="H360" s="2">
        <v>0</v>
      </c>
    </row>
    <row r="361" spans="2:8">
      <c r="B361" s="237" t="s">
        <v>268</v>
      </c>
      <c r="C361" s="237" t="s">
        <v>555</v>
      </c>
      <c r="D361" s="12" t="s">
        <v>937</v>
      </c>
      <c r="E361" s="1">
        <v>0</v>
      </c>
      <c r="G361" s="2">
        <f t="shared" si="5"/>
        <v>0</v>
      </c>
      <c r="H361" s="2">
        <v>0</v>
      </c>
    </row>
    <row r="362" spans="2:8">
      <c r="B362" s="237" t="s">
        <v>171</v>
      </c>
      <c r="C362" s="237" t="s">
        <v>556</v>
      </c>
      <c r="D362" s="5" t="s">
        <v>458</v>
      </c>
      <c r="E362" s="1">
        <v>0</v>
      </c>
      <c r="G362" s="2">
        <f t="shared" si="5"/>
        <v>0</v>
      </c>
      <c r="H362" s="2">
        <v>0</v>
      </c>
    </row>
    <row r="363" spans="2:8">
      <c r="B363" s="237" t="s">
        <v>171</v>
      </c>
      <c r="C363" s="237" t="s">
        <v>556</v>
      </c>
      <c r="D363" s="6" t="s">
        <v>459</v>
      </c>
      <c r="E363" s="1">
        <v>0</v>
      </c>
      <c r="G363" s="2">
        <f t="shared" si="5"/>
        <v>0</v>
      </c>
      <c r="H363" s="2">
        <v>0</v>
      </c>
    </row>
    <row r="364" spans="2:8">
      <c r="B364" s="237" t="s">
        <v>171</v>
      </c>
      <c r="C364" s="237" t="s">
        <v>556</v>
      </c>
      <c r="D364" s="7" t="s">
        <v>460</v>
      </c>
      <c r="E364" s="1">
        <v>0</v>
      </c>
      <c r="G364" s="2">
        <f t="shared" si="5"/>
        <v>0</v>
      </c>
      <c r="H364" s="2">
        <v>0</v>
      </c>
    </row>
    <row r="365" spans="2:8">
      <c r="B365" s="237" t="s">
        <v>171</v>
      </c>
      <c r="C365" s="237" t="s">
        <v>556</v>
      </c>
      <c r="D365" s="8" t="s">
        <v>461</v>
      </c>
      <c r="E365" s="1">
        <v>0</v>
      </c>
      <c r="G365" s="2">
        <f t="shared" si="5"/>
        <v>0</v>
      </c>
      <c r="H365" s="2">
        <v>0</v>
      </c>
    </row>
    <row r="366" spans="2:8">
      <c r="B366" s="237" t="s">
        <v>171</v>
      </c>
      <c r="C366" s="237" t="s">
        <v>556</v>
      </c>
      <c r="D366" s="9" t="s">
        <v>462</v>
      </c>
      <c r="E366" s="1">
        <v>0</v>
      </c>
      <c r="G366" s="2">
        <f t="shared" si="5"/>
        <v>0</v>
      </c>
      <c r="H366" s="2">
        <v>0</v>
      </c>
    </row>
    <row r="367" spans="2:8">
      <c r="B367" s="237" t="s">
        <v>171</v>
      </c>
      <c r="C367" s="237" t="s">
        <v>556</v>
      </c>
      <c r="D367" s="10" t="s">
        <v>463</v>
      </c>
      <c r="E367" s="1">
        <v>0</v>
      </c>
      <c r="G367" s="2">
        <f t="shared" si="5"/>
        <v>0</v>
      </c>
      <c r="H367" s="2">
        <v>0</v>
      </c>
    </row>
    <row r="368" spans="2:8">
      <c r="B368" s="237" t="s">
        <v>171</v>
      </c>
      <c r="C368" s="237" t="s">
        <v>556</v>
      </c>
      <c r="D368" s="11" t="s">
        <v>464</v>
      </c>
      <c r="E368" s="1">
        <v>0</v>
      </c>
      <c r="G368" s="2">
        <f t="shared" si="5"/>
        <v>0</v>
      </c>
      <c r="H368" s="2">
        <v>0</v>
      </c>
    </row>
    <row r="369" spans="2:8">
      <c r="B369" s="237" t="s">
        <v>171</v>
      </c>
      <c r="C369" s="237" t="s">
        <v>556</v>
      </c>
      <c r="D369" s="13" t="s">
        <v>465</v>
      </c>
      <c r="E369" s="1">
        <v>0</v>
      </c>
      <c r="G369" s="2">
        <f t="shared" si="5"/>
        <v>0</v>
      </c>
      <c r="H369" s="2">
        <v>0</v>
      </c>
    </row>
    <row r="370" spans="2:8">
      <c r="B370" s="237" t="s">
        <v>171</v>
      </c>
      <c r="C370" s="237" t="s">
        <v>556</v>
      </c>
      <c r="D370" s="12" t="s">
        <v>937</v>
      </c>
      <c r="E370" s="1">
        <v>0</v>
      </c>
      <c r="G370" s="2">
        <f t="shared" si="5"/>
        <v>0</v>
      </c>
      <c r="H370" s="2">
        <v>0</v>
      </c>
    </row>
    <row r="371" spans="2:8">
      <c r="B371" s="237" t="s">
        <v>269</v>
      </c>
      <c r="C371" s="237" t="s">
        <v>557</v>
      </c>
      <c r="D371" s="5" t="s">
        <v>458</v>
      </c>
      <c r="E371" s="1">
        <v>0</v>
      </c>
      <c r="G371" s="2">
        <f t="shared" si="5"/>
        <v>0</v>
      </c>
      <c r="H371" s="2">
        <v>0</v>
      </c>
    </row>
    <row r="372" spans="2:8">
      <c r="B372" s="237" t="s">
        <v>269</v>
      </c>
      <c r="C372" s="237" t="s">
        <v>557</v>
      </c>
      <c r="D372" s="6" t="s">
        <v>459</v>
      </c>
      <c r="E372" s="1">
        <v>0</v>
      </c>
      <c r="G372" s="2">
        <f t="shared" si="5"/>
        <v>0</v>
      </c>
      <c r="H372" s="2">
        <v>0</v>
      </c>
    </row>
    <row r="373" spans="2:8">
      <c r="B373" s="237" t="s">
        <v>269</v>
      </c>
      <c r="C373" s="237" t="s">
        <v>557</v>
      </c>
      <c r="D373" s="7" t="s">
        <v>460</v>
      </c>
      <c r="E373" s="1">
        <v>0</v>
      </c>
      <c r="G373" s="2">
        <f t="shared" si="5"/>
        <v>0</v>
      </c>
      <c r="H373" s="2">
        <v>0</v>
      </c>
    </row>
    <row r="374" spans="2:8">
      <c r="B374" s="237" t="s">
        <v>269</v>
      </c>
      <c r="C374" s="237" t="s">
        <v>557</v>
      </c>
      <c r="D374" s="8" t="s">
        <v>461</v>
      </c>
      <c r="E374" s="1">
        <v>0</v>
      </c>
      <c r="G374" s="2">
        <f t="shared" si="5"/>
        <v>0</v>
      </c>
      <c r="H374" s="2">
        <v>0</v>
      </c>
    </row>
    <row r="375" spans="2:8">
      <c r="B375" s="237" t="s">
        <v>269</v>
      </c>
      <c r="C375" s="237" t="s">
        <v>557</v>
      </c>
      <c r="D375" s="9" t="s">
        <v>462</v>
      </c>
      <c r="E375" s="1">
        <v>0</v>
      </c>
      <c r="G375" s="2">
        <f t="shared" si="5"/>
        <v>0</v>
      </c>
      <c r="H375" s="2">
        <v>0</v>
      </c>
    </row>
    <row r="376" spans="2:8">
      <c r="B376" s="237" t="s">
        <v>269</v>
      </c>
      <c r="C376" s="237" t="s">
        <v>557</v>
      </c>
      <c r="D376" s="10" t="s">
        <v>463</v>
      </c>
      <c r="E376" s="1">
        <v>0</v>
      </c>
      <c r="G376" s="2">
        <f t="shared" si="5"/>
        <v>0</v>
      </c>
      <c r="H376" s="2">
        <v>0</v>
      </c>
    </row>
    <row r="377" spans="2:8">
      <c r="B377" s="237" t="s">
        <v>269</v>
      </c>
      <c r="C377" s="237" t="s">
        <v>557</v>
      </c>
      <c r="D377" s="11" t="s">
        <v>464</v>
      </c>
      <c r="E377" s="1">
        <v>0</v>
      </c>
      <c r="G377" s="2">
        <f t="shared" si="5"/>
        <v>0</v>
      </c>
      <c r="H377" s="2">
        <v>0</v>
      </c>
    </row>
    <row r="378" spans="2:8">
      <c r="B378" s="237" t="s">
        <v>269</v>
      </c>
      <c r="C378" s="237" t="s">
        <v>557</v>
      </c>
      <c r="D378" s="13" t="s">
        <v>465</v>
      </c>
      <c r="E378" s="1">
        <v>0</v>
      </c>
      <c r="G378" s="2">
        <f t="shared" si="5"/>
        <v>0</v>
      </c>
      <c r="H378" s="2">
        <v>0</v>
      </c>
    </row>
    <row r="379" spans="2:8">
      <c r="B379" s="237" t="s">
        <v>269</v>
      </c>
      <c r="C379" s="237" t="s">
        <v>557</v>
      </c>
      <c r="D379" s="12" t="s">
        <v>937</v>
      </c>
      <c r="E379" s="1">
        <v>0</v>
      </c>
      <c r="G379" s="2">
        <f t="shared" si="5"/>
        <v>0</v>
      </c>
      <c r="H379" s="2">
        <v>0</v>
      </c>
    </row>
    <row r="380" spans="2:8">
      <c r="B380" s="237" t="s">
        <v>172</v>
      </c>
      <c r="C380" s="237" t="s">
        <v>558</v>
      </c>
      <c r="D380" s="5" t="s">
        <v>458</v>
      </c>
      <c r="E380" s="1">
        <v>0</v>
      </c>
      <c r="G380" s="2">
        <f t="shared" si="5"/>
        <v>0</v>
      </c>
      <c r="H380" s="2">
        <v>0</v>
      </c>
    </row>
    <row r="381" spans="2:8">
      <c r="B381" s="237" t="s">
        <v>172</v>
      </c>
      <c r="C381" s="237" t="s">
        <v>558</v>
      </c>
      <c r="D381" s="6" t="s">
        <v>459</v>
      </c>
      <c r="E381" s="1">
        <v>0</v>
      </c>
      <c r="G381" s="2">
        <f t="shared" si="5"/>
        <v>0</v>
      </c>
      <c r="H381" s="2">
        <v>0</v>
      </c>
    </row>
    <row r="382" spans="2:8">
      <c r="B382" s="237" t="s">
        <v>172</v>
      </c>
      <c r="C382" s="237" t="s">
        <v>558</v>
      </c>
      <c r="D382" s="7" t="s">
        <v>460</v>
      </c>
      <c r="E382" s="1">
        <v>0</v>
      </c>
      <c r="G382" s="2">
        <f t="shared" si="5"/>
        <v>0</v>
      </c>
      <c r="H382" s="2">
        <v>0</v>
      </c>
    </row>
    <row r="383" spans="2:8">
      <c r="B383" s="237" t="s">
        <v>172</v>
      </c>
      <c r="C383" s="237" t="s">
        <v>558</v>
      </c>
      <c r="D383" s="8" t="s">
        <v>461</v>
      </c>
      <c r="E383" s="1">
        <v>0</v>
      </c>
      <c r="G383" s="2">
        <f t="shared" si="5"/>
        <v>0</v>
      </c>
      <c r="H383" s="2">
        <v>0</v>
      </c>
    </row>
    <row r="384" spans="2:8">
      <c r="B384" s="237" t="s">
        <v>172</v>
      </c>
      <c r="C384" s="237" t="s">
        <v>558</v>
      </c>
      <c r="D384" s="9" t="s">
        <v>462</v>
      </c>
      <c r="E384" s="1">
        <v>0</v>
      </c>
      <c r="G384" s="2">
        <f t="shared" si="5"/>
        <v>0</v>
      </c>
      <c r="H384" s="2">
        <v>0</v>
      </c>
    </row>
    <row r="385" spans="2:8">
      <c r="B385" s="237" t="s">
        <v>172</v>
      </c>
      <c r="C385" s="237" t="s">
        <v>558</v>
      </c>
      <c r="D385" s="10" t="s">
        <v>463</v>
      </c>
      <c r="E385" s="1">
        <v>0</v>
      </c>
      <c r="G385" s="2">
        <f t="shared" si="5"/>
        <v>0</v>
      </c>
      <c r="H385" s="2">
        <v>0</v>
      </c>
    </row>
    <row r="386" spans="2:8">
      <c r="B386" s="237" t="s">
        <v>172</v>
      </c>
      <c r="C386" s="237" t="s">
        <v>558</v>
      </c>
      <c r="D386" s="11" t="s">
        <v>464</v>
      </c>
      <c r="E386" s="1">
        <v>0</v>
      </c>
      <c r="G386" s="2">
        <f t="shared" ref="G386:G449" si="6">E386*F386</f>
        <v>0</v>
      </c>
      <c r="H386" s="2">
        <v>0</v>
      </c>
    </row>
    <row r="387" spans="2:8">
      <c r="B387" s="237" t="s">
        <v>172</v>
      </c>
      <c r="C387" s="237" t="s">
        <v>558</v>
      </c>
      <c r="D387" s="13" t="s">
        <v>465</v>
      </c>
      <c r="E387" s="1">
        <v>0</v>
      </c>
      <c r="G387" s="2">
        <f t="shared" si="6"/>
        <v>0</v>
      </c>
      <c r="H387" s="2">
        <v>0</v>
      </c>
    </row>
    <row r="388" spans="2:8">
      <c r="B388" s="237" t="s">
        <v>172</v>
      </c>
      <c r="C388" s="237" t="s">
        <v>558</v>
      </c>
      <c r="D388" s="12" t="s">
        <v>937</v>
      </c>
      <c r="E388" s="1">
        <v>0</v>
      </c>
      <c r="G388" s="2">
        <f t="shared" si="6"/>
        <v>0</v>
      </c>
      <c r="H388" s="2">
        <v>0</v>
      </c>
    </row>
    <row r="389" spans="2:8">
      <c r="B389" s="237" t="s">
        <v>270</v>
      </c>
      <c r="C389" s="237" t="s">
        <v>559</v>
      </c>
      <c r="D389" s="5" t="s">
        <v>458</v>
      </c>
      <c r="E389" s="1">
        <v>0</v>
      </c>
      <c r="G389" s="2">
        <f t="shared" si="6"/>
        <v>0</v>
      </c>
      <c r="H389" s="2">
        <v>0</v>
      </c>
    </row>
    <row r="390" spans="2:8">
      <c r="B390" s="237" t="s">
        <v>270</v>
      </c>
      <c r="C390" s="237" t="s">
        <v>559</v>
      </c>
      <c r="D390" s="6" t="s">
        <v>459</v>
      </c>
      <c r="E390" s="1">
        <v>0</v>
      </c>
      <c r="G390" s="2">
        <f t="shared" si="6"/>
        <v>0</v>
      </c>
      <c r="H390" s="2">
        <v>0</v>
      </c>
    </row>
    <row r="391" spans="2:8">
      <c r="B391" s="237" t="s">
        <v>270</v>
      </c>
      <c r="C391" s="237" t="s">
        <v>559</v>
      </c>
      <c r="D391" s="7" t="s">
        <v>460</v>
      </c>
      <c r="E391" s="1">
        <v>0</v>
      </c>
      <c r="G391" s="2">
        <f t="shared" si="6"/>
        <v>0</v>
      </c>
      <c r="H391" s="2">
        <v>0</v>
      </c>
    </row>
    <row r="392" spans="2:8">
      <c r="B392" s="237" t="s">
        <v>270</v>
      </c>
      <c r="C392" s="237" t="s">
        <v>559</v>
      </c>
      <c r="D392" s="8" t="s">
        <v>461</v>
      </c>
      <c r="E392" s="1">
        <v>0</v>
      </c>
      <c r="G392" s="2">
        <f t="shared" si="6"/>
        <v>0</v>
      </c>
      <c r="H392" s="2">
        <v>0</v>
      </c>
    </row>
    <row r="393" spans="2:8">
      <c r="B393" s="237" t="s">
        <v>270</v>
      </c>
      <c r="C393" s="237" t="s">
        <v>559</v>
      </c>
      <c r="D393" s="9" t="s">
        <v>462</v>
      </c>
      <c r="E393" s="1">
        <v>0</v>
      </c>
      <c r="G393" s="2">
        <f t="shared" si="6"/>
        <v>0</v>
      </c>
      <c r="H393" s="2">
        <v>0</v>
      </c>
    </row>
    <row r="394" spans="2:8">
      <c r="B394" s="237" t="s">
        <v>270</v>
      </c>
      <c r="C394" s="237" t="s">
        <v>559</v>
      </c>
      <c r="D394" s="10" t="s">
        <v>463</v>
      </c>
      <c r="E394" s="1">
        <v>0</v>
      </c>
      <c r="G394" s="2">
        <f t="shared" si="6"/>
        <v>0</v>
      </c>
      <c r="H394" s="2">
        <v>0</v>
      </c>
    </row>
    <row r="395" spans="2:8">
      <c r="B395" s="237" t="s">
        <v>270</v>
      </c>
      <c r="C395" s="237" t="s">
        <v>559</v>
      </c>
      <c r="D395" s="11" t="s">
        <v>464</v>
      </c>
      <c r="E395" s="1">
        <v>0</v>
      </c>
      <c r="G395" s="2">
        <f t="shared" si="6"/>
        <v>0</v>
      </c>
      <c r="H395" s="2">
        <v>0</v>
      </c>
    </row>
    <row r="396" spans="2:8">
      <c r="B396" s="237" t="s">
        <v>270</v>
      </c>
      <c r="C396" s="237" t="s">
        <v>559</v>
      </c>
      <c r="D396" s="13" t="s">
        <v>465</v>
      </c>
      <c r="E396" s="1">
        <v>0</v>
      </c>
      <c r="G396" s="2">
        <f t="shared" si="6"/>
        <v>0</v>
      </c>
      <c r="H396" s="2">
        <v>0</v>
      </c>
    </row>
    <row r="397" spans="2:8">
      <c r="B397" s="237" t="s">
        <v>270</v>
      </c>
      <c r="C397" s="237" t="s">
        <v>559</v>
      </c>
      <c r="D397" s="12" t="s">
        <v>937</v>
      </c>
      <c r="E397" s="1">
        <v>0</v>
      </c>
      <c r="G397" s="2">
        <f t="shared" si="6"/>
        <v>0</v>
      </c>
      <c r="H397" s="2">
        <v>0</v>
      </c>
    </row>
    <row r="398" spans="2:8">
      <c r="B398" s="237" t="s">
        <v>318</v>
      </c>
      <c r="C398" s="237" t="s">
        <v>560</v>
      </c>
      <c r="D398" s="5" t="s">
        <v>458</v>
      </c>
      <c r="E398" s="1">
        <v>0</v>
      </c>
      <c r="G398" s="2">
        <f t="shared" si="6"/>
        <v>0</v>
      </c>
      <c r="H398" s="2">
        <v>0</v>
      </c>
    </row>
    <row r="399" spans="2:8">
      <c r="B399" s="237" t="s">
        <v>318</v>
      </c>
      <c r="C399" s="237" t="s">
        <v>560</v>
      </c>
      <c r="D399" s="6" t="s">
        <v>459</v>
      </c>
      <c r="E399" s="1">
        <v>0</v>
      </c>
      <c r="G399" s="2">
        <f t="shared" si="6"/>
        <v>0</v>
      </c>
      <c r="H399" s="2">
        <v>0</v>
      </c>
    </row>
    <row r="400" spans="2:8">
      <c r="B400" s="237" t="s">
        <v>318</v>
      </c>
      <c r="C400" s="237" t="s">
        <v>560</v>
      </c>
      <c r="D400" s="7" t="s">
        <v>460</v>
      </c>
      <c r="E400" s="1">
        <v>0</v>
      </c>
      <c r="G400" s="2">
        <f t="shared" si="6"/>
        <v>0</v>
      </c>
      <c r="H400" s="2">
        <v>0</v>
      </c>
    </row>
    <row r="401" spans="2:8">
      <c r="B401" s="237" t="s">
        <v>318</v>
      </c>
      <c r="C401" s="237" t="s">
        <v>560</v>
      </c>
      <c r="D401" s="8" t="s">
        <v>461</v>
      </c>
      <c r="E401" s="1">
        <v>0</v>
      </c>
      <c r="G401" s="2">
        <f t="shared" si="6"/>
        <v>0</v>
      </c>
      <c r="H401" s="2">
        <v>0</v>
      </c>
    </row>
    <row r="402" spans="2:8">
      <c r="B402" s="237" t="s">
        <v>318</v>
      </c>
      <c r="C402" s="237" t="s">
        <v>560</v>
      </c>
      <c r="D402" s="9" t="s">
        <v>462</v>
      </c>
      <c r="E402" s="1">
        <v>0</v>
      </c>
      <c r="G402" s="2">
        <f t="shared" si="6"/>
        <v>0</v>
      </c>
      <c r="H402" s="2">
        <v>0</v>
      </c>
    </row>
    <row r="403" spans="2:8">
      <c r="B403" s="237" t="s">
        <v>318</v>
      </c>
      <c r="C403" s="237" t="s">
        <v>560</v>
      </c>
      <c r="D403" s="10" t="s">
        <v>463</v>
      </c>
      <c r="E403" s="1">
        <v>0</v>
      </c>
      <c r="G403" s="2">
        <f t="shared" si="6"/>
        <v>0</v>
      </c>
      <c r="H403" s="2">
        <v>0</v>
      </c>
    </row>
    <row r="404" spans="2:8">
      <c r="B404" s="237" t="s">
        <v>318</v>
      </c>
      <c r="C404" s="237" t="s">
        <v>560</v>
      </c>
      <c r="D404" s="11" t="s">
        <v>464</v>
      </c>
      <c r="E404" s="1">
        <v>0</v>
      </c>
      <c r="G404" s="2">
        <f t="shared" si="6"/>
        <v>0</v>
      </c>
      <c r="H404" s="2">
        <v>0</v>
      </c>
    </row>
    <row r="405" spans="2:8">
      <c r="B405" s="237" t="s">
        <v>318</v>
      </c>
      <c r="C405" s="237" t="s">
        <v>560</v>
      </c>
      <c r="D405" s="13" t="s">
        <v>465</v>
      </c>
      <c r="E405" s="1">
        <v>0</v>
      </c>
      <c r="G405" s="2">
        <f t="shared" si="6"/>
        <v>0</v>
      </c>
      <c r="H405" s="2">
        <v>0</v>
      </c>
    </row>
    <row r="406" spans="2:8">
      <c r="B406" s="237" t="s">
        <v>318</v>
      </c>
      <c r="C406" s="237" t="s">
        <v>560</v>
      </c>
      <c r="D406" s="12" t="s">
        <v>937</v>
      </c>
      <c r="E406" s="1">
        <v>0</v>
      </c>
      <c r="G406" s="2">
        <f t="shared" si="6"/>
        <v>0</v>
      </c>
      <c r="H406" s="2">
        <v>0</v>
      </c>
    </row>
    <row r="407" spans="2:8">
      <c r="B407" s="237" t="s">
        <v>860</v>
      </c>
      <c r="C407" s="237" t="s">
        <v>870</v>
      </c>
      <c r="D407" s="5" t="s">
        <v>458</v>
      </c>
      <c r="E407" s="1">
        <v>0</v>
      </c>
      <c r="G407" s="2">
        <f t="shared" si="6"/>
        <v>0</v>
      </c>
      <c r="H407" s="2">
        <v>0</v>
      </c>
    </row>
    <row r="408" spans="2:8">
      <c r="B408" s="237" t="s">
        <v>860</v>
      </c>
      <c r="C408" s="237" t="s">
        <v>870</v>
      </c>
      <c r="D408" s="6" t="s">
        <v>459</v>
      </c>
      <c r="E408" s="1">
        <v>0</v>
      </c>
      <c r="G408" s="2">
        <f t="shared" si="6"/>
        <v>0</v>
      </c>
      <c r="H408" s="2">
        <v>0</v>
      </c>
    </row>
    <row r="409" spans="2:8">
      <c r="B409" s="237" t="s">
        <v>860</v>
      </c>
      <c r="C409" s="237" t="s">
        <v>870</v>
      </c>
      <c r="D409" s="7" t="s">
        <v>460</v>
      </c>
      <c r="E409" s="1">
        <v>0</v>
      </c>
      <c r="G409" s="2">
        <f t="shared" si="6"/>
        <v>0</v>
      </c>
      <c r="H409" s="2">
        <v>0</v>
      </c>
    </row>
    <row r="410" spans="2:8">
      <c r="B410" s="237" t="s">
        <v>860</v>
      </c>
      <c r="C410" s="237" t="s">
        <v>870</v>
      </c>
      <c r="D410" s="8" t="s">
        <v>461</v>
      </c>
      <c r="E410" s="1">
        <v>0</v>
      </c>
      <c r="G410" s="2">
        <f t="shared" si="6"/>
        <v>0</v>
      </c>
      <c r="H410" s="2">
        <v>0</v>
      </c>
    </row>
    <row r="411" spans="2:8">
      <c r="B411" s="237" t="s">
        <v>860</v>
      </c>
      <c r="C411" s="237" t="s">
        <v>870</v>
      </c>
      <c r="D411" s="9" t="s">
        <v>462</v>
      </c>
      <c r="E411" s="1">
        <v>0</v>
      </c>
      <c r="G411" s="2">
        <f t="shared" si="6"/>
        <v>0</v>
      </c>
      <c r="H411" s="2">
        <v>0</v>
      </c>
    </row>
    <row r="412" spans="2:8">
      <c r="B412" s="237" t="s">
        <v>860</v>
      </c>
      <c r="C412" s="237" t="s">
        <v>870</v>
      </c>
      <c r="D412" s="10" t="s">
        <v>463</v>
      </c>
      <c r="E412" s="1">
        <v>0</v>
      </c>
      <c r="G412" s="2">
        <f t="shared" si="6"/>
        <v>0</v>
      </c>
      <c r="H412" s="2">
        <v>0</v>
      </c>
    </row>
    <row r="413" spans="2:8">
      <c r="B413" s="237" t="s">
        <v>860</v>
      </c>
      <c r="C413" s="237" t="s">
        <v>870</v>
      </c>
      <c r="D413" s="11" t="s">
        <v>464</v>
      </c>
      <c r="E413" s="1">
        <v>0</v>
      </c>
      <c r="G413" s="2">
        <f t="shared" si="6"/>
        <v>0</v>
      </c>
      <c r="H413" s="2">
        <v>0</v>
      </c>
    </row>
    <row r="414" spans="2:8">
      <c r="B414" s="237" t="s">
        <v>860</v>
      </c>
      <c r="C414" s="237" t="s">
        <v>870</v>
      </c>
      <c r="D414" s="13" t="s">
        <v>465</v>
      </c>
      <c r="E414" s="1">
        <v>0</v>
      </c>
      <c r="G414" s="2">
        <f t="shared" si="6"/>
        <v>0</v>
      </c>
      <c r="H414" s="2">
        <v>0</v>
      </c>
    </row>
    <row r="415" spans="2:8">
      <c r="B415" s="237" t="s">
        <v>860</v>
      </c>
      <c r="C415" s="237" t="s">
        <v>870</v>
      </c>
      <c r="D415" s="12" t="s">
        <v>937</v>
      </c>
      <c r="E415" s="1">
        <v>0</v>
      </c>
      <c r="G415" s="2">
        <f t="shared" si="6"/>
        <v>0</v>
      </c>
      <c r="H415" s="2">
        <v>0</v>
      </c>
    </row>
    <row r="416" spans="2:8">
      <c r="B416" s="237" t="s">
        <v>258</v>
      </c>
      <c r="C416" s="237" t="s">
        <v>561</v>
      </c>
      <c r="D416" s="5" t="s">
        <v>458</v>
      </c>
      <c r="E416" s="1">
        <v>0</v>
      </c>
      <c r="G416" s="2">
        <f t="shared" si="6"/>
        <v>0</v>
      </c>
      <c r="H416" s="2">
        <v>0</v>
      </c>
    </row>
    <row r="417" spans="2:8">
      <c r="B417" s="237" t="s">
        <v>258</v>
      </c>
      <c r="C417" s="237" t="s">
        <v>561</v>
      </c>
      <c r="D417" s="6" t="s">
        <v>459</v>
      </c>
      <c r="E417" s="1">
        <v>0</v>
      </c>
      <c r="G417" s="2">
        <f t="shared" si="6"/>
        <v>0</v>
      </c>
      <c r="H417" s="2">
        <v>0</v>
      </c>
    </row>
    <row r="418" spans="2:8">
      <c r="B418" s="237" t="s">
        <v>258</v>
      </c>
      <c r="C418" s="237" t="s">
        <v>561</v>
      </c>
      <c r="D418" s="7" t="s">
        <v>460</v>
      </c>
      <c r="E418" s="1">
        <v>0</v>
      </c>
      <c r="G418" s="2">
        <f t="shared" si="6"/>
        <v>0</v>
      </c>
      <c r="H418" s="2">
        <v>0</v>
      </c>
    </row>
    <row r="419" spans="2:8">
      <c r="B419" s="237" t="s">
        <v>258</v>
      </c>
      <c r="C419" s="237" t="s">
        <v>561</v>
      </c>
      <c r="D419" s="8" t="s">
        <v>461</v>
      </c>
      <c r="E419" s="1">
        <v>0</v>
      </c>
      <c r="G419" s="2">
        <f t="shared" si="6"/>
        <v>0</v>
      </c>
      <c r="H419" s="2">
        <v>0</v>
      </c>
    </row>
    <row r="420" spans="2:8">
      <c r="B420" s="237" t="s">
        <v>258</v>
      </c>
      <c r="C420" s="237" t="s">
        <v>561</v>
      </c>
      <c r="D420" s="9" t="s">
        <v>462</v>
      </c>
      <c r="E420" s="1">
        <v>0</v>
      </c>
      <c r="G420" s="2">
        <f t="shared" si="6"/>
        <v>0</v>
      </c>
      <c r="H420" s="2">
        <v>0</v>
      </c>
    </row>
    <row r="421" spans="2:8">
      <c r="B421" s="237" t="s">
        <v>258</v>
      </c>
      <c r="C421" s="237" t="s">
        <v>561</v>
      </c>
      <c r="D421" s="10" t="s">
        <v>463</v>
      </c>
      <c r="E421" s="1">
        <v>0</v>
      </c>
      <c r="G421" s="2">
        <f t="shared" si="6"/>
        <v>0</v>
      </c>
      <c r="H421" s="2">
        <v>0</v>
      </c>
    </row>
    <row r="422" spans="2:8">
      <c r="B422" s="237" t="s">
        <v>258</v>
      </c>
      <c r="C422" s="237" t="s">
        <v>561</v>
      </c>
      <c r="D422" s="11" t="s">
        <v>464</v>
      </c>
      <c r="E422" s="1">
        <v>0</v>
      </c>
      <c r="G422" s="2">
        <f t="shared" si="6"/>
        <v>0</v>
      </c>
      <c r="H422" s="2">
        <v>0</v>
      </c>
    </row>
    <row r="423" spans="2:8">
      <c r="B423" s="237" t="s">
        <v>258</v>
      </c>
      <c r="C423" s="237" t="s">
        <v>561</v>
      </c>
      <c r="D423" s="13" t="s">
        <v>465</v>
      </c>
      <c r="E423" s="1">
        <v>0</v>
      </c>
      <c r="G423" s="2">
        <f t="shared" si="6"/>
        <v>0</v>
      </c>
      <c r="H423" s="2">
        <v>0</v>
      </c>
    </row>
    <row r="424" spans="2:8">
      <c r="B424" s="237" t="s">
        <v>258</v>
      </c>
      <c r="C424" s="237" t="s">
        <v>561</v>
      </c>
      <c r="D424" s="12" t="s">
        <v>937</v>
      </c>
      <c r="E424" s="1">
        <v>0</v>
      </c>
      <c r="G424" s="2">
        <f t="shared" si="6"/>
        <v>0</v>
      </c>
      <c r="H424" s="2">
        <v>0</v>
      </c>
    </row>
    <row r="425" spans="2:8">
      <c r="B425" s="237" t="s">
        <v>259</v>
      </c>
      <c r="C425" s="237" t="s">
        <v>562</v>
      </c>
      <c r="D425" s="5" t="s">
        <v>458</v>
      </c>
      <c r="E425" s="1">
        <v>0</v>
      </c>
      <c r="G425" s="2">
        <f t="shared" si="6"/>
        <v>0</v>
      </c>
      <c r="H425" s="2">
        <v>0</v>
      </c>
    </row>
    <row r="426" spans="2:8">
      <c r="B426" s="237" t="s">
        <v>259</v>
      </c>
      <c r="C426" s="237" t="s">
        <v>562</v>
      </c>
      <c r="D426" s="6" t="s">
        <v>459</v>
      </c>
      <c r="E426" s="1">
        <v>0</v>
      </c>
      <c r="G426" s="2">
        <f t="shared" si="6"/>
        <v>0</v>
      </c>
      <c r="H426" s="2">
        <v>0</v>
      </c>
    </row>
    <row r="427" spans="2:8">
      <c r="B427" s="237" t="s">
        <v>259</v>
      </c>
      <c r="C427" s="237" t="s">
        <v>562</v>
      </c>
      <c r="D427" s="7" t="s">
        <v>460</v>
      </c>
      <c r="E427" s="1">
        <v>0</v>
      </c>
      <c r="G427" s="2">
        <f t="shared" si="6"/>
        <v>0</v>
      </c>
      <c r="H427" s="2">
        <v>0</v>
      </c>
    </row>
    <row r="428" spans="2:8">
      <c r="B428" s="237" t="s">
        <v>259</v>
      </c>
      <c r="C428" s="237" t="s">
        <v>562</v>
      </c>
      <c r="D428" s="8" t="s">
        <v>461</v>
      </c>
      <c r="E428" s="1">
        <v>0</v>
      </c>
      <c r="G428" s="2">
        <f t="shared" si="6"/>
        <v>0</v>
      </c>
      <c r="H428" s="2">
        <v>0</v>
      </c>
    </row>
    <row r="429" spans="2:8">
      <c r="B429" s="237" t="s">
        <v>259</v>
      </c>
      <c r="C429" s="237" t="s">
        <v>562</v>
      </c>
      <c r="D429" s="9" t="s">
        <v>462</v>
      </c>
      <c r="E429" s="1">
        <v>0</v>
      </c>
      <c r="G429" s="2">
        <f t="shared" si="6"/>
        <v>0</v>
      </c>
      <c r="H429" s="2">
        <v>0</v>
      </c>
    </row>
    <row r="430" spans="2:8">
      <c r="B430" s="237" t="s">
        <v>259</v>
      </c>
      <c r="C430" s="237" t="s">
        <v>562</v>
      </c>
      <c r="D430" s="10" t="s">
        <v>463</v>
      </c>
      <c r="E430" s="1">
        <v>0</v>
      </c>
      <c r="G430" s="2">
        <f t="shared" si="6"/>
        <v>0</v>
      </c>
      <c r="H430" s="2">
        <v>0</v>
      </c>
    </row>
    <row r="431" spans="2:8">
      <c r="B431" s="237" t="s">
        <v>259</v>
      </c>
      <c r="C431" s="237" t="s">
        <v>562</v>
      </c>
      <c r="D431" s="11" t="s">
        <v>464</v>
      </c>
      <c r="E431" s="1">
        <v>0</v>
      </c>
      <c r="G431" s="2">
        <f t="shared" si="6"/>
        <v>0</v>
      </c>
      <c r="H431" s="2">
        <v>0</v>
      </c>
    </row>
    <row r="432" spans="2:8">
      <c r="B432" s="237" t="s">
        <v>259</v>
      </c>
      <c r="C432" s="237" t="s">
        <v>562</v>
      </c>
      <c r="D432" s="13" t="s">
        <v>465</v>
      </c>
      <c r="E432" s="1">
        <v>0</v>
      </c>
      <c r="G432" s="2">
        <f t="shared" si="6"/>
        <v>0</v>
      </c>
      <c r="H432" s="2">
        <v>0</v>
      </c>
    </row>
    <row r="433" spans="2:8">
      <c r="B433" s="237" t="s">
        <v>259</v>
      </c>
      <c r="C433" s="237" t="s">
        <v>562</v>
      </c>
      <c r="D433" s="12" t="s">
        <v>937</v>
      </c>
      <c r="E433" s="1">
        <v>0</v>
      </c>
      <c r="G433" s="2">
        <f t="shared" si="6"/>
        <v>0</v>
      </c>
      <c r="H433" s="2">
        <v>0</v>
      </c>
    </row>
    <row r="434" spans="2:8">
      <c r="B434" s="237" t="s">
        <v>260</v>
      </c>
      <c r="C434" s="237" t="s">
        <v>563</v>
      </c>
      <c r="D434" s="5" t="s">
        <v>458</v>
      </c>
      <c r="E434" s="1">
        <v>0</v>
      </c>
      <c r="G434" s="2">
        <f t="shared" si="6"/>
        <v>0</v>
      </c>
      <c r="H434" s="2">
        <v>0</v>
      </c>
    </row>
    <row r="435" spans="2:8">
      <c r="B435" s="237" t="s">
        <v>260</v>
      </c>
      <c r="C435" s="237" t="s">
        <v>563</v>
      </c>
      <c r="D435" s="6" t="s">
        <v>459</v>
      </c>
      <c r="E435" s="1">
        <v>0</v>
      </c>
      <c r="G435" s="2">
        <f t="shared" si="6"/>
        <v>0</v>
      </c>
      <c r="H435" s="2">
        <v>0</v>
      </c>
    </row>
    <row r="436" spans="2:8">
      <c r="B436" s="237" t="s">
        <v>260</v>
      </c>
      <c r="C436" s="237" t="s">
        <v>563</v>
      </c>
      <c r="D436" s="7" t="s">
        <v>460</v>
      </c>
      <c r="E436" s="1">
        <v>0</v>
      </c>
      <c r="G436" s="2">
        <f t="shared" si="6"/>
        <v>0</v>
      </c>
      <c r="H436" s="2">
        <v>0</v>
      </c>
    </row>
    <row r="437" spans="2:8">
      <c r="B437" s="237" t="s">
        <v>260</v>
      </c>
      <c r="C437" s="237" t="s">
        <v>563</v>
      </c>
      <c r="D437" s="8" t="s">
        <v>461</v>
      </c>
      <c r="E437" s="1">
        <v>0</v>
      </c>
      <c r="G437" s="2">
        <f t="shared" si="6"/>
        <v>0</v>
      </c>
      <c r="H437" s="2">
        <v>0</v>
      </c>
    </row>
    <row r="438" spans="2:8">
      <c r="B438" s="237" t="s">
        <v>260</v>
      </c>
      <c r="C438" s="237" t="s">
        <v>563</v>
      </c>
      <c r="D438" s="9" t="s">
        <v>462</v>
      </c>
      <c r="E438" s="1">
        <v>0</v>
      </c>
      <c r="G438" s="2">
        <f t="shared" si="6"/>
        <v>0</v>
      </c>
      <c r="H438" s="2">
        <v>0</v>
      </c>
    </row>
    <row r="439" spans="2:8">
      <c r="B439" s="237" t="s">
        <v>260</v>
      </c>
      <c r="C439" s="237" t="s">
        <v>563</v>
      </c>
      <c r="D439" s="10" t="s">
        <v>463</v>
      </c>
      <c r="E439" s="1">
        <v>0</v>
      </c>
      <c r="G439" s="2">
        <f t="shared" si="6"/>
        <v>0</v>
      </c>
      <c r="H439" s="2">
        <v>0</v>
      </c>
    </row>
    <row r="440" spans="2:8">
      <c r="B440" s="237" t="s">
        <v>260</v>
      </c>
      <c r="C440" s="237" t="s">
        <v>563</v>
      </c>
      <c r="D440" s="11" t="s">
        <v>464</v>
      </c>
      <c r="E440" s="1">
        <v>0</v>
      </c>
      <c r="G440" s="2">
        <f t="shared" si="6"/>
        <v>0</v>
      </c>
      <c r="H440" s="2">
        <v>0</v>
      </c>
    </row>
    <row r="441" spans="2:8">
      <c r="B441" s="237" t="s">
        <v>260</v>
      </c>
      <c r="C441" s="237" t="s">
        <v>563</v>
      </c>
      <c r="D441" s="13" t="s">
        <v>465</v>
      </c>
      <c r="E441" s="1">
        <v>0</v>
      </c>
      <c r="G441" s="2">
        <f t="shared" si="6"/>
        <v>0</v>
      </c>
      <c r="H441" s="2">
        <v>0</v>
      </c>
    </row>
    <row r="442" spans="2:8">
      <c r="B442" s="237" t="s">
        <v>260</v>
      </c>
      <c r="C442" s="237" t="s">
        <v>563</v>
      </c>
      <c r="D442" s="12" t="s">
        <v>937</v>
      </c>
      <c r="E442" s="1">
        <v>0</v>
      </c>
      <c r="G442" s="2">
        <f t="shared" si="6"/>
        <v>0</v>
      </c>
      <c r="H442" s="2">
        <v>0</v>
      </c>
    </row>
    <row r="443" spans="2:8">
      <c r="B443" s="237" t="s">
        <v>861</v>
      </c>
      <c r="C443" s="237" t="s">
        <v>871</v>
      </c>
      <c r="D443" s="5" t="s">
        <v>458</v>
      </c>
      <c r="E443" s="1">
        <v>0</v>
      </c>
      <c r="G443" s="2">
        <f t="shared" si="6"/>
        <v>0</v>
      </c>
      <c r="H443" s="2">
        <v>0</v>
      </c>
    </row>
    <row r="444" spans="2:8">
      <c r="B444" s="237" t="s">
        <v>861</v>
      </c>
      <c r="C444" s="237" t="s">
        <v>871</v>
      </c>
      <c r="D444" s="6" t="s">
        <v>459</v>
      </c>
      <c r="E444" s="1">
        <v>0</v>
      </c>
      <c r="G444" s="2">
        <f t="shared" si="6"/>
        <v>0</v>
      </c>
      <c r="H444" s="2">
        <v>0</v>
      </c>
    </row>
    <row r="445" spans="2:8">
      <c r="B445" s="237" t="s">
        <v>861</v>
      </c>
      <c r="C445" s="237" t="s">
        <v>871</v>
      </c>
      <c r="D445" s="7" t="s">
        <v>460</v>
      </c>
      <c r="E445" s="1">
        <v>0</v>
      </c>
      <c r="G445" s="2">
        <f t="shared" si="6"/>
        <v>0</v>
      </c>
      <c r="H445" s="2">
        <v>0</v>
      </c>
    </row>
    <row r="446" spans="2:8">
      <c r="B446" s="237" t="s">
        <v>861</v>
      </c>
      <c r="C446" s="237" t="s">
        <v>871</v>
      </c>
      <c r="D446" s="8" t="s">
        <v>461</v>
      </c>
      <c r="E446" s="1">
        <v>0</v>
      </c>
      <c r="G446" s="2">
        <f t="shared" si="6"/>
        <v>0</v>
      </c>
      <c r="H446" s="2">
        <v>0</v>
      </c>
    </row>
    <row r="447" spans="2:8">
      <c r="B447" s="237" t="s">
        <v>861</v>
      </c>
      <c r="C447" s="237" t="s">
        <v>871</v>
      </c>
      <c r="D447" s="9" t="s">
        <v>462</v>
      </c>
      <c r="E447" s="1">
        <v>0</v>
      </c>
      <c r="G447" s="2">
        <f t="shared" si="6"/>
        <v>0</v>
      </c>
      <c r="H447" s="2">
        <v>0</v>
      </c>
    </row>
    <row r="448" spans="2:8">
      <c r="B448" s="237" t="s">
        <v>861</v>
      </c>
      <c r="C448" s="237" t="s">
        <v>871</v>
      </c>
      <c r="D448" s="10" t="s">
        <v>463</v>
      </c>
      <c r="E448" s="1">
        <v>0</v>
      </c>
      <c r="G448" s="2">
        <f t="shared" si="6"/>
        <v>0</v>
      </c>
      <c r="H448" s="2">
        <v>0</v>
      </c>
    </row>
    <row r="449" spans="2:8">
      <c r="B449" s="237" t="s">
        <v>861</v>
      </c>
      <c r="C449" s="237" t="s">
        <v>871</v>
      </c>
      <c r="D449" s="11" t="s">
        <v>464</v>
      </c>
      <c r="E449" s="1">
        <v>0</v>
      </c>
      <c r="G449" s="2">
        <f t="shared" si="6"/>
        <v>0</v>
      </c>
      <c r="H449" s="2">
        <v>0</v>
      </c>
    </row>
    <row r="450" spans="2:8">
      <c r="B450" s="237" t="s">
        <v>861</v>
      </c>
      <c r="C450" s="237" t="s">
        <v>871</v>
      </c>
      <c r="D450" s="13" t="s">
        <v>465</v>
      </c>
      <c r="E450" s="1">
        <v>0</v>
      </c>
      <c r="G450" s="2">
        <f t="shared" ref="G450:G513" si="7">E450*F450</f>
        <v>0</v>
      </c>
      <c r="H450" s="2">
        <v>0</v>
      </c>
    </row>
    <row r="451" spans="2:8">
      <c r="B451" s="237" t="s">
        <v>861</v>
      </c>
      <c r="C451" s="237" t="s">
        <v>871</v>
      </c>
      <c r="D451" s="12" t="s">
        <v>937</v>
      </c>
      <c r="E451" s="1">
        <v>0</v>
      </c>
      <c r="G451" s="2">
        <f t="shared" si="7"/>
        <v>0</v>
      </c>
      <c r="H451" s="2">
        <v>0</v>
      </c>
    </row>
    <row r="452" spans="2:8">
      <c r="B452" s="237" t="s">
        <v>273</v>
      </c>
      <c r="C452" s="237" t="s">
        <v>564</v>
      </c>
      <c r="D452" s="5" t="s">
        <v>458</v>
      </c>
      <c r="E452" s="1">
        <v>0</v>
      </c>
      <c r="G452" s="2">
        <f t="shared" si="7"/>
        <v>0</v>
      </c>
      <c r="H452" s="2">
        <v>0</v>
      </c>
    </row>
    <row r="453" spans="2:8">
      <c r="B453" s="237" t="s">
        <v>273</v>
      </c>
      <c r="C453" s="237" t="s">
        <v>564</v>
      </c>
      <c r="D453" s="6" t="s">
        <v>459</v>
      </c>
      <c r="E453" s="1">
        <v>0</v>
      </c>
      <c r="G453" s="2">
        <f t="shared" si="7"/>
        <v>0</v>
      </c>
      <c r="H453" s="2">
        <v>0</v>
      </c>
    </row>
    <row r="454" spans="2:8">
      <c r="B454" s="237" t="s">
        <v>273</v>
      </c>
      <c r="C454" s="237" t="s">
        <v>564</v>
      </c>
      <c r="D454" s="7" t="s">
        <v>460</v>
      </c>
      <c r="E454" s="1">
        <v>0</v>
      </c>
      <c r="G454" s="2">
        <f t="shared" si="7"/>
        <v>0</v>
      </c>
      <c r="H454" s="2">
        <v>0</v>
      </c>
    </row>
    <row r="455" spans="2:8">
      <c r="B455" s="237" t="s">
        <v>273</v>
      </c>
      <c r="C455" s="237" t="s">
        <v>564</v>
      </c>
      <c r="D455" s="8" t="s">
        <v>461</v>
      </c>
      <c r="E455" s="1">
        <v>0</v>
      </c>
      <c r="G455" s="2">
        <f t="shared" si="7"/>
        <v>0</v>
      </c>
      <c r="H455" s="2">
        <v>0</v>
      </c>
    </row>
    <row r="456" spans="2:8">
      <c r="B456" s="237" t="s">
        <v>273</v>
      </c>
      <c r="C456" s="237" t="s">
        <v>564</v>
      </c>
      <c r="D456" s="9" t="s">
        <v>462</v>
      </c>
      <c r="E456" s="1">
        <v>0</v>
      </c>
      <c r="G456" s="2">
        <f t="shared" si="7"/>
        <v>0</v>
      </c>
      <c r="H456" s="2">
        <v>0</v>
      </c>
    </row>
    <row r="457" spans="2:8">
      <c r="B457" s="237" t="s">
        <v>273</v>
      </c>
      <c r="C457" s="237" t="s">
        <v>564</v>
      </c>
      <c r="D457" s="10" t="s">
        <v>463</v>
      </c>
      <c r="E457" s="1">
        <v>0</v>
      </c>
      <c r="G457" s="2">
        <f t="shared" si="7"/>
        <v>0</v>
      </c>
      <c r="H457" s="2">
        <v>0</v>
      </c>
    </row>
    <row r="458" spans="2:8">
      <c r="B458" s="237" t="s">
        <v>273</v>
      </c>
      <c r="C458" s="237" t="s">
        <v>564</v>
      </c>
      <c r="D458" s="11" t="s">
        <v>464</v>
      </c>
      <c r="E458" s="1">
        <v>0</v>
      </c>
      <c r="G458" s="2">
        <f t="shared" si="7"/>
        <v>0</v>
      </c>
      <c r="H458" s="2">
        <v>0</v>
      </c>
    </row>
    <row r="459" spans="2:8">
      <c r="B459" s="237" t="s">
        <v>273</v>
      </c>
      <c r="C459" s="237" t="s">
        <v>564</v>
      </c>
      <c r="D459" s="13" t="s">
        <v>465</v>
      </c>
      <c r="E459" s="1">
        <v>0</v>
      </c>
      <c r="G459" s="2">
        <f t="shared" si="7"/>
        <v>0</v>
      </c>
      <c r="H459" s="2">
        <v>0</v>
      </c>
    </row>
    <row r="460" spans="2:8">
      <c r="B460" s="237" t="s">
        <v>273</v>
      </c>
      <c r="C460" s="237" t="s">
        <v>564</v>
      </c>
      <c r="D460" s="12" t="s">
        <v>937</v>
      </c>
      <c r="E460" s="1">
        <v>0</v>
      </c>
      <c r="G460" s="2">
        <f t="shared" si="7"/>
        <v>0</v>
      </c>
      <c r="H460" s="2">
        <v>0</v>
      </c>
    </row>
    <row r="461" spans="2:8">
      <c r="B461" s="237" t="s">
        <v>274</v>
      </c>
      <c r="C461" s="237" t="s">
        <v>565</v>
      </c>
      <c r="D461" s="5" t="s">
        <v>458</v>
      </c>
      <c r="E461" s="1">
        <v>0</v>
      </c>
      <c r="G461" s="2">
        <f t="shared" si="7"/>
        <v>0</v>
      </c>
      <c r="H461" s="2">
        <v>0</v>
      </c>
    </row>
    <row r="462" spans="2:8">
      <c r="B462" s="237" t="s">
        <v>274</v>
      </c>
      <c r="C462" s="237" t="s">
        <v>565</v>
      </c>
      <c r="D462" s="6" t="s">
        <v>459</v>
      </c>
      <c r="E462" s="1">
        <v>0</v>
      </c>
      <c r="G462" s="2">
        <f t="shared" si="7"/>
        <v>0</v>
      </c>
      <c r="H462" s="2">
        <v>0</v>
      </c>
    </row>
    <row r="463" spans="2:8">
      <c r="B463" s="237" t="s">
        <v>274</v>
      </c>
      <c r="C463" s="237" t="s">
        <v>565</v>
      </c>
      <c r="D463" s="7" t="s">
        <v>460</v>
      </c>
      <c r="E463" s="1">
        <v>0</v>
      </c>
      <c r="G463" s="2">
        <f t="shared" si="7"/>
        <v>0</v>
      </c>
      <c r="H463" s="2">
        <v>0</v>
      </c>
    </row>
    <row r="464" spans="2:8">
      <c r="B464" s="237" t="s">
        <v>274</v>
      </c>
      <c r="C464" s="237" t="s">
        <v>565</v>
      </c>
      <c r="D464" s="8" t="s">
        <v>461</v>
      </c>
      <c r="E464" s="1">
        <v>0</v>
      </c>
      <c r="G464" s="2">
        <f t="shared" si="7"/>
        <v>0</v>
      </c>
      <c r="H464" s="2">
        <v>0</v>
      </c>
    </row>
    <row r="465" spans="2:8">
      <c r="B465" s="237" t="s">
        <v>274</v>
      </c>
      <c r="C465" s="237" t="s">
        <v>565</v>
      </c>
      <c r="D465" s="9" t="s">
        <v>462</v>
      </c>
      <c r="E465" s="1">
        <v>0</v>
      </c>
      <c r="G465" s="2">
        <f t="shared" si="7"/>
        <v>0</v>
      </c>
      <c r="H465" s="2">
        <v>0</v>
      </c>
    </row>
    <row r="466" spans="2:8">
      <c r="B466" s="237" t="s">
        <v>274</v>
      </c>
      <c r="C466" s="237" t="s">
        <v>565</v>
      </c>
      <c r="D466" s="10" t="s">
        <v>463</v>
      </c>
      <c r="E466" s="1">
        <v>0</v>
      </c>
      <c r="G466" s="2">
        <f t="shared" si="7"/>
        <v>0</v>
      </c>
      <c r="H466" s="2">
        <v>0</v>
      </c>
    </row>
    <row r="467" spans="2:8">
      <c r="B467" s="237" t="s">
        <v>274</v>
      </c>
      <c r="C467" s="237" t="s">
        <v>565</v>
      </c>
      <c r="D467" s="11" t="s">
        <v>464</v>
      </c>
      <c r="E467" s="1">
        <v>0</v>
      </c>
      <c r="G467" s="2">
        <f t="shared" si="7"/>
        <v>0</v>
      </c>
      <c r="H467" s="2">
        <v>0</v>
      </c>
    </row>
    <row r="468" spans="2:8">
      <c r="B468" s="237" t="s">
        <v>274</v>
      </c>
      <c r="C468" s="237" t="s">
        <v>565</v>
      </c>
      <c r="D468" s="13" t="s">
        <v>465</v>
      </c>
      <c r="E468" s="1">
        <v>0</v>
      </c>
      <c r="G468" s="2">
        <f t="shared" si="7"/>
        <v>0</v>
      </c>
      <c r="H468" s="2">
        <v>0</v>
      </c>
    </row>
    <row r="469" spans="2:8">
      <c r="B469" s="237" t="s">
        <v>274</v>
      </c>
      <c r="C469" s="237" t="s">
        <v>565</v>
      </c>
      <c r="D469" s="12" t="s">
        <v>937</v>
      </c>
      <c r="E469" s="1">
        <v>0</v>
      </c>
      <c r="G469" s="2">
        <f t="shared" si="7"/>
        <v>0</v>
      </c>
      <c r="H469" s="2">
        <v>0</v>
      </c>
    </row>
    <row r="470" spans="2:8">
      <c r="B470" s="237" t="s">
        <v>275</v>
      </c>
      <c r="C470" s="237" t="s">
        <v>566</v>
      </c>
      <c r="D470" s="5" t="s">
        <v>458</v>
      </c>
      <c r="E470" s="1">
        <v>0</v>
      </c>
      <c r="G470" s="2">
        <f t="shared" si="7"/>
        <v>0</v>
      </c>
      <c r="H470" s="2">
        <v>0</v>
      </c>
    </row>
    <row r="471" spans="2:8">
      <c r="B471" s="237" t="s">
        <v>275</v>
      </c>
      <c r="C471" s="237" t="s">
        <v>566</v>
      </c>
      <c r="D471" s="6" t="s">
        <v>459</v>
      </c>
      <c r="E471" s="1">
        <v>0</v>
      </c>
      <c r="G471" s="2">
        <f t="shared" si="7"/>
        <v>0</v>
      </c>
      <c r="H471" s="2">
        <v>0</v>
      </c>
    </row>
    <row r="472" spans="2:8">
      <c r="B472" s="237" t="s">
        <v>275</v>
      </c>
      <c r="C472" s="237" t="s">
        <v>566</v>
      </c>
      <c r="D472" s="7" t="s">
        <v>460</v>
      </c>
      <c r="E472" s="1">
        <v>0</v>
      </c>
      <c r="G472" s="2">
        <f t="shared" si="7"/>
        <v>0</v>
      </c>
      <c r="H472" s="2">
        <v>0</v>
      </c>
    </row>
    <row r="473" spans="2:8">
      <c r="B473" s="237" t="s">
        <v>275</v>
      </c>
      <c r="C473" s="237" t="s">
        <v>566</v>
      </c>
      <c r="D473" s="8" t="s">
        <v>461</v>
      </c>
      <c r="E473" s="1">
        <v>0</v>
      </c>
      <c r="G473" s="2">
        <f t="shared" si="7"/>
        <v>0</v>
      </c>
      <c r="H473" s="2">
        <v>0</v>
      </c>
    </row>
    <row r="474" spans="2:8">
      <c r="B474" s="237" t="s">
        <v>275</v>
      </c>
      <c r="C474" s="237" t="s">
        <v>566</v>
      </c>
      <c r="D474" s="9" t="s">
        <v>462</v>
      </c>
      <c r="E474" s="1">
        <v>0</v>
      </c>
      <c r="G474" s="2">
        <f t="shared" si="7"/>
        <v>0</v>
      </c>
      <c r="H474" s="2">
        <v>0</v>
      </c>
    </row>
    <row r="475" spans="2:8">
      <c r="B475" s="237" t="s">
        <v>275</v>
      </c>
      <c r="C475" s="237" t="s">
        <v>566</v>
      </c>
      <c r="D475" s="10" t="s">
        <v>463</v>
      </c>
      <c r="E475" s="1">
        <v>0</v>
      </c>
      <c r="G475" s="2">
        <f t="shared" si="7"/>
        <v>0</v>
      </c>
      <c r="H475" s="2">
        <v>0</v>
      </c>
    </row>
    <row r="476" spans="2:8">
      <c r="B476" s="237" t="s">
        <v>275</v>
      </c>
      <c r="C476" s="237" t="s">
        <v>566</v>
      </c>
      <c r="D476" s="11" t="s">
        <v>464</v>
      </c>
      <c r="E476" s="1">
        <v>0</v>
      </c>
      <c r="G476" s="2">
        <f t="shared" si="7"/>
        <v>0</v>
      </c>
      <c r="H476" s="2">
        <v>0</v>
      </c>
    </row>
    <row r="477" spans="2:8">
      <c r="B477" s="237" t="s">
        <v>275</v>
      </c>
      <c r="C477" s="237" t="s">
        <v>566</v>
      </c>
      <c r="D477" s="13" t="s">
        <v>465</v>
      </c>
      <c r="E477" s="1">
        <v>0</v>
      </c>
      <c r="G477" s="2">
        <f t="shared" si="7"/>
        <v>0</v>
      </c>
      <c r="H477" s="2">
        <v>0</v>
      </c>
    </row>
    <row r="478" spans="2:8">
      <c r="B478" s="237" t="s">
        <v>275</v>
      </c>
      <c r="C478" s="237" t="s">
        <v>566</v>
      </c>
      <c r="D478" s="12" t="s">
        <v>937</v>
      </c>
      <c r="E478" s="1">
        <v>0</v>
      </c>
      <c r="G478" s="2">
        <f t="shared" si="7"/>
        <v>0</v>
      </c>
      <c r="H478" s="2">
        <v>0</v>
      </c>
    </row>
    <row r="479" spans="2:8">
      <c r="B479" s="237" t="s">
        <v>854</v>
      </c>
      <c r="C479" s="237" t="s">
        <v>872</v>
      </c>
      <c r="D479" s="5" t="s">
        <v>458</v>
      </c>
      <c r="E479" s="1">
        <v>0</v>
      </c>
      <c r="G479" s="2">
        <f t="shared" si="7"/>
        <v>0</v>
      </c>
      <c r="H479" s="2">
        <v>0</v>
      </c>
    </row>
    <row r="480" spans="2:8">
      <c r="B480" s="237" t="s">
        <v>854</v>
      </c>
      <c r="C480" s="237" t="s">
        <v>872</v>
      </c>
      <c r="D480" s="6" t="s">
        <v>459</v>
      </c>
      <c r="E480" s="1">
        <v>0</v>
      </c>
      <c r="G480" s="2">
        <f t="shared" si="7"/>
        <v>0</v>
      </c>
      <c r="H480" s="2">
        <v>0</v>
      </c>
    </row>
    <row r="481" spans="2:8">
      <c r="B481" s="237" t="s">
        <v>854</v>
      </c>
      <c r="C481" s="237" t="s">
        <v>872</v>
      </c>
      <c r="D481" s="7" t="s">
        <v>460</v>
      </c>
      <c r="E481" s="1">
        <v>0</v>
      </c>
      <c r="G481" s="2">
        <f t="shared" si="7"/>
        <v>0</v>
      </c>
      <c r="H481" s="2">
        <v>0</v>
      </c>
    </row>
    <row r="482" spans="2:8">
      <c r="B482" s="237" t="s">
        <v>854</v>
      </c>
      <c r="C482" s="237" t="s">
        <v>872</v>
      </c>
      <c r="D482" s="8" t="s">
        <v>461</v>
      </c>
      <c r="E482" s="1">
        <v>0</v>
      </c>
      <c r="G482" s="2">
        <f t="shared" si="7"/>
        <v>0</v>
      </c>
      <c r="H482" s="2">
        <v>0</v>
      </c>
    </row>
    <row r="483" spans="2:8">
      <c r="B483" s="237" t="s">
        <v>854</v>
      </c>
      <c r="C483" s="237" t="s">
        <v>872</v>
      </c>
      <c r="D483" s="9" t="s">
        <v>462</v>
      </c>
      <c r="E483" s="1">
        <v>0</v>
      </c>
      <c r="G483" s="2">
        <f t="shared" si="7"/>
        <v>0</v>
      </c>
      <c r="H483" s="2">
        <v>0</v>
      </c>
    </row>
    <row r="484" spans="2:8">
      <c r="B484" s="237" t="s">
        <v>854</v>
      </c>
      <c r="C484" s="237" t="s">
        <v>872</v>
      </c>
      <c r="D484" s="10" t="s">
        <v>463</v>
      </c>
      <c r="E484" s="1">
        <v>0</v>
      </c>
      <c r="G484" s="2">
        <f t="shared" si="7"/>
        <v>0</v>
      </c>
      <c r="H484" s="2">
        <v>0</v>
      </c>
    </row>
    <row r="485" spans="2:8">
      <c r="B485" s="237" t="s">
        <v>854</v>
      </c>
      <c r="C485" s="237" t="s">
        <v>872</v>
      </c>
      <c r="D485" s="11" t="s">
        <v>464</v>
      </c>
      <c r="E485" s="1">
        <v>0</v>
      </c>
      <c r="G485" s="2">
        <f t="shared" si="7"/>
        <v>0</v>
      </c>
      <c r="H485" s="2">
        <v>0</v>
      </c>
    </row>
    <row r="486" spans="2:8">
      <c r="B486" s="237" t="s">
        <v>854</v>
      </c>
      <c r="C486" s="237" t="s">
        <v>872</v>
      </c>
      <c r="D486" s="13" t="s">
        <v>465</v>
      </c>
      <c r="E486" s="1">
        <v>0</v>
      </c>
      <c r="G486" s="2">
        <f t="shared" si="7"/>
        <v>0</v>
      </c>
      <c r="H486" s="2">
        <v>0</v>
      </c>
    </row>
    <row r="487" spans="2:8">
      <c r="B487" s="237" t="s">
        <v>854</v>
      </c>
      <c r="C487" s="237" t="s">
        <v>872</v>
      </c>
      <c r="D487" s="12" t="s">
        <v>937</v>
      </c>
      <c r="E487" s="1">
        <v>0</v>
      </c>
      <c r="G487" s="2">
        <f t="shared" si="7"/>
        <v>0</v>
      </c>
      <c r="H487" s="2">
        <v>0</v>
      </c>
    </row>
    <row r="488" spans="2:8">
      <c r="B488" s="237" t="s">
        <v>134</v>
      </c>
      <c r="C488" s="237" t="s">
        <v>567</v>
      </c>
      <c r="D488" s="5" t="s">
        <v>458</v>
      </c>
      <c r="E488" s="1">
        <v>0</v>
      </c>
      <c r="G488" s="2">
        <f t="shared" si="7"/>
        <v>0</v>
      </c>
      <c r="H488" s="2">
        <v>0</v>
      </c>
    </row>
    <row r="489" spans="2:8">
      <c r="B489" s="237" t="s">
        <v>134</v>
      </c>
      <c r="C489" s="237" t="s">
        <v>567</v>
      </c>
      <c r="D489" s="6" t="s">
        <v>459</v>
      </c>
      <c r="E489" s="1">
        <v>0</v>
      </c>
      <c r="G489" s="2">
        <f t="shared" si="7"/>
        <v>0</v>
      </c>
      <c r="H489" s="2">
        <v>0</v>
      </c>
    </row>
    <row r="490" spans="2:8">
      <c r="B490" s="237" t="s">
        <v>134</v>
      </c>
      <c r="C490" s="237" t="s">
        <v>567</v>
      </c>
      <c r="D490" s="7" t="s">
        <v>460</v>
      </c>
      <c r="E490" s="1">
        <v>0</v>
      </c>
      <c r="G490" s="2">
        <f t="shared" si="7"/>
        <v>0</v>
      </c>
      <c r="H490" s="2">
        <v>0</v>
      </c>
    </row>
    <row r="491" spans="2:8">
      <c r="B491" s="237" t="s">
        <v>134</v>
      </c>
      <c r="C491" s="237" t="s">
        <v>567</v>
      </c>
      <c r="D491" s="8" t="s">
        <v>461</v>
      </c>
      <c r="E491" s="1">
        <v>0</v>
      </c>
      <c r="G491" s="2">
        <f t="shared" si="7"/>
        <v>0</v>
      </c>
      <c r="H491" s="2">
        <v>0</v>
      </c>
    </row>
    <row r="492" spans="2:8">
      <c r="B492" s="237" t="s">
        <v>134</v>
      </c>
      <c r="C492" s="237" t="s">
        <v>567</v>
      </c>
      <c r="D492" s="9" t="s">
        <v>462</v>
      </c>
      <c r="E492" s="1">
        <v>0</v>
      </c>
      <c r="G492" s="2">
        <f t="shared" si="7"/>
        <v>0</v>
      </c>
      <c r="H492" s="2">
        <v>0</v>
      </c>
    </row>
    <row r="493" spans="2:8">
      <c r="B493" s="237" t="s">
        <v>134</v>
      </c>
      <c r="C493" s="237" t="s">
        <v>567</v>
      </c>
      <c r="D493" s="10" t="s">
        <v>463</v>
      </c>
      <c r="E493" s="1">
        <v>0</v>
      </c>
      <c r="G493" s="2">
        <f t="shared" si="7"/>
        <v>0</v>
      </c>
      <c r="H493" s="2">
        <v>0</v>
      </c>
    </row>
    <row r="494" spans="2:8">
      <c r="B494" s="237" t="s">
        <v>134</v>
      </c>
      <c r="C494" s="237" t="s">
        <v>567</v>
      </c>
      <c r="D494" s="11" t="s">
        <v>464</v>
      </c>
      <c r="E494" s="1">
        <v>0</v>
      </c>
      <c r="G494" s="2">
        <f t="shared" si="7"/>
        <v>0</v>
      </c>
      <c r="H494" s="2">
        <v>0</v>
      </c>
    </row>
    <row r="495" spans="2:8">
      <c r="B495" s="237" t="s">
        <v>134</v>
      </c>
      <c r="C495" s="237" t="s">
        <v>567</v>
      </c>
      <c r="D495" s="13" t="s">
        <v>465</v>
      </c>
      <c r="E495" s="1">
        <v>0</v>
      </c>
      <c r="G495" s="2">
        <f t="shared" si="7"/>
        <v>0</v>
      </c>
      <c r="H495" s="2">
        <v>0</v>
      </c>
    </row>
    <row r="496" spans="2:8">
      <c r="B496" s="237" t="s">
        <v>134</v>
      </c>
      <c r="C496" s="237" t="s">
        <v>567</v>
      </c>
      <c r="D496" s="12" t="s">
        <v>937</v>
      </c>
      <c r="E496" s="1">
        <v>0</v>
      </c>
      <c r="G496" s="2">
        <f t="shared" si="7"/>
        <v>0</v>
      </c>
      <c r="H496" s="2">
        <v>0</v>
      </c>
    </row>
    <row r="497" spans="2:8">
      <c r="B497" s="237" t="s">
        <v>135</v>
      </c>
      <c r="C497" s="237" t="s">
        <v>568</v>
      </c>
      <c r="D497" s="5" t="s">
        <v>458</v>
      </c>
      <c r="E497" s="1">
        <v>0</v>
      </c>
      <c r="G497" s="2">
        <f t="shared" si="7"/>
        <v>0</v>
      </c>
      <c r="H497" s="2">
        <v>0</v>
      </c>
    </row>
    <row r="498" spans="2:8">
      <c r="B498" s="237" t="s">
        <v>135</v>
      </c>
      <c r="C498" s="237" t="s">
        <v>568</v>
      </c>
      <c r="D498" s="6" t="s">
        <v>459</v>
      </c>
      <c r="E498" s="1">
        <v>0</v>
      </c>
      <c r="G498" s="2">
        <f t="shared" si="7"/>
        <v>0</v>
      </c>
      <c r="H498" s="2">
        <v>0</v>
      </c>
    </row>
    <row r="499" spans="2:8">
      <c r="B499" s="237" t="s">
        <v>135</v>
      </c>
      <c r="C499" s="237" t="s">
        <v>568</v>
      </c>
      <c r="D499" s="7" t="s">
        <v>460</v>
      </c>
      <c r="E499" s="1">
        <v>0</v>
      </c>
      <c r="G499" s="2">
        <f t="shared" si="7"/>
        <v>0</v>
      </c>
      <c r="H499" s="2">
        <v>0</v>
      </c>
    </row>
    <row r="500" spans="2:8">
      <c r="B500" s="237" t="s">
        <v>135</v>
      </c>
      <c r="C500" s="237" t="s">
        <v>568</v>
      </c>
      <c r="D500" s="8" t="s">
        <v>461</v>
      </c>
      <c r="E500" s="1">
        <v>0</v>
      </c>
      <c r="G500" s="2">
        <f t="shared" si="7"/>
        <v>0</v>
      </c>
      <c r="H500" s="2">
        <v>0</v>
      </c>
    </row>
    <row r="501" spans="2:8">
      <c r="B501" s="237" t="s">
        <v>135</v>
      </c>
      <c r="C501" s="237" t="s">
        <v>568</v>
      </c>
      <c r="D501" s="9" t="s">
        <v>462</v>
      </c>
      <c r="E501" s="1">
        <v>0</v>
      </c>
      <c r="G501" s="2">
        <f t="shared" si="7"/>
        <v>0</v>
      </c>
      <c r="H501" s="2">
        <v>0</v>
      </c>
    </row>
    <row r="502" spans="2:8">
      <c r="B502" s="237" t="s">
        <v>135</v>
      </c>
      <c r="C502" s="237" t="s">
        <v>568</v>
      </c>
      <c r="D502" s="10" t="s">
        <v>463</v>
      </c>
      <c r="E502" s="1">
        <v>0</v>
      </c>
      <c r="G502" s="2">
        <f t="shared" si="7"/>
        <v>0</v>
      </c>
      <c r="H502" s="2">
        <v>0</v>
      </c>
    </row>
    <row r="503" spans="2:8">
      <c r="B503" s="237" t="s">
        <v>135</v>
      </c>
      <c r="C503" s="237" t="s">
        <v>568</v>
      </c>
      <c r="D503" s="11" t="s">
        <v>464</v>
      </c>
      <c r="E503" s="1">
        <v>0</v>
      </c>
      <c r="G503" s="2">
        <f t="shared" si="7"/>
        <v>0</v>
      </c>
      <c r="H503" s="2">
        <v>0</v>
      </c>
    </row>
    <row r="504" spans="2:8">
      <c r="B504" s="237" t="s">
        <v>135</v>
      </c>
      <c r="C504" s="237" t="s">
        <v>568</v>
      </c>
      <c r="D504" s="13" t="s">
        <v>465</v>
      </c>
      <c r="E504" s="1">
        <v>0</v>
      </c>
      <c r="G504" s="2">
        <f t="shared" si="7"/>
        <v>0</v>
      </c>
      <c r="H504" s="2">
        <v>0</v>
      </c>
    </row>
    <row r="505" spans="2:8">
      <c r="B505" s="237" t="s">
        <v>135</v>
      </c>
      <c r="C505" s="237" t="s">
        <v>568</v>
      </c>
      <c r="D505" s="12" t="s">
        <v>937</v>
      </c>
      <c r="E505" s="1">
        <v>0</v>
      </c>
      <c r="G505" s="2">
        <f t="shared" si="7"/>
        <v>0</v>
      </c>
      <c r="H505" s="2">
        <v>0</v>
      </c>
    </row>
    <row r="506" spans="2:8">
      <c r="B506" s="237" t="s">
        <v>136</v>
      </c>
      <c r="C506" s="237" t="s">
        <v>569</v>
      </c>
      <c r="D506" s="5" t="s">
        <v>458</v>
      </c>
      <c r="E506" s="1">
        <v>0</v>
      </c>
      <c r="G506" s="2">
        <f t="shared" si="7"/>
        <v>0</v>
      </c>
      <c r="H506" s="2">
        <v>0</v>
      </c>
    </row>
    <row r="507" spans="2:8">
      <c r="B507" s="237" t="s">
        <v>136</v>
      </c>
      <c r="C507" s="237" t="s">
        <v>569</v>
      </c>
      <c r="D507" s="6" t="s">
        <v>459</v>
      </c>
      <c r="E507" s="1">
        <v>0</v>
      </c>
      <c r="G507" s="2">
        <f t="shared" si="7"/>
        <v>0</v>
      </c>
      <c r="H507" s="2">
        <v>0</v>
      </c>
    </row>
    <row r="508" spans="2:8">
      <c r="B508" s="237" t="s">
        <v>136</v>
      </c>
      <c r="C508" s="237" t="s">
        <v>569</v>
      </c>
      <c r="D508" s="7" t="s">
        <v>460</v>
      </c>
      <c r="E508" s="1">
        <v>0</v>
      </c>
      <c r="G508" s="2">
        <f t="shared" si="7"/>
        <v>0</v>
      </c>
      <c r="H508" s="2">
        <v>0</v>
      </c>
    </row>
    <row r="509" spans="2:8">
      <c r="B509" s="237" t="s">
        <v>136</v>
      </c>
      <c r="C509" s="237" t="s">
        <v>569</v>
      </c>
      <c r="D509" s="8" t="s">
        <v>461</v>
      </c>
      <c r="E509" s="1">
        <v>0</v>
      </c>
      <c r="G509" s="2">
        <f t="shared" si="7"/>
        <v>0</v>
      </c>
      <c r="H509" s="2">
        <v>0</v>
      </c>
    </row>
    <row r="510" spans="2:8">
      <c r="B510" s="237" t="s">
        <v>136</v>
      </c>
      <c r="C510" s="237" t="s">
        <v>569</v>
      </c>
      <c r="D510" s="9" t="s">
        <v>462</v>
      </c>
      <c r="E510" s="1">
        <v>0</v>
      </c>
      <c r="G510" s="2">
        <f t="shared" si="7"/>
        <v>0</v>
      </c>
      <c r="H510" s="2">
        <v>0</v>
      </c>
    </row>
    <row r="511" spans="2:8">
      <c r="B511" s="237" t="s">
        <v>136</v>
      </c>
      <c r="C511" s="237" t="s">
        <v>569</v>
      </c>
      <c r="D511" s="10" t="s">
        <v>463</v>
      </c>
      <c r="E511" s="1">
        <v>0</v>
      </c>
      <c r="G511" s="2">
        <f t="shared" si="7"/>
        <v>0</v>
      </c>
      <c r="H511" s="2">
        <v>0</v>
      </c>
    </row>
    <row r="512" spans="2:8">
      <c r="B512" s="237" t="s">
        <v>136</v>
      </c>
      <c r="C512" s="237" t="s">
        <v>569</v>
      </c>
      <c r="D512" s="11" t="s">
        <v>464</v>
      </c>
      <c r="E512" s="1">
        <v>0</v>
      </c>
      <c r="G512" s="2">
        <f t="shared" si="7"/>
        <v>0</v>
      </c>
      <c r="H512" s="2">
        <v>0</v>
      </c>
    </row>
    <row r="513" spans="2:8">
      <c r="B513" s="237" t="s">
        <v>136</v>
      </c>
      <c r="C513" s="237" t="s">
        <v>569</v>
      </c>
      <c r="D513" s="13" t="s">
        <v>465</v>
      </c>
      <c r="E513" s="1">
        <v>0</v>
      </c>
      <c r="G513" s="2">
        <f t="shared" si="7"/>
        <v>0</v>
      </c>
      <c r="H513" s="2">
        <v>0</v>
      </c>
    </row>
    <row r="514" spans="2:8">
      <c r="B514" s="237" t="s">
        <v>136</v>
      </c>
      <c r="C514" s="237" t="s">
        <v>569</v>
      </c>
      <c r="D514" s="12" t="s">
        <v>937</v>
      </c>
      <c r="E514" s="1">
        <v>0</v>
      </c>
      <c r="G514" s="2">
        <f t="shared" ref="G514:G577" si="8">E514*F514</f>
        <v>0</v>
      </c>
      <c r="H514" s="2">
        <v>0</v>
      </c>
    </row>
    <row r="515" spans="2:8">
      <c r="B515" s="237" t="s">
        <v>298</v>
      </c>
      <c r="C515" s="237" t="s">
        <v>570</v>
      </c>
      <c r="D515" s="5" t="s">
        <v>458</v>
      </c>
      <c r="E515" s="1">
        <v>0</v>
      </c>
      <c r="G515" s="2">
        <f t="shared" si="8"/>
        <v>0</v>
      </c>
      <c r="H515" s="2">
        <v>0</v>
      </c>
    </row>
    <row r="516" spans="2:8">
      <c r="B516" s="237" t="s">
        <v>298</v>
      </c>
      <c r="C516" s="237" t="s">
        <v>570</v>
      </c>
      <c r="D516" s="6" t="s">
        <v>459</v>
      </c>
      <c r="E516" s="1">
        <v>0</v>
      </c>
      <c r="G516" s="2">
        <f t="shared" si="8"/>
        <v>0</v>
      </c>
      <c r="H516" s="2">
        <v>0</v>
      </c>
    </row>
    <row r="517" spans="2:8">
      <c r="B517" s="237" t="s">
        <v>298</v>
      </c>
      <c r="C517" s="237" t="s">
        <v>570</v>
      </c>
      <c r="D517" s="7" t="s">
        <v>460</v>
      </c>
      <c r="E517" s="1">
        <v>0</v>
      </c>
      <c r="G517" s="2">
        <f t="shared" si="8"/>
        <v>0</v>
      </c>
      <c r="H517" s="2">
        <v>0</v>
      </c>
    </row>
    <row r="518" spans="2:8">
      <c r="B518" s="237" t="s">
        <v>298</v>
      </c>
      <c r="C518" s="237" t="s">
        <v>570</v>
      </c>
      <c r="D518" s="8" t="s">
        <v>461</v>
      </c>
      <c r="E518" s="1">
        <v>0</v>
      </c>
      <c r="G518" s="2">
        <f t="shared" si="8"/>
        <v>0</v>
      </c>
      <c r="H518" s="2">
        <v>0</v>
      </c>
    </row>
    <row r="519" spans="2:8">
      <c r="B519" s="237" t="s">
        <v>298</v>
      </c>
      <c r="C519" s="237" t="s">
        <v>570</v>
      </c>
      <c r="D519" s="9" t="s">
        <v>462</v>
      </c>
      <c r="E519" s="1">
        <v>0</v>
      </c>
      <c r="G519" s="2">
        <f t="shared" si="8"/>
        <v>0</v>
      </c>
      <c r="H519" s="2">
        <v>0</v>
      </c>
    </row>
    <row r="520" spans="2:8">
      <c r="B520" s="237" t="s">
        <v>298</v>
      </c>
      <c r="C520" s="237" t="s">
        <v>570</v>
      </c>
      <c r="D520" s="10" t="s">
        <v>463</v>
      </c>
      <c r="E520" s="1">
        <v>0</v>
      </c>
      <c r="G520" s="2">
        <f t="shared" si="8"/>
        <v>0</v>
      </c>
      <c r="H520" s="2">
        <v>0</v>
      </c>
    </row>
    <row r="521" spans="2:8">
      <c r="B521" s="237" t="s">
        <v>298</v>
      </c>
      <c r="C521" s="237" t="s">
        <v>570</v>
      </c>
      <c r="D521" s="11" t="s">
        <v>464</v>
      </c>
      <c r="E521" s="1">
        <v>0</v>
      </c>
      <c r="G521" s="2">
        <f t="shared" si="8"/>
        <v>0</v>
      </c>
      <c r="H521" s="2">
        <v>0</v>
      </c>
    </row>
    <row r="522" spans="2:8">
      <c r="B522" s="237" t="s">
        <v>298</v>
      </c>
      <c r="C522" s="237" t="s">
        <v>570</v>
      </c>
      <c r="D522" s="13" t="s">
        <v>465</v>
      </c>
      <c r="E522" s="1">
        <v>0</v>
      </c>
      <c r="G522" s="2">
        <f t="shared" si="8"/>
        <v>0</v>
      </c>
      <c r="H522" s="2">
        <v>0</v>
      </c>
    </row>
    <row r="523" spans="2:8">
      <c r="B523" s="237" t="s">
        <v>298</v>
      </c>
      <c r="C523" s="237" t="s">
        <v>570</v>
      </c>
      <c r="D523" s="12" t="s">
        <v>937</v>
      </c>
      <c r="E523" s="1">
        <v>0</v>
      </c>
      <c r="G523" s="2">
        <f t="shared" si="8"/>
        <v>0</v>
      </c>
      <c r="H523" s="2">
        <v>0</v>
      </c>
    </row>
    <row r="524" spans="2:8">
      <c r="B524" s="237" t="s">
        <v>288</v>
      </c>
      <c r="C524" s="237" t="s">
        <v>571</v>
      </c>
      <c r="D524" s="5" t="s">
        <v>458</v>
      </c>
      <c r="E524" s="1">
        <v>0</v>
      </c>
      <c r="G524" s="2">
        <f t="shared" si="8"/>
        <v>0</v>
      </c>
      <c r="H524" s="2">
        <v>0</v>
      </c>
    </row>
    <row r="525" spans="2:8">
      <c r="B525" s="237" t="s">
        <v>288</v>
      </c>
      <c r="C525" s="237" t="s">
        <v>571</v>
      </c>
      <c r="D525" s="6" t="s">
        <v>459</v>
      </c>
      <c r="E525" s="1">
        <v>0</v>
      </c>
      <c r="G525" s="2">
        <f t="shared" si="8"/>
        <v>0</v>
      </c>
      <c r="H525" s="2">
        <v>0</v>
      </c>
    </row>
    <row r="526" spans="2:8">
      <c r="B526" s="237" t="s">
        <v>288</v>
      </c>
      <c r="C526" s="237" t="s">
        <v>571</v>
      </c>
      <c r="D526" s="7" t="s">
        <v>460</v>
      </c>
      <c r="E526" s="1">
        <v>0</v>
      </c>
      <c r="G526" s="2">
        <f t="shared" si="8"/>
        <v>0</v>
      </c>
      <c r="H526" s="2">
        <v>0</v>
      </c>
    </row>
    <row r="527" spans="2:8">
      <c r="B527" s="237" t="s">
        <v>288</v>
      </c>
      <c r="C527" s="237" t="s">
        <v>571</v>
      </c>
      <c r="D527" s="8" t="s">
        <v>461</v>
      </c>
      <c r="E527" s="1">
        <v>0</v>
      </c>
      <c r="G527" s="2">
        <f t="shared" si="8"/>
        <v>0</v>
      </c>
      <c r="H527" s="2">
        <v>0</v>
      </c>
    </row>
    <row r="528" spans="2:8">
      <c r="B528" s="237" t="s">
        <v>288</v>
      </c>
      <c r="C528" s="237" t="s">
        <v>571</v>
      </c>
      <c r="D528" s="9" t="s">
        <v>462</v>
      </c>
      <c r="E528" s="1">
        <v>0</v>
      </c>
      <c r="G528" s="2">
        <f t="shared" si="8"/>
        <v>0</v>
      </c>
      <c r="H528" s="2">
        <v>0</v>
      </c>
    </row>
    <row r="529" spans="2:8">
      <c r="B529" s="237" t="s">
        <v>288</v>
      </c>
      <c r="C529" s="237" t="s">
        <v>571</v>
      </c>
      <c r="D529" s="10" t="s">
        <v>463</v>
      </c>
      <c r="E529" s="1">
        <v>0</v>
      </c>
      <c r="G529" s="2">
        <f t="shared" si="8"/>
        <v>0</v>
      </c>
      <c r="H529" s="2">
        <v>0</v>
      </c>
    </row>
    <row r="530" spans="2:8">
      <c r="B530" s="237" t="s">
        <v>288</v>
      </c>
      <c r="C530" s="237" t="s">
        <v>571</v>
      </c>
      <c r="D530" s="11" t="s">
        <v>464</v>
      </c>
      <c r="E530" s="1">
        <v>0</v>
      </c>
      <c r="G530" s="2">
        <f t="shared" si="8"/>
        <v>0</v>
      </c>
      <c r="H530" s="2">
        <v>0</v>
      </c>
    </row>
    <row r="531" spans="2:8">
      <c r="B531" s="237" t="s">
        <v>288</v>
      </c>
      <c r="C531" s="237" t="s">
        <v>571</v>
      </c>
      <c r="D531" s="13" t="s">
        <v>465</v>
      </c>
      <c r="E531" s="1">
        <v>0</v>
      </c>
      <c r="G531" s="2">
        <f t="shared" si="8"/>
        <v>0</v>
      </c>
      <c r="H531" s="2">
        <v>0</v>
      </c>
    </row>
    <row r="532" spans="2:8">
      <c r="B532" s="237" t="s">
        <v>288</v>
      </c>
      <c r="C532" s="237" t="s">
        <v>571</v>
      </c>
      <c r="D532" s="12" t="s">
        <v>937</v>
      </c>
      <c r="E532" s="1">
        <v>0</v>
      </c>
      <c r="G532" s="2">
        <f t="shared" si="8"/>
        <v>0</v>
      </c>
      <c r="H532" s="2">
        <v>0</v>
      </c>
    </row>
    <row r="533" spans="2:8">
      <c r="B533" s="237" t="s">
        <v>173</v>
      </c>
      <c r="C533" s="237" t="s">
        <v>572</v>
      </c>
      <c r="D533" s="5" t="s">
        <v>458</v>
      </c>
      <c r="E533" s="1">
        <v>0</v>
      </c>
      <c r="G533" s="2">
        <f t="shared" si="8"/>
        <v>0</v>
      </c>
      <c r="H533" s="2">
        <v>0</v>
      </c>
    </row>
    <row r="534" spans="2:8">
      <c r="B534" s="237" t="s">
        <v>173</v>
      </c>
      <c r="C534" s="237" t="s">
        <v>572</v>
      </c>
      <c r="D534" s="6" t="s">
        <v>459</v>
      </c>
      <c r="E534" s="1">
        <v>0</v>
      </c>
      <c r="G534" s="2">
        <f t="shared" si="8"/>
        <v>0</v>
      </c>
      <c r="H534" s="2">
        <v>0</v>
      </c>
    </row>
    <row r="535" spans="2:8">
      <c r="B535" s="237" t="s">
        <v>173</v>
      </c>
      <c r="C535" s="237" t="s">
        <v>572</v>
      </c>
      <c r="D535" s="7" t="s">
        <v>460</v>
      </c>
      <c r="E535" s="1">
        <v>0</v>
      </c>
      <c r="G535" s="2">
        <f t="shared" si="8"/>
        <v>0</v>
      </c>
      <c r="H535" s="2">
        <v>0</v>
      </c>
    </row>
    <row r="536" spans="2:8">
      <c r="B536" s="237" t="s">
        <v>173</v>
      </c>
      <c r="C536" s="237" t="s">
        <v>572</v>
      </c>
      <c r="D536" s="8" t="s">
        <v>461</v>
      </c>
      <c r="E536" s="1">
        <v>0</v>
      </c>
      <c r="G536" s="2">
        <f t="shared" si="8"/>
        <v>0</v>
      </c>
      <c r="H536" s="2">
        <v>0</v>
      </c>
    </row>
    <row r="537" spans="2:8">
      <c r="B537" s="237" t="s">
        <v>173</v>
      </c>
      <c r="C537" s="237" t="s">
        <v>572</v>
      </c>
      <c r="D537" s="9" t="s">
        <v>462</v>
      </c>
      <c r="E537" s="1">
        <v>0</v>
      </c>
      <c r="G537" s="2">
        <f t="shared" si="8"/>
        <v>0</v>
      </c>
      <c r="H537" s="2">
        <v>0</v>
      </c>
    </row>
    <row r="538" spans="2:8">
      <c r="B538" s="237" t="s">
        <v>173</v>
      </c>
      <c r="C538" s="237" t="s">
        <v>572</v>
      </c>
      <c r="D538" s="10" t="s">
        <v>463</v>
      </c>
      <c r="E538" s="1">
        <v>0</v>
      </c>
      <c r="G538" s="2">
        <f t="shared" si="8"/>
        <v>0</v>
      </c>
      <c r="H538" s="2">
        <v>0</v>
      </c>
    </row>
    <row r="539" spans="2:8">
      <c r="B539" s="237" t="s">
        <v>173</v>
      </c>
      <c r="C539" s="237" t="s">
        <v>572</v>
      </c>
      <c r="D539" s="11" t="s">
        <v>464</v>
      </c>
      <c r="E539" s="1">
        <v>0</v>
      </c>
      <c r="G539" s="2">
        <f t="shared" si="8"/>
        <v>0</v>
      </c>
      <c r="H539" s="2">
        <v>0</v>
      </c>
    </row>
    <row r="540" spans="2:8">
      <c r="B540" s="237" t="s">
        <v>173</v>
      </c>
      <c r="C540" s="237" t="s">
        <v>572</v>
      </c>
      <c r="D540" s="13" t="s">
        <v>465</v>
      </c>
      <c r="E540" s="1">
        <v>0</v>
      </c>
      <c r="G540" s="2">
        <f t="shared" si="8"/>
        <v>0</v>
      </c>
      <c r="H540" s="2">
        <v>0</v>
      </c>
    </row>
    <row r="541" spans="2:8">
      <c r="B541" s="237" t="s">
        <v>173</v>
      </c>
      <c r="C541" s="237" t="s">
        <v>572</v>
      </c>
      <c r="D541" s="12" t="s">
        <v>937</v>
      </c>
      <c r="E541" s="1">
        <v>0</v>
      </c>
      <c r="G541" s="2">
        <f t="shared" si="8"/>
        <v>0</v>
      </c>
      <c r="H541" s="2">
        <v>0</v>
      </c>
    </row>
    <row r="542" spans="2:8">
      <c r="B542" s="237" t="s">
        <v>858</v>
      </c>
      <c r="C542" s="237" t="s">
        <v>873</v>
      </c>
      <c r="D542" s="5" t="s">
        <v>458</v>
      </c>
      <c r="E542" s="1">
        <v>0</v>
      </c>
      <c r="G542" s="2">
        <f t="shared" si="8"/>
        <v>0</v>
      </c>
      <c r="H542" s="2">
        <v>0</v>
      </c>
    </row>
    <row r="543" spans="2:8">
      <c r="B543" s="237" t="s">
        <v>858</v>
      </c>
      <c r="C543" s="237" t="s">
        <v>873</v>
      </c>
      <c r="D543" s="6" t="s">
        <v>459</v>
      </c>
      <c r="E543" s="1">
        <v>0</v>
      </c>
      <c r="G543" s="2">
        <f t="shared" si="8"/>
        <v>0</v>
      </c>
      <c r="H543" s="2">
        <v>0</v>
      </c>
    </row>
    <row r="544" spans="2:8">
      <c r="B544" s="237" t="s">
        <v>858</v>
      </c>
      <c r="C544" s="237" t="s">
        <v>873</v>
      </c>
      <c r="D544" s="7" t="s">
        <v>460</v>
      </c>
      <c r="E544" s="1">
        <v>0</v>
      </c>
      <c r="G544" s="2">
        <f t="shared" si="8"/>
        <v>0</v>
      </c>
      <c r="H544" s="2">
        <v>0</v>
      </c>
    </row>
    <row r="545" spans="2:8">
      <c r="B545" s="237" t="s">
        <v>858</v>
      </c>
      <c r="C545" s="237" t="s">
        <v>873</v>
      </c>
      <c r="D545" s="8" t="s">
        <v>461</v>
      </c>
      <c r="E545" s="1">
        <v>0</v>
      </c>
      <c r="G545" s="2">
        <f t="shared" si="8"/>
        <v>0</v>
      </c>
      <c r="H545" s="2">
        <v>0</v>
      </c>
    </row>
    <row r="546" spans="2:8">
      <c r="B546" s="237" t="s">
        <v>858</v>
      </c>
      <c r="C546" s="237" t="s">
        <v>873</v>
      </c>
      <c r="D546" s="9" t="s">
        <v>462</v>
      </c>
      <c r="E546" s="1">
        <v>0</v>
      </c>
      <c r="G546" s="2">
        <f t="shared" si="8"/>
        <v>0</v>
      </c>
      <c r="H546" s="2">
        <v>0</v>
      </c>
    </row>
    <row r="547" spans="2:8">
      <c r="B547" s="237" t="s">
        <v>858</v>
      </c>
      <c r="C547" s="237" t="s">
        <v>873</v>
      </c>
      <c r="D547" s="10" t="s">
        <v>463</v>
      </c>
      <c r="E547" s="1">
        <v>0</v>
      </c>
      <c r="G547" s="2">
        <f t="shared" si="8"/>
        <v>0</v>
      </c>
      <c r="H547" s="2">
        <v>0</v>
      </c>
    </row>
    <row r="548" spans="2:8">
      <c r="B548" s="237" t="s">
        <v>858</v>
      </c>
      <c r="C548" s="237" t="s">
        <v>873</v>
      </c>
      <c r="D548" s="11" t="s">
        <v>464</v>
      </c>
      <c r="E548" s="1">
        <v>0</v>
      </c>
      <c r="G548" s="2">
        <f t="shared" si="8"/>
        <v>0</v>
      </c>
      <c r="H548" s="2">
        <v>0</v>
      </c>
    </row>
    <row r="549" spans="2:8">
      <c r="B549" s="237" t="s">
        <v>858</v>
      </c>
      <c r="C549" s="237" t="s">
        <v>873</v>
      </c>
      <c r="D549" s="13" t="s">
        <v>465</v>
      </c>
      <c r="E549" s="1">
        <v>0</v>
      </c>
      <c r="G549" s="2">
        <f t="shared" si="8"/>
        <v>0</v>
      </c>
      <c r="H549" s="2">
        <v>0</v>
      </c>
    </row>
    <row r="550" spans="2:8">
      <c r="B550" s="237" t="s">
        <v>858</v>
      </c>
      <c r="C550" s="237" t="s">
        <v>873</v>
      </c>
      <c r="D550" s="12" t="s">
        <v>937</v>
      </c>
      <c r="E550" s="1">
        <v>0</v>
      </c>
      <c r="G550" s="2">
        <f t="shared" si="8"/>
        <v>0</v>
      </c>
      <c r="H550" s="2">
        <v>0</v>
      </c>
    </row>
    <row r="551" spans="2:8">
      <c r="B551" s="237" t="s">
        <v>149</v>
      </c>
      <c r="C551" s="237" t="s">
        <v>573</v>
      </c>
      <c r="D551" s="5" t="s">
        <v>458</v>
      </c>
      <c r="E551" s="1">
        <v>0</v>
      </c>
      <c r="G551" s="2">
        <f t="shared" si="8"/>
        <v>0</v>
      </c>
      <c r="H551" s="2">
        <v>0</v>
      </c>
    </row>
    <row r="552" spans="2:8">
      <c r="B552" s="237" t="s">
        <v>149</v>
      </c>
      <c r="C552" s="237" t="s">
        <v>573</v>
      </c>
      <c r="D552" s="6" t="s">
        <v>459</v>
      </c>
      <c r="E552" s="1">
        <v>0</v>
      </c>
      <c r="G552" s="2">
        <f t="shared" si="8"/>
        <v>0</v>
      </c>
      <c r="H552" s="2">
        <v>0</v>
      </c>
    </row>
    <row r="553" spans="2:8">
      <c r="B553" s="237" t="s">
        <v>149</v>
      </c>
      <c r="C553" s="237" t="s">
        <v>573</v>
      </c>
      <c r="D553" s="7" t="s">
        <v>460</v>
      </c>
      <c r="E553" s="1">
        <v>0</v>
      </c>
      <c r="G553" s="2">
        <f t="shared" si="8"/>
        <v>0</v>
      </c>
      <c r="H553" s="2">
        <v>0</v>
      </c>
    </row>
    <row r="554" spans="2:8">
      <c r="B554" s="237" t="s">
        <v>149</v>
      </c>
      <c r="C554" s="237" t="s">
        <v>573</v>
      </c>
      <c r="D554" s="8" t="s">
        <v>461</v>
      </c>
      <c r="E554" s="1">
        <v>0</v>
      </c>
      <c r="G554" s="2">
        <f t="shared" si="8"/>
        <v>0</v>
      </c>
      <c r="H554" s="2">
        <v>0</v>
      </c>
    </row>
    <row r="555" spans="2:8">
      <c r="B555" s="237" t="s">
        <v>149</v>
      </c>
      <c r="C555" s="237" t="s">
        <v>573</v>
      </c>
      <c r="D555" s="9" t="s">
        <v>462</v>
      </c>
      <c r="E555" s="1">
        <v>0</v>
      </c>
      <c r="G555" s="2">
        <f t="shared" si="8"/>
        <v>0</v>
      </c>
      <c r="H555" s="2">
        <v>0</v>
      </c>
    </row>
    <row r="556" spans="2:8">
      <c r="B556" s="237" t="s">
        <v>149</v>
      </c>
      <c r="C556" s="237" t="s">
        <v>573</v>
      </c>
      <c r="D556" s="10" t="s">
        <v>463</v>
      </c>
      <c r="E556" s="1">
        <v>0</v>
      </c>
      <c r="G556" s="2">
        <f t="shared" si="8"/>
        <v>0</v>
      </c>
      <c r="H556" s="2">
        <v>0</v>
      </c>
    </row>
    <row r="557" spans="2:8">
      <c r="B557" s="237" t="s">
        <v>149</v>
      </c>
      <c r="C557" s="237" t="s">
        <v>573</v>
      </c>
      <c r="D557" s="11" t="s">
        <v>464</v>
      </c>
      <c r="E557" s="1">
        <v>0</v>
      </c>
      <c r="G557" s="2">
        <f t="shared" si="8"/>
        <v>0</v>
      </c>
      <c r="H557" s="2">
        <v>0</v>
      </c>
    </row>
    <row r="558" spans="2:8">
      <c r="B558" s="237" t="s">
        <v>149</v>
      </c>
      <c r="C558" s="237" t="s">
        <v>573</v>
      </c>
      <c r="D558" s="13" t="s">
        <v>465</v>
      </c>
      <c r="E558" s="1">
        <v>0</v>
      </c>
      <c r="G558" s="2">
        <f t="shared" si="8"/>
        <v>0</v>
      </c>
      <c r="H558" s="2">
        <v>0</v>
      </c>
    </row>
    <row r="559" spans="2:8">
      <c r="B559" s="237" t="s">
        <v>149</v>
      </c>
      <c r="C559" s="237" t="s">
        <v>573</v>
      </c>
      <c r="D559" s="12" t="s">
        <v>937</v>
      </c>
      <c r="E559" s="1">
        <v>0</v>
      </c>
      <c r="G559" s="2">
        <f t="shared" si="8"/>
        <v>0</v>
      </c>
      <c r="H559" s="2">
        <v>0</v>
      </c>
    </row>
    <row r="560" spans="2:8">
      <c r="B560" s="237" t="s">
        <v>150</v>
      </c>
      <c r="C560" s="237" t="s">
        <v>574</v>
      </c>
      <c r="D560" s="5" t="s">
        <v>458</v>
      </c>
      <c r="E560" s="1">
        <v>0</v>
      </c>
      <c r="G560" s="2">
        <f t="shared" si="8"/>
        <v>0</v>
      </c>
      <c r="H560" s="2">
        <v>0</v>
      </c>
    </row>
    <row r="561" spans="2:8">
      <c r="B561" s="237" t="s">
        <v>150</v>
      </c>
      <c r="C561" s="237" t="s">
        <v>574</v>
      </c>
      <c r="D561" s="6" t="s">
        <v>459</v>
      </c>
      <c r="E561" s="1">
        <v>0</v>
      </c>
      <c r="G561" s="2">
        <f t="shared" si="8"/>
        <v>0</v>
      </c>
      <c r="H561" s="2">
        <v>0</v>
      </c>
    </row>
    <row r="562" spans="2:8">
      <c r="B562" s="237" t="s">
        <v>150</v>
      </c>
      <c r="C562" s="237" t="s">
        <v>574</v>
      </c>
      <c r="D562" s="7" t="s">
        <v>460</v>
      </c>
      <c r="E562" s="1">
        <v>0</v>
      </c>
      <c r="G562" s="2">
        <f t="shared" si="8"/>
        <v>0</v>
      </c>
      <c r="H562" s="2">
        <v>0</v>
      </c>
    </row>
    <row r="563" spans="2:8">
      <c r="B563" s="237" t="s">
        <v>150</v>
      </c>
      <c r="C563" s="237" t="s">
        <v>574</v>
      </c>
      <c r="D563" s="8" t="s">
        <v>461</v>
      </c>
      <c r="E563" s="1">
        <v>0</v>
      </c>
      <c r="G563" s="2">
        <f t="shared" si="8"/>
        <v>0</v>
      </c>
      <c r="H563" s="2">
        <v>0</v>
      </c>
    </row>
    <row r="564" spans="2:8">
      <c r="B564" s="237" t="s">
        <v>150</v>
      </c>
      <c r="C564" s="237" t="s">
        <v>574</v>
      </c>
      <c r="D564" s="9" t="s">
        <v>462</v>
      </c>
      <c r="E564" s="1">
        <v>0</v>
      </c>
      <c r="G564" s="2">
        <f t="shared" si="8"/>
        <v>0</v>
      </c>
      <c r="H564" s="2">
        <v>0</v>
      </c>
    </row>
    <row r="565" spans="2:8">
      <c r="B565" s="237" t="s">
        <v>150</v>
      </c>
      <c r="C565" s="237" t="s">
        <v>574</v>
      </c>
      <c r="D565" s="10" t="s">
        <v>463</v>
      </c>
      <c r="E565" s="1">
        <v>0</v>
      </c>
      <c r="G565" s="2">
        <f t="shared" si="8"/>
        <v>0</v>
      </c>
      <c r="H565" s="2">
        <v>0</v>
      </c>
    </row>
    <row r="566" spans="2:8">
      <c r="B566" s="237" t="s">
        <v>150</v>
      </c>
      <c r="C566" s="237" t="s">
        <v>574</v>
      </c>
      <c r="D566" s="11" t="s">
        <v>464</v>
      </c>
      <c r="E566" s="1">
        <v>0</v>
      </c>
      <c r="G566" s="2">
        <f t="shared" si="8"/>
        <v>0</v>
      </c>
      <c r="H566" s="2">
        <v>0</v>
      </c>
    </row>
    <row r="567" spans="2:8">
      <c r="B567" s="237" t="s">
        <v>150</v>
      </c>
      <c r="C567" s="237" t="s">
        <v>574</v>
      </c>
      <c r="D567" s="13" t="s">
        <v>465</v>
      </c>
      <c r="E567" s="1">
        <v>0</v>
      </c>
      <c r="G567" s="2">
        <f t="shared" si="8"/>
        <v>0</v>
      </c>
      <c r="H567" s="2">
        <v>0</v>
      </c>
    </row>
    <row r="568" spans="2:8">
      <c r="B568" s="237" t="s">
        <v>150</v>
      </c>
      <c r="C568" s="237" t="s">
        <v>574</v>
      </c>
      <c r="D568" s="12" t="s">
        <v>937</v>
      </c>
      <c r="E568" s="1">
        <v>0</v>
      </c>
      <c r="G568" s="2">
        <f t="shared" si="8"/>
        <v>0</v>
      </c>
      <c r="H568" s="2">
        <v>0</v>
      </c>
    </row>
    <row r="569" spans="2:8">
      <c r="B569" s="237" t="s">
        <v>151</v>
      </c>
      <c r="C569" s="237" t="s">
        <v>575</v>
      </c>
      <c r="D569" s="5" t="s">
        <v>458</v>
      </c>
      <c r="E569" s="1">
        <v>0</v>
      </c>
      <c r="G569" s="2">
        <f t="shared" si="8"/>
        <v>0</v>
      </c>
      <c r="H569" s="2">
        <v>0</v>
      </c>
    </row>
    <row r="570" spans="2:8">
      <c r="B570" s="237" t="s">
        <v>151</v>
      </c>
      <c r="C570" s="237" t="s">
        <v>575</v>
      </c>
      <c r="D570" s="6" t="s">
        <v>459</v>
      </c>
      <c r="E570" s="1">
        <v>0</v>
      </c>
      <c r="G570" s="2">
        <f t="shared" si="8"/>
        <v>0</v>
      </c>
      <c r="H570" s="2">
        <v>0</v>
      </c>
    </row>
    <row r="571" spans="2:8">
      <c r="B571" s="237" t="s">
        <v>151</v>
      </c>
      <c r="C571" s="237" t="s">
        <v>575</v>
      </c>
      <c r="D571" s="7" t="s">
        <v>460</v>
      </c>
      <c r="E571" s="1">
        <v>0</v>
      </c>
      <c r="G571" s="2">
        <f t="shared" si="8"/>
        <v>0</v>
      </c>
      <c r="H571" s="2">
        <v>0</v>
      </c>
    </row>
    <row r="572" spans="2:8">
      <c r="B572" s="237" t="s">
        <v>151</v>
      </c>
      <c r="C572" s="237" t="s">
        <v>575</v>
      </c>
      <c r="D572" s="8" t="s">
        <v>461</v>
      </c>
      <c r="E572" s="1">
        <v>0</v>
      </c>
      <c r="G572" s="2">
        <f t="shared" si="8"/>
        <v>0</v>
      </c>
      <c r="H572" s="2">
        <v>0</v>
      </c>
    </row>
    <row r="573" spans="2:8">
      <c r="B573" s="237" t="s">
        <v>151</v>
      </c>
      <c r="C573" s="237" t="s">
        <v>575</v>
      </c>
      <c r="D573" s="9" t="s">
        <v>462</v>
      </c>
      <c r="E573" s="1">
        <v>0</v>
      </c>
      <c r="G573" s="2">
        <f t="shared" si="8"/>
        <v>0</v>
      </c>
      <c r="H573" s="2">
        <v>0</v>
      </c>
    </row>
    <row r="574" spans="2:8">
      <c r="B574" s="237" t="s">
        <v>151</v>
      </c>
      <c r="C574" s="237" t="s">
        <v>575</v>
      </c>
      <c r="D574" s="10" t="s">
        <v>463</v>
      </c>
      <c r="E574" s="1">
        <v>0</v>
      </c>
      <c r="G574" s="2">
        <f t="shared" si="8"/>
        <v>0</v>
      </c>
      <c r="H574" s="2">
        <v>0</v>
      </c>
    </row>
    <row r="575" spans="2:8">
      <c r="B575" s="237" t="s">
        <v>151</v>
      </c>
      <c r="C575" s="237" t="s">
        <v>575</v>
      </c>
      <c r="D575" s="11" t="s">
        <v>464</v>
      </c>
      <c r="E575" s="1">
        <v>0</v>
      </c>
      <c r="G575" s="2">
        <f t="shared" si="8"/>
        <v>0</v>
      </c>
      <c r="H575" s="2">
        <v>0</v>
      </c>
    </row>
    <row r="576" spans="2:8">
      <c r="B576" s="237" t="s">
        <v>151</v>
      </c>
      <c r="C576" s="237" t="s">
        <v>575</v>
      </c>
      <c r="D576" s="13" t="s">
        <v>465</v>
      </c>
      <c r="E576" s="1">
        <v>0</v>
      </c>
      <c r="G576" s="2">
        <f t="shared" si="8"/>
        <v>0</v>
      </c>
      <c r="H576" s="2">
        <v>0</v>
      </c>
    </row>
    <row r="577" spans="2:8">
      <c r="B577" s="237" t="s">
        <v>151</v>
      </c>
      <c r="C577" s="237" t="s">
        <v>575</v>
      </c>
      <c r="D577" s="12" t="s">
        <v>937</v>
      </c>
      <c r="E577" s="1">
        <v>0</v>
      </c>
      <c r="G577" s="2">
        <f t="shared" si="8"/>
        <v>0</v>
      </c>
      <c r="H577" s="2">
        <v>0</v>
      </c>
    </row>
    <row r="578" spans="2:8">
      <c r="B578" s="237" t="s">
        <v>160</v>
      </c>
      <c r="C578" s="237" t="s">
        <v>576</v>
      </c>
      <c r="D578" s="5" t="s">
        <v>458</v>
      </c>
      <c r="E578" s="1">
        <v>0</v>
      </c>
      <c r="G578" s="2">
        <f t="shared" ref="G578:G641" si="9">E578*F578</f>
        <v>0</v>
      </c>
      <c r="H578" s="2">
        <v>0</v>
      </c>
    </row>
    <row r="579" spans="2:8">
      <c r="B579" s="237" t="s">
        <v>160</v>
      </c>
      <c r="C579" s="237" t="s">
        <v>576</v>
      </c>
      <c r="D579" s="6" t="s">
        <v>459</v>
      </c>
      <c r="E579" s="1">
        <v>0</v>
      </c>
      <c r="G579" s="2">
        <f t="shared" si="9"/>
        <v>0</v>
      </c>
      <c r="H579" s="2">
        <v>0</v>
      </c>
    </row>
    <row r="580" spans="2:8">
      <c r="B580" s="237" t="s">
        <v>160</v>
      </c>
      <c r="C580" s="237" t="s">
        <v>576</v>
      </c>
      <c r="D580" s="7" t="s">
        <v>460</v>
      </c>
      <c r="E580" s="1">
        <v>0</v>
      </c>
      <c r="G580" s="2">
        <f t="shared" si="9"/>
        <v>0</v>
      </c>
      <c r="H580" s="2">
        <v>0</v>
      </c>
    </row>
    <row r="581" spans="2:8">
      <c r="B581" s="237" t="s">
        <v>160</v>
      </c>
      <c r="C581" s="237" t="s">
        <v>576</v>
      </c>
      <c r="D581" s="8" t="s">
        <v>461</v>
      </c>
      <c r="E581" s="1">
        <v>0</v>
      </c>
      <c r="G581" s="2">
        <f t="shared" si="9"/>
        <v>0</v>
      </c>
      <c r="H581" s="2">
        <v>0</v>
      </c>
    </row>
    <row r="582" spans="2:8">
      <c r="B582" s="237" t="s">
        <v>160</v>
      </c>
      <c r="C582" s="237" t="s">
        <v>576</v>
      </c>
      <c r="D582" s="9" t="s">
        <v>462</v>
      </c>
      <c r="E582" s="1">
        <v>0</v>
      </c>
      <c r="G582" s="2">
        <f t="shared" si="9"/>
        <v>0</v>
      </c>
      <c r="H582" s="2">
        <v>0</v>
      </c>
    </row>
    <row r="583" spans="2:8">
      <c r="B583" s="237" t="s">
        <v>160</v>
      </c>
      <c r="C583" s="237" t="s">
        <v>576</v>
      </c>
      <c r="D583" s="10" t="s">
        <v>463</v>
      </c>
      <c r="E583" s="1">
        <v>0</v>
      </c>
      <c r="G583" s="2">
        <f t="shared" si="9"/>
        <v>0</v>
      </c>
      <c r="H583" s="2">
        <v>0</v>
      </c>
    </row>
    <row r="584" spans="2:8">
      <c r="B584" s="237" t="s">
        <v>160</v>
      </c>
      <c r="C584" s="237" t="s">
        <v>576</v>
      </c>
      <c r="D584" s="11" t="s">
        <v>464</v>
      </c>
      <c r="E584" s="1">
        <v>0</v>
      </c>
      <c r="G584" s="2">
        <f t="shared" si="9"/>
        <v>0</v>
      </c>
      <c r="H584" s="2">
        <v>0</v>
      </c>
    </row>
    <row r="585" spans="2:8">
      <c r="B585" s="237" t="s">
        <v>160</v>
      </c>
      <c r="C585" s="237" t="s">
        <v>576</v>
      </c>
      <c r="D585" s="13" t="s">
        <v>465</v>
      </c>
      <c r="E585" s="1">
        <v>0</v>
      </c>
      <c r="G585" s="2">
        <f t="shared" si="9"/>
        <v>0</v>
      </c>
      <c r="H585" s="2">
        <v>0</v>
      </c>
    </row>
    <row r="586" spans="2:8">
      <c r="B586" s="237" t="s">
        <v>160</v>
      </c>
      <c r="C586" s="237" t="s">
        <v>576</v>
      </c>
      <c r="D586" s="12" t="s">
        <v>937</v>
      </c>
      <c r="E586" s="1">
        <v>0</v>
      </c>
      <c r="G586" s="2">
        <f t="shared" si="9"/>
        <v>0</v>
      </c>
      <c r="H586" s="2">
        <v>0</v>
      </c>
    </row>
    <row r="587" spans="2:8">
      <c r="B587" s="237" t="s">
        <v>299</v>
      </c>
      <c r="C587" s="237" t="s">
        <v>577</v>
      </c>
      <c r="D587" s="5" t="s">
        <v>458</v>
      </c>
      <c r="E587" s="1">
        <v>0</v>
      </c>
      <c r="G587" s="2">
        <f t="shared" si="9"/>
        <v>0</v>
      </c>
      <c r="H587" s="2">
        <v>0</v>
      </c>
    </row>
    <row r="588" spans="2:8">
      <c r="B588" s="237" t="s">
        <v>299</v>
      </c>
      <c r="C588" s="237" t="s">
        <v>577</v>
      </c>
      <c r="D588" s="6" t="s">
        <v>459</v>
      </c>
      <c r="E588" s="1">
        <v>0</v>
      </c>
      <c r="G588" s="2">
        <f t="shared" si="9"/>
        <v>0</v>
      </c>
      <c r="H588" s="2">
        <v>0</v>
      </c>
    </row>
    <row r="589" spans="2:8">
      <c r="B589" s="237" t="s">
        <v>299</v>
      </c>
      <c r="C589" s="237" t="s">
        <v>577</v>
      </c>
      <c r="D589" s="7" t="s">
        <v>460</v>
      </c>
      <c r="E589" s="1">
        <v>0</v>
      </c>
      <c r="G589" s="2">
        <f t="shared" si="9"/>
        <v>0</v>
      </c>
      <c r="H589" s="2">
        <v>0</v>
      </c>
    </row>
    <row r="590" spans="2:8">
      <c r="B590" s="237" t="s">
        <v>299</v>
      </c>
      <c r="C590" s="237" t="s">
        <v>577</v>
      </c>
      <c r="D590" s="8" t="s">
        <v>461</v>
      </c>
      <c r="E590" s="1">
        <v>0</v>
      </c>
      <c r="G590" s="2">
        <f t="shared" si="9"/>
        <v>0</v>
      </c>
      <c r="H590" s="2">
        <v>0</v>
      </c>
    </row>
    <row r="591" spans="2:8">
      <c r="B591" s="237" t="s">
        <v>299</v>
      </c>
      <c r="C591" s="237" t="s">
        <v>577</v>
      </c>
      <c r="D591" s="9" t="s">
        <v>462</v>
      </c>
      <c r="E591" s="1">
        <v>0</v>
      </c>
      <c r="G591" s="2">
        <f t="shared" si="9"/>
        <v>0</v>
      </c>
      <c r="H591" s="2">
        <v>0</v>
      </c>
    </row>
    <row r="592" spans="2:8">
      <c r="B592" s="237" t="s">
        <v>299</v>
      </c>
      <c r="C592" s="237" t="s">
        <v>577</v>
      </c>
      <c r="D592" s="10" t="s">
        <v>463</v>
      </c>
      <c r="E592" s="1">
        <v>0</v>
      </c>
      <c r="G592" s="2">
        <f t="shared" si="9"/>
        <v>0</v>
      </c>
      <c r="H592" s="2">
        <v>0</v>
      </c>
    </row>
    <row r="593" spans="2:8">
      <c r="B593" s="237" t="s">
        <v>299</v>
      </c>
      <c r="C593" s="237" t="s">
        <v>577</v>
      </c>
      <c r="D593" s="11" t="s">
        <v>464</v>
      </c>
      <c r="E593" s="1">
        <v>0</v>
      </c>
      <c r="G593" s="2">
        <f t="shared" si="9"/>
        <v>0</v>
      </c>
      <c r="H593" s="2">
        <v>0</v>
      </c>
    </row>
    <row r="594" spans="2:8">
      <c r="B594" s="237" t="s">
        <v>299</v>
      </c>
      <c r="C594" s="237" t="s">
        <v>577</v>
      </c>
      <c r="D594" s="13" t="s">
        <v>465</v>
      </c>
      <c r="E594" s="1">
        <v>0</v>
      </c>
      <c r="G594" s="2">
        <f t="shared" si="9"/>
        <v>0</v>
      </c>
      <c r="H594" s="2">
        <v>0</v>
      </c>
    </row>
    <row r="595" spans="2:8">
      <c r="B595" s="237" t="s">
        <v>299</v>
      </c>
      <c r="C595" s="237" t="s">
        <v>577</v>
      </c>
      <c r="D595" s="12" t="s">
        <v>937</v>
      </c>
      <c r="E595" s="1">
        <v>0</v>
      </c>
      <c r="G595" s="2">
        <f t="shared" si="9"/>
        <v>0</v>
      </c>
      <c r="H595" s="2">
        <v>0</v>
      </c>
    </row>
    <row r="596" spans="2:8">
      <c r="B596" s="237" t="s">
        <v>300</v>
      </c>
      <c r="C596" s="237" t="s">
        <v>578</v>
      </c>
      <c r="D596" s="5" t="s">
        <v>458</v>
      </c>
      <c r="E596" s="1">
        <v>0</v>
      </c>
      <c r="G596" s="2">
        <f t="shared" si="9"/>
        <v>0</v>
      </c>
      <c r="H596" s="2">
        <v>0</v>
      </c>
    </row>
    <row r="597" spans="2:8">
      <c r="B597" s="237" t="s">
        <v>300</v>
      </c>
      <c r="C597" s="237" t="s">
        <v>578</v>
      </c>
      <c r="D597" s="6" t="s">
        <v>459</v>
      </c>
      <c r="E597" s="1">
        <v>0</v>
      </c>
      <c r="G597" s="2">
        <f t="shared" si="9"/>
        <v>0</v>
      </c>
      <c r="H597" s="2">
        <v>0</v>
      </c>
    </row>
    <row r="598" spans="2:8">
      <c r="B598" s="237" t="s">
        <v>300</v>
      </c>
      <c r="C598" s="237" t="s">
        <v>578</v>
      </c>
      <c r="D598" s="7" t="s">
        <v>460</v>
      </c>
      <c r="E598" s="1">
        <v>0</v>
      </c>
      <c r="G598" s="2">
        <f t="shared" si="9"/>
        <v>0</v>
      </c>
      <c r="H598" s="2">
        <v>0</v>
      </c>
    </row>
    <row r="599" spans="2:8">
      <c r="B599" s="237" t="s">
        <v>300</v>
      </c>
      <c r="C599" s="237" t="s">
        <v>578</v>
      </c>
      <c r="D599" s="8" t="s">
        <v>461</v>
      </c>
      <c r="E599" s="1">
        <v>0</v>
      </c>
      <c r="G599" s="2">
        <f t="shared" si="9"/>
        <v>0</v>
      </c>
      <c r="H599" s="2">
        <v>0</v>
      </c>
    </row>
    <row r="600" spans="2:8">
      <c r="B600" s="237" t="s">
        <v>300</v>
      </c>
      <c r="C600" s="237" t="s">
        <v>578</v>
      </c>
      <c r="D600" s="9" t="s">
        <v>462</v>
      </c>
      <c r="E600" s="1">
        <v>0</v>
      </c>
      <c r="G600" s="2">
        <f t="shared" si="9"/>
        <v>0</v>
      </c>
      <c r="H600" s="2">
        <v>0</v>
      </c>
    </row>
    <row r="601" spans="2:8">
      <c r="B601" s="237" t="s">
        <v>300</v>
      </c>
      <c r="C601" s="237" t="s">
        <v>578</v>
      </c>
      <c r="D601" s="10" t="s">
        <v>463</v>
      </c>
      <c r="E601" s="1">
        <v>0</v>
      </c>
      <c r="G601" s="2">
        <f t="shared" si="9"/>
        <v>0</v>
      </c>
      <c r="H601" s="2">
        <v>0</v>
      </c>
    </row>
    <row r="602" spans="2:8">
      <c r="B602" s="237" t="s">
        <v>300</v>
      </c>
      <c r="C602" s="237" t="s">
        <v>578</v>
      </c>
      <c r="D602" s="11" t="s">
        <v>464</v>
      </c>
      <c r="E602" s="1">
        <v>0</v>
      </c>
      <c r="G602" s="2">
        <f t="shared" si="9"/>
        <v>0</v>
      </c>
      <c r="H602" s="2">
        <v>0</v>
      </c>
    </row>
    <row r="603" spans="2:8">
      <c r="B603" s="237" t="s">
        <v>300</v>
      </c>
      <c r="C603" s="237" t="s">
        <v>578</v>
      </c>
      <c r="D603" s="13" t="s">
        <v>465</v>
      </c>
      <c r="E603" s="1">
        <v>0</v>
      </c>
      <c r="G603" s="2">
        <f t="shared" si="9"/>
        <v>0</v>
      </c>
      <c r="H603" s="2">
        <v>0</v>
      </c>
    </row>
    <row r="604" spans="2:8">
      <c r="B604" s="237" t="s">
        <v>300</v>
      </c>
      <c r="C604" s="237" t="s">
        <v>578</v>
      </c>
      <c r="D604" s="12" t="s">
        <v>937</v>
      </c>
      <c r="E604" s="1">
        <v>0</v>
      </c>
      <c r="G604" s="2">
        <f t="shared" si="9"/>
        <v>0</v>
      </c>
      <c r="H604" s="2">
        <v>0</v>
      </c>
    </row>
    <row r="605" spans="2:8">
      <c r="B605" s="237" t="s">
        <v>301</v>
      </c>
      <c r="C605" s="237" t="s">
        <v>579</v>
      </c>
      <c r="D605" s="5" t="s">
        <v>458</v>
      </c>
      <c r="E605" s="1">
        <v>0</v>
      </c>
      <c r="G605" s="2">
        <f t="shared" si="9"/>
        <v>0</v>
      </c>
      <c r="H605" s="2">
        <v>0</v>
      </c>
    </row>
    <row r="606" spans="2:8">
      <c r="B606" s="237" t="s">
        <v>301</v>
      </c>
      <c r="C606" s="237" t="s">
        <v>579</v>
      </c>
      <c r="D606" s="6" t="s">
        <v>459</v>
      </c>
      <c r="E606" s="1">
        <v>0</v>
      </c>
      <c r="G606" s="2">
        <f t="shared" si="9"/>
        <v>0</v>
      </c>
      <c r="H606" s="2">
        <v>0</v>
      </c>
    </row>
    <row r="607" spans="2:8">
      <c r="B607" s="237" t="s">
        <v>301</v>
      </c>
      <c r="C607" s="237" t="s">
        <v>579</v>
      </c>
      <c r="D607" s="7" t="s">
        <v>460</v>
      </c>
      <c r="E607" s="1">
        <v>0</v>
      </c>
      <c r="G607" s="2">
        <f t="shared" si="9"/>
        <v>0</v>
      </c>
      <c r="H607" s="2">
        <v>0</v>
      </c>
    </row>
    <row r="608" spans="2:8">
      <c r="B608" s="237" t="s">
        <v>301</v>
      </c>
      <c r="C608" s="237" t="s">
        <v>579</v>
      </c>
      <c r="D608" s="8" t="s">
        <v>461</v>
      </c>
      <c r="E608" s="1">
        <v>0</v>
      </c>
      <c r="G608" s="2">
        <f t="shared" si="9"/>
        <v>0</v>
      </c>
      <c r="H608" s="2">
        <v>0</v>
      </c>
    </row>
    <row r="609" spans="2:8">
      <c r="B609" s="237" t="s">
        <v>301</v>
      </c>
      <c r="C609" s="237" t="s">
        <v>579</v>
      </c>
      <c r="D609" s="9" t="s">
        <v>462</v>
      </c>
      <c r="E609" s="1">
        <v>0</v>
      </c>
      <c r="G609" s="2">
        <f t="shared" si="9"/>
        <v>0</v>
      </c>
      <c r="H609" s="2">
        <v>0</v>
      </c>
    </row>
    <row r="610" spans="2:8">
      <c r="B610" s="237" t="s">
        <v>301</v>
      </c>
      <c r="C610" s="237" t="s">
        <v>579</v>
      </c>
      <c r="D610" s="10" t="s">
        <v>463</v>
      </c>
      <c r="E610" s="1">
        <v>0</v>
      </c>
      <c r="G610" s="2">
        <f t="shared" si="9"/>
        <v>0</v>
      </c>
      <c r="H610" s="2">
        <v>0</v>
      </c>
    </row>
    <row r="611" spans="2:8">
      <c r="B611" s="237" t="s">
        <v>301</v>
      </c>
      <c r="C611" s="237" t="s">
        <v>579</v>
      </c>
      <c r="D611" s="11" t="s">
        <v>464</v>
      </c>
      <c r="E611" s="1">
        <v>0</v>
      </c>
      <c r="G611" s="2">
        <f t="shared" si="9"/>
        <v>0</v>
      </c>
      <c r="H611" s="2">
        <v>0</v>
      </c>
    </row>
    <row r="612" spans="2:8">
      <c r="B612" s="237" t="s">
        <v>301</v>
      </c>
      <c r="C612" s="237" t="s">
        <v>579</v>
      </c>
      <c r="D612" s="13" t="s">
        <v>465</v>
      </c>
      <c r="E612" s="1">
        <v>0</v>
      </c>
      <c r="G612" s="2">
        <f t="shared" si="9"/>
        <v>0</v>
      </c>
      <c r="H612" s="2">
        <v>0</v>
      </c>
    </row>
    <row r="613" spans="2:8">
      <c r="B613" s="237" t="s">
        <v>301</v>
      </c>
      <c r="C613" s="237" t="s">
        <v>579</v>
      </c>
      <c r="D613" s="12" t="s">
        <v>937</v>
      </c>
      <c r="E613" s="1">
        <v>0</v>
      </c>
      <c r="G613" s="2">
        <f t="shared" si="9"/>
        <v>0</v>
      </c>
      <c r="H613" s="2">
        <v>0</v>
      </c>
    </row>
    <row r="614" spans="2:8">
      <c r="B614" s="237" t="s">
        <v>289</v>
      </c>
      <c r="C614" s="237" t="s">
        <v>580</v>
      </c>
      <c r="D614" s="5" t="s">
        <v>458</v>
      </c>
      <c r="E614" s="1">
        <v>0</v>
      </c>
      <c r="G614" s="2">
        <f t="shared" si="9"/>
        <v>0</v>
      </c>
      <c r="H614" s="2">
        <v>0</v>
      </c>
    </row>
    <row r="615" spans="2:8">
      <c r="B615" s="237" t="s">
        <v>289</v>
      </c>
      <c r="C615" s="237" t="s">
        <v>580</v>
      </c>
      <c r="D615" s="6" t="s">
        <v>459</v>
      </c>
      <c r="E615" s="1">
        <v>0</v>
      </c>
      <c r="G615" s="2">
        <f t="shared" si="9"/>
        <v>0</v>
      </c>
      <c r="H615" s="2">
        <v>0</v>
      </c>
    </row>
    <row r="616" spans="2:8">
      <c r="B616" s="237" t="s">
        <v>289</v>
      </c>
      <c r="C616" s="237" t="s">
        <v>580</v>
      </c>
      <c r="D616" s="7" t="s">
        <v>460</v>
      </c>
      <c r="E616" s="1">
        <v>0</v>
      </c>
      <c r="G616" s="2">
        <f t="shared" si="9"/>
        <v>0</v>
      </c>
      <c r="H616" s="2">
        <v>0</v>
      </c>
    </row>
    <row r="617" spans="2:8">
      <c r="B617" s="237" t="s">
        <v>289</v>
      </c>
      <c r="C617" s="237" t="s">
        <v>580</v>
      </c>
      <c r="D617" s="8" t="s">
        <v>461</v>
      </c>
      <c r="E617" s="1">
        <v>0</v>
      </c>
      <c r="G617" s="2">
        <f t="shared" si="9"/>
        <v>0</v>
      </c>
      <c r="H617" s="2">
        <v>0</v>
      </c>
    </row>
    <row r="618" spans="2:8">
      <c r="B618" s="237" t="s">
        <v>289</v>
      </c>
      <c r="C618" s="237" t="s">
        <v>580</v>
      </c>
      <c r="D618" s="9" t="s">
        <v>462</v>
      </c>
      <c r="E618" s="1">
        <v>0</v>
      </c>
      <c r="G618" s="2">
        <f t="shared" si="9"/>
        <v>0</v>
      </c>
      <c r="H618" s="2">
        <v>0</v>
      </c>
    </row>
    <row r="619" spans="2:8">
      <c r="B619" s="237" t="s">
        <v>289</v>
      </c>
      <c r="C619" s="237" t="s">
        <v>580</v>
      </c>
      <c r="D619" s="10" t="s">
        <v>463</v>
      </c>
      <c r="E619" s="1">
        <v>0</v>
      </c>
      <c r="G619" s="2">
        <f t="shared" si="9"/>
        <v>0</v>
      </c>
      <c r="H619" s="2">
        <v>0</v>
      </c>
    </row>
    <row r="620" spans="2:8">
      <c r="B620" s="237" t="s">
        <v>289</v>
      </c>
      <c r="C620" s="237" t="s">
        <v>580</v>
      </c>
      <c r="D620" s="11" t="s">
        <v>464</v>
      </c>
      <c r="E620" s="1">
        <v>0</v>
      </c>
      <c r="G620" s="2">
        <f t="shared" si="9"/>
        <v>0</v>
      </c>
      <c r="H620" s="2">
        <v>0</v>
      </c>
    </row>
    <row r="621" spans="2:8">
      <c r="B621" s="237" t="s">
        <v>289</v>
      </c>
      <c r="C621" s="237" t="s">
        <v>580</v>
      </c>
      <c r="D621" s="13" t="s">
        <v>465</v>
      </c>
      <c r="E621" s="1">
        <v>0</v>
      </c>
      <c r="G621" s="2">
        <f t="shared" si="9"/>
        <v>0</v>
      </c>
      <c r="H621" s="2">
        <v>0</v>
      </c>
    </row>
    <row r="622" spans="2:8">
      <c r="B622" s="237" t="s">
        <v>289</v>
      </c>
      <c r="C622" s="237" t="s">
        <v>580</v>
      </c>
      <c r="D622" s="12" t="s">
        <v>937</v>
      </c>
      <c r="E622" s="1">
        <v>0</v>
      </c>
      <c r="G622" s="2">
        <f t="shared" si="9"/>
        <v>0</v>
      </c>
      <c r="H622" s="2">
        <v>0</v>
      </c>
    </row>
    <row r="623" spans="2:8">
      <c r="B623" s="237" t="s">
        <v>174</v>
      </c>
      <c r="C623" s="237" t="s">
        <v>581</v>
      </c>
      <c r="D623" s="5" t="s">
        <v>458</v>
      </c>
      <c r="E623" s="1">
        <v>0</v>
      </c>
      <c r="G623" s="2">
        <f t="shared" si="9"/>
        <v>0</v>
      </c>
      <c r="H623" s="2">
        <v>0</v>
      </c>
    </row>
    <row r="624" spans="2:8">
      <c r="B624" s="237" t="s">
        <v>174</v>
      </c>
      <c r="C624" s="237" t="s">
        <v>581</v>
      </c>
      <c r="D624" s="6" t="s">
        <v>459</v>
      </c>
      <c r="E624" s="1">
        <v>0</v>
      </c>
      <c r="G624" s="2">
        <f t="shared" si="9"/>
        <v>0</v>
      </c>
      <c r="H624" s="2">
        <v>0</v>
      </c>
    </row>
    <row r="625" spans="2:8">
      <c r="B625" s="237" t="s">
        <v>174</v>
      </c>
      <c r="C625" s="237" t="s">
        <v>581</v>
      </c>
      <c r="D625" s="7" t="s">
        <v>460</v>
      </c>
      <c r="E625" s="1">
        <v>0</v>
      </c>
      <c r="G625" s="2">
        <f t="shared" si="9"/>
        <v>0</v>
      </c>
      <c r="H625" s="2">
        <v>0</v>
      </c>
    </row>
    <row r="626" spans="2:8">
      <c r="B626" s="237" t="s">
        <v>174</v>
      </c>
      <c r="C626" s="237" t="s">
        <v>581</v>
      </c>
      <c r="D626" s="8" t="s">
        <v>461</v>
      </c>
      <c r="E626" s="1">
        <v>0</v>
      </c>
      <c r="G626" s="2">
        <f t="shared" si="9"/>
        <v>0</v>
      </c>
      <c r="H626" s="2">
        <v>0</v>
      </c>
    </row>
    <row r="627" spans="2:8">
      <c r="B627" s="237" t="s">
        <v>174</v>
      </c>
      <c r="C627" s="237" t="s">
        <v>581</v>
      </c>
      <c r="D627" s="9" t="s">
        <v>462</v>
      </c>
      <c r="E627" s="1">
        <v>0</v>
      </c>
      <c r="G627" s="2">
        <f t="shared" si="9"/>
        <v>0</v>
      </c>
      <c r="H627" s="2">
        <v>0</v>
      </c>
    </row>
    <row r="628" spans="2:8">
      <c r="B628" s="237" t="s">
        <v>174</v>
      </c>
      <c r="C628" s="237" t="s">
        <v>581</v>
      </c>
      <c r="D628" s="10" t="s">
        <v>463</v>
      </c>
      <c r="E628" s="1">
        <v>0</v>
      </c>
      <c r="G628" s="2">
        <f t="shared" si="9"/>
        <v>0</v>
      </c>
      <c r="H628" s="2">
        <v>0</v>
      </c>
    </row>
    <row r="629" spans="2:8">
      <c r="B629" s="237" t="s">
        <v>174</v>
      </c>
      <c r="C629" s="237" t="s">
        <v>581</v>
      </c>
      <c r="D629" s="11" t="s">
        <v>464</v>
      </c>
      <c r="E629" s="1">
        <v>0</v>
      </c>
      <c r="G629" s="2">
        <f t="shared" si="9"/>
        <v>0</v>
      </c>
      <c r="H629" s="2">
        <v>0</v>
      </c>
    </row>
    <row r="630" spans="2:8">
      <c r="B630" s="237" t="s">
        <v>174</v>
      </c>
      <c r="C630" s="237" t="s">
        <v>581</v>
      </c>
      <c r="D630" s="13" t="s">
        <v>465</v>
      </c>
      <c r="E630" s="1">
        <v>0</v>
      </c>
      <c r="G630" s="2">
        <f t="shared" si="9"/>
        <v>0</v>
      </c>
      <c r="H630" s="2">
        <v>0</v>
      </c>
    </row>
    <row r="631" spans="2:8">
      <c r="B631" s="237" t="s">
        <v>174</v>
      </c>
      <c r="C631" s="237" t="s">
        <v>581</v>
      </c>
      <c r="D631" s="12" t="s">
        <v>937</v>
      </c>
      <c r="E631" s="1">
        <v>0</v>
      </c>
      <c r="G631" s="2">
        <f t="shared" si="9"/>
        <v>0</v>
      </c>
      <c r="H631" s="2">
        <v>0</v>
      </c>
    </row>
    <row r="632" spans="2:8">
      <c r="B632" s="237" t="s">
        <v>161</v>
      </c>
      <c r="C632" s="237" t="s">
        <v>582</v>
      </c>
      <c r="D632" s="5" t="s">
        <v>458</v>
      </c>
      <c r="E632" s="1">
        <v>0</v>
      </c>
      <c r="G632" s="2">
        <f t="shared" si="9"/>
        <v>0</v>
      </c>
      <c r="H632" s="2">
        <v>0</v>
      </c>
    </row>
    <row r="633" spans="2:8">
      <c r="B633" s="237" t="s">
        <v>161</v>
      </c>
      <c r="C633" s="237" t="s">
        <v>582</v>
      </c>
      <c r="D633" s="6" t="s">
        <v>459</v>
      </c>
      <c r="E633" s="1">
        <v>0</v>
      </c>
      <c r="G633" s="2">
        <f t="shared" si="9"/>
        <v>0</v>
      </c>
      <c r="H633" s="2">
        <v>0</v>
      </c>
    </row>
    <row r="634" spans="2:8">
      <c r="B634" s="237" t="s">
        <v>161</v>
      </c>
      <c r="C634" s="237" t="s">
        <v>582</v>
      </c>
      <c r="D634" s="7" t="s">
        <v>460</v>
      </c>
      <c r="E634" s="1">
        <v>0</v>
      </c>
      <c r="G634" s="2">
        <f t="shared" si="9"/>
        <v>0</v>
      </c>
      <c r="H634" s="2">
        <v>0</v>
      </c>
    </row>
    <row r="635" spans="2:8">
      <c r="B635" s="237" t="s">
        <v>161</v>
      </c>
      <c r="C635" s="237" t="s">
        <v>582</v>
      </c>
      <c r="D635" s="8" t="s">
        <v>461</v>
      </c>
      <c r="E635" s="1">
        <v>0</v>
      </c>
      <c r="G635" s="2">
        <f t="shared" si="9"/>
        <v>0</v>
      </c>
      <c r="H635" s="2">
        <v>0</v>
      </c>
    </row>
    <row r="636" spans="2:8">
      <c r="B636" s="237" t="s">
        <v>161</v>
      </c>
      <c r="C636" s="237" t="s">
        <v>582</v>
      </c>
      <c r="D636" s="9" t="s">
        <v>462</v>
      </c>
      <c r="E636" s="1">
        <v>0</v>
      </c>
      <c r="G636" s="2">
        <f t="shared" si="9"/>
        <v>0</v>
      </c>
      <c r="H636" s="2">
        <v>0</v>
      </c>
    </row>
    <row r="637" spans="2:8">
      <c r="B637" s="237" t="s">
        <v>161</v>
      </c>
      <c r="C637" s="237" t="s">
        <v>582</v>
      </c>
      <c r="D637" s="10" t="s">
        <v>463</v>
      </c>
      <c r="E637" s="1">
        <v>0</v>
      </c>
      <c r="G637" s="2">
        <f t="shared" si="9"/>
        <v>0</v>
      </c>
      <c r="H637" s="2">
        <v>0</v>
      </c>
    </row>
    <row r="638" spans="2:8">
      <c r="B638" s="237" t="s">
        <v>161</v>
      </c>
      <c r="C638" s="237" t="s">
        <v>582</v>
      </c>
      <c r="D638" s="11" t="s">
        <v>464</v>
      </c>
      <c r="E638" s="1">
        <v>0</v>
      </c>
      <c r="G638" s="2">
        <f t="shared" si="9"/>
        <v>0</v>
      </c>
      <c r="H638" s="2">
        <v>0</v>
      </c>
    </row>
    <row r="639" spans="2:8">
      <c r="B639" s="237" t="s">
        <v>161</v>
      </c>
      <c r="C639" s="237" t="s">
        <v>582</v>
      </c>
      <c r="D639" s="13" t="s">
        <v>465</v>
      </c>
      <c r="E639" s="1">
        <v>0</v>
      </c>
      <c r="G639" s="2">
        <f t="shared" si="9"/>
        <v>0</v>
      </c>
      <c r="H639" s="2">
        <v>0</v>
      </c>
    </row>
    <row r="640" spans="2:8">
      <c r="B640" s="237" t="s">
        <v>161</v>
      </c>
      <c r="C640" s="237" t="s">
        <v>582</v>
      </c>
      <c r="D640" s="12" t="s">
        <v>937</v>
      </c>
      <c r="E640" s="1">
        <v>0</v>
      </c>
      <c r="G640" s="2">
        <f t="shared" si="9"/>
        <v>0</v>
      </c>
      <c r="H640" s="2">
        <v>0</v>
      </c>
    </row>
    <row r="641" spans="2:8">
      <c r="B641" s="237" t="s">
        <v>213</v>
      </c>
      <c r="C641" s="237" t="s">
        <v>583</v>
      </c>
      <c r="D641" s="5" t="s">
        <v>458</v>
      </c>
      <c r="E641" s="1">
        <v>0</v>
      </c>
      <c r="G641" s="2">
        <f t="shared" si="9"/>
        <v>0</v>
      </c>
      <c r="H641" s="2">
        <v>0</v>
      </c>
    </row>
    <row r="642" spans="2:8">
      <c r="B642" s="237" t="s">
        <v>213</v>
      </c>
      <c r="C642" s="237" t="s">
        <v>583</v>
      </c>
      <c r="D642" s="6" t="s">
        <v>459</v>
      </c>
      <c r="E642" s="1">
        <v>0</v>
      </c>
      <c r="G642" s="2">
        <f t="shared" ref="G642:G705" si="10">E642*F642</f>
        <v>0</v>
      </c>
      <c r="H642" s="2">
        <v>0</v>
      </c>
    </row>
    <row r="643" spans="2:8">
      <c r="B643" s="237" t="s">
        <v>213</v>
      </c>
      <c r="C643" s="237" t="s">
        <v>583</v>
      </c>
      <c r="D643" s="7" t="s">
        <v>460</v>
      </c>
      <c r="E643" s="1">
        <v>0</v>
      </c>
      <c r="G643" s="2">
        <f t="shared" si="10"/>
        <v>0</v>
      </c>
      <c r="H643" s="2">
        <v>0</v>
      </c>
    </row>
    <row r="644" spans="2:8">
      <c r="B644" s="237" t="s">
        <v>213</v>
      </c>
      <c r="C644" s="237" t="s">
        <v>583</v>
      </c>
      <c r="D644" s="8" t="s">
        <v>461</v>
      </c>
      <c r="E644" s="1">
        <v>0</v>
      </c>
      <c r="G644" s="2">
        <f t="shared" si="10"/>
        <v>0</v>
      </c>
      <c r="H644" s="2">
        <v>0</v>
      </c>
    </row>
    <row r="645" spans="2:8">
      <c r="B645" s="237" t="s">
        <v>213</v>
      </c>
      <c r="C645" s="237" t="s">
        <v>583</v>
      </c>
      <c r="D645" s="9" t="s">
        <v>462</v>
      </c>
      <c r="E645" s="1">
        <v>0</v>
      </c>
      <c r="G645" s="2">
        <f t="shared" si="10"/>
        <v>0</v>
      </c>
      <c r="H645" s="2">
        <v>0</v>
      </c>
    </row>
    <row r="646" spans="2:8">
      <c r="B646" s="237" t="s">
        <v>213</v>
      </c>
      <c r="C646" s="237" t="s">
        <v>583</v>
      </c>
      <c r="D646" s="10" t="s">
        <v>463</v>
      </c>
      <c r="E646" s="1">
        <v>0</v>
      </c>
      <c r="G646" s="2">
        <f t="shared" si="10"/>
        <v>0</v>
      </c>
      <c r="H646" s="2">
        <v>0</v>
      </c>
    </row>
    <row r="647" spans="2:8">
      <c r="B647" s="237" t="s">
        <v>213</v>
      </c>
      <c r="C647" s="237" t="s">
        <v>583</v>
      </c>
      <c r="D647" s="11" t="s">
        <v>464</v>
      </c>
      <c r="E647" s="1">
        <v>0</v>
      </c>
      <c r="G647" s="2">
        <f t="shared" si="10"/>
        <v>0</v>
      </c>
      <c r="H647" s="2">
        <v>0</v>
      </c>
    </row>
    <row r="648" spans="2:8">
      <c r="B648" s="237" t="s">
        <v>213</v>
      </c>
      <c r="C648" s="237" t="s">
        <v>583</v>
      </c>
      <c r="D648" s="13" t="s">
        <v>465</v>
      </c>
      <c r="E648" s="1">
        <v>0</v>
      </c>
      <c r="G648" s="2">
        <f t="shared" si="10"/>
        <v>0</v>
      </c>
      <c r="H648" s="2">
        <v>0</v>
      </c>
    </row>
    <row r="649" spans="2:8">
      <c r="B649" s="237" t="s">
        <v>213</v>
      </c>
      <c r="C649" s="237" t="s">
        <v>583</v>
      </c>
      <c r="D649" s="12" t="s">
        <v>937</v>
      </c>
      <c r="E649" s="1">
        <v>0</v>
      </c>
      <c r="G649" s="2">
        <f t="shared" si="10"/>
        <v>0</v>
      </c>
      <c r="H649" s="2">
        <v>0</v>
      </c>
    </row>
    <row r="650" spans="2:8">
      <c r="B650" s="237" t="s">
        <v>855</v>
      </c>
      <c r="C650" s="237" t="s">
        <v>874</v>
      </c>
      <c r="D650" s="5" t="s">
        <v>458</v>
      </c>
      <c r="E650" s="1">
        <v>0</v>
      </c>
      <c r="G650" s="2">
        <f t="shared" si="10"/>
        <v>0</v>
      </c>
      <c r="H650" s="2">
        <v>0</v>
      </c>
    </row>
    <row r="651" spans="2:8">
      <c r="B651" s="237" t="s">
        <v>855</v>
      </c>
      <c r="C651" s="237" t="s">
        <v>874</v>
      </c>
      <c r="D651" s="6" t="s">
        <v>459</v>
      </c>
      <c r="E651" s="1">
        <v>0</v>
      </c>
      <c r="G651" s="2">
        <f t="shared" si="10"/>
        <v>0</v>
      </c>
      <c r="H651" s="2">
        <v>0</v>
      </c>
    </row>
    <row r="652" spans="2:8">
      <c r="B652" s="237" t="s">
        <v>855</v>
      </c>
      <c r="C652" s="237" t="s">
        <v>874</v>
      </c>
      <c r="D652" s="7" t="s">
        <v>460</v>
      </c>
      <c r="E652" s="1">
        <v>0</v>
      </c>
      <c r="G652" s="2">
        <f t="shared" si="10"/>
        <v>0</v>
      </c>
      <c r="H652" s="2">
        <v>0</v>
      </c>
    </row>
    <row r="653" spans="2:8">
      <c r="B653" s="237" t="s">
        <v>855</v>
      </c>
      <c r="C653" s="237" t="s">
        <v>874</v>
      </c>
      <c r="D653" s="8" t="s">
        <v>461</v>
      </c>
      <c r="E653" s="1">
        <v>0</v>
      </c>
      <c r="G653" s="2">
        <f t="shared" si="10"/>
        <v>0</v>
      </c>
      <c r="H653" s="2">
        <v>0</v>
      </c>
    </row>
    <row r="654" spans="2:8">
      <c r="B654" s="237" t="s">
        <v>855</v>
      </c>
      <c r="C654" s="237" t="s">
        <v>874</v>
      </c>
      <c r="D654" s="9" t="s">
        <v>462</v>
      </c>
      <c r="E654" s="1">
        <v>0</v>
      </c>
      <c r="G654" s="2">
        <f t="shared" si="10"/>
        <v>0</v>
      </c>
      <c r="H654" s="2">
        <v>0</v>
      </c>
    </row>
    <row r="655" spans="2:8">
      <c r="B655" s="237" t="s">
        <v>855</v>
      </c>
      <c r="C655" s="237" t="s">
        <v>874</v>
      </c>
      <c r="D655" s="10" t="s">
        <v>463</v>
      </c>
      <c r="E655" s="1">
        <v>0</v>
      </c>
      <c r="G655" s="2">
        <f t="shared" si="10"/>
        <v>0</v>
      </c>
      <c r="H655" s="2">
        <v>0</v>
      </c>
    </row>
    <row r="656" spans="2:8">
      <c r="B656" s="237" t="s">
        <v>855</v>
      </c>
      <c r="C656" s="237" t="s">
        <v>874</v>
      </c>
      <c r="D656" s="11" t="s">
        <v>464</v>
      </c>
      <c r="E656" s="1">
        <v>0</v>
      </c>
      <c r="G656" s="2">
        <f t="shared" si="10"/>
        <v>0</v>
      </c>
      <c r="H656" s="2">
        <v>0</v>
      </c>
    </row>
    <row r="657" spans="2:8">
      <c r="B657" s="237" t="s">
        <v>855</v>
      </c>
      <c r="C657" s="237" t="s">
        <v>874</v>
      </c>
      <c r="D657" s="13" t="s">
        <v>465</v>
      </c>
      <c r="E657" s="1">
        <v>0</v>
      </c>
      <c r="G657" s="2">
        <f t="shared" si="10"/>
        <v>0</v>
      </c>
      <c r="H657" s="2">
        <v>0</v>
      </c>
    </row>
    <row r="658" spans="2:8">
      <c r="B658" s="237" t="s">
        <v>855</v>
      </c>
      <c r="C658" s="237" t="s">
        <v>874</v>
      </c>
      <c r="D658" s="12" t="s">
        <v>937</v>
      </c>
      <c r="E658" s="1">
        <v>0</v>
      </c>
      <c r="G658" s="2">
        <f t="shared" si="10"/>
        <v>0</v>
      </c>
      <c r="H658" s="2">
        <v>0</v>
      </c>
    </row>
    <row r="659" spans="2:8">
      <c r="B659" s="237" t="s">
        <v>140</v>
      </c>
      <c r="C659" s="237" t="s">
        <v>584</v>
      </c>
      <c r="D659" s="5" t="s">
        <v>458</v>
      </c>
      <c r="E659" s="1">
        <v>0</v>
      </c>
      <c r="G659" s="2">
        <f t="shared" si="10"/>
        <v>0</v>
      </c>
      <c r="H659" s="2">
        <v>0</v>
      </c>
    </row>
    <row r="660" spans="2:8">
      <c r="B660" s="237" t="s">
        <v>140</v>
      </c>
      <c r="C660" s="237" t="s">
        <v>584</v>
      </c>
      <c r="D660" s="6" t="s">
        <v>459</v>
      </c>
      <c r="E660" s="1">
        <v>0</v>
      </c>
      <c r="G660" s="2">
        <f t="shared" si="10"/>
        <v>0</v>
      </c>
      <c r="H660" s="2">
        <v>0</v>
      </c>
    </row>
    <row r="661" spans="2:8">
      <c r="B661" s="237" t="s">
        <v>140</v>
      </c>
      <c r="C661" s="237" t="s">
        <v>584</v>
      </c>
      <c r="D661" s="7" t="s">
        <v>460</v>
      </c>
      <c r="E661" s="1">
        <v>0</v>
      </c>
      <c r="G661" s="2">
        <f t="shared" si="10"/>
        <v>0</v>
      </c>
      <c r="H661" s="2">
        <v>0</v>
      </c>
    </row>
    <row r="662" spans="2:8">
      <c r="B662" s="237" t="s">
        <v>140</v>
      </c>
      <c r="C662" s="237" t="s">
        <v>584</v>
      </c>
      <c r="D662" s="8" t="s">
        <v>461</v>
      </c>
      <c r="E662" s="1">
        <v>0</v>
      </c>
      <c r="G662" s="2">
        <f t="shared" si="10"/>
        <v>0</v>
      </c>
      <c r="H662" s="2">
        <v>0</v>
      </c>
    </row>
    <row r="663" spans="2:8">
      <c r="B663" s="237" t="s">
        <v>140</v>
      </c>
      <c r="C663" s="237" t="s">
        <v>584</v>
      </c>
      <c r="D663" s="9" t="s">
        <v>462</v>
      </c>
      <c r="E663" s="1">
        <v>0</v>
      </c>
      <c r="G663" s="2">
        <f t="shared" si="10"/>
        <v>0</v>
      </c>
      <c r="H663" s="2">
        <v>0</v>
      </c>
    </row>
    <row r="664" spans="2:8">
      <c r="B664" s="237" t="s">
        <v>140</v>
      </c>
      <c r="C664" s="237" t="s">
        <v>584</v>
      </c>
      <c r="D664" s="10" t="s">
        <v>463</v>
      </c>
      <c r="E664" s="1">
        <v>0</v>
      </c>
      <c r="G664" s="2">
        <f t="shared" si="10"/>
        <v>0</v>
      </c>
      <c r="H664" s="2">
        <v>0</v>
      </c>
    </row>
    <row r="665" spans="2:8">
      <c r="B665" s="237" t="s">
        <v>140</v>
      </c>
      <c r="C665" s="237" t="s">
        <v>584</v>
      </c>
      <c r="D665" s="11" t="s">
        <v>464</v>
      </c>
      <c r="E665" s="1">
        <v>0</v>
      </c>
      <c r="G665" s="2">
        <f t="shared" si="10"/>
        <v>0</v>
      </c>
      <c r="H665" s="2">
        <v>0</v>
      </c>
    </row>
    <row r="666" spans="2:8">
      <c r="B666" s="237" t="s">
        <v>140</v>
      </c>
      <c r="C666" s="237" t="s">
        <v>584</v>
      </c>
      <c r="D666" s="13" t="s">
        <v>465</v>
      </c>
      <c r="E666" s="1">
        <v>0</v>
      </c>
      <c r="G666" s="2">
        <f t="shared" si="10"/>
        <v>0</v>
      </c>
      <c r="H666" s="2">
        <v>0</v>
      </c>
    </row>
    <row r="667" spans="2:8">
      <c r="B667" s="237" t="s">
        <v>140</v>
      </c>
      <c r="C667" s="237" t="s">
        <v>584</v>
      </c>
      <c r="D667" s="12" t="s">
        <v>937</v>
      </c>
      <c r="E667" s="1">
        <v>0</v>
      </c>
      <c r="G667" s="2">
        <f t="shared" si="10"/>
        <v>0</v>
      </c>
      <c r="H667" s="2">
        <v>0</v>
      </c>
    </row>
    <row r="668" spans="2:8">
      <c r="B668" s="237" t="s">
        <v>141</v>
      </c>
      <c r="C668" s="237" t="s">
        <v>585</v>
      </c>
      <c r="D668" s="5" t="s">
        <v>458</v>
      </c>
      <c r="E668" s="1">
        <v>0</v>
      </c>
      <c r="G668" s="2">
        <f t="shared" si="10"/>
        <v>0</v>
      </c>
      <c r="H668" s="2">
        <v>0</v>
      </c>
    </row>
    <row r="669" spans="2:8">
      <c r="B669" s="237" t="s">
        <v>141</v>
      </c>
      <c r="C669" s="237" t="s">
        <v>585</v>
      </c>
      <c r="D669" s="6" t="s">
        <v>459</v>
      </c>
      <c r="E669" s="1">
        <v>0</v>
      </c>
      <c r="G669" s="2">
        <f t="shared" si="10"/>
        <v>0</v>
      </c>
      <c r="H669" s="2">
        <v>0</v>
      </c>
    </row>
    <row r="670" spans="2:8">
      <c r="B670" s="237" t="s">
        <v>141</v>
      </c>
      <c r="C670" s="237" t="s">
        <v>585</v>
      </c>
      <c r="D670" s="7" t="s">
        <v>460</v>
      </c>
      <c r="E670" s="1">
        <v>0</v>
      </c>
      <c r="G670" s="2">
        <f t="shared" si="10"/>
        <v>0</v>
      </c>
      <c r="H670" s="2">
        <v>0</v>
      </c>
    </row>
    <row r="671" spans="2:8">
      <c r="B671" s="237" t="s">
        <v>141</v>
      </c>
      <c r="C671" s="237" t="s">
        <v>585</v>
      </c>
      <c r="D671" s="8" t="s">
        <v>461</v>
      </c>
      <c r="E671" s="1">
        <v>0</v>
      </c>
      <c r="G671" s="2">
        <f t="shared" si="10"/>
        <v>0</v>
      </c>
      <c r="H671" s="2">
        <v>0</v>
      </c>
    </row>
    <row r="672" spans="2:8">
      <c r="B672" s="237" t="s">
        <v>141</v>
      </c>
      <c r="C672" s="237" t="s">
        <v>585</v>
      </c>
      <c r="D672" s="9" t="s">
        <v>462</v>
      </c>
      <c r="E672" s="1">
        <v>0</v>
      </c>
      <c r="G672" s="2">
        <f t="shared" si="10"/>
        <v>0</v>
      </c>
      <c r="H672" s="2">
        <v>0</v>
      </c>
    </row>
    <row r="673" spans="2:8">
      <c r="B673" s="237" t="s">
        <v>141</v>
      </c>
      <c r="C673" s="237" t="s">
        <v>585</v>
      </c>
      <c r="D673" s="10" t="s">
        <v>463</v>
      </c>
      <c r="E673" s="1">
        <v>0</v>
      </c>
      <c r="G673" s="2">
        <f t="shared" si="10"/>
        <v>0</v>
      </c>
      <c r="H673" s="2">
        <v>0</v>
      </c>
    </row>
    <row r="674" spans="2:8">
      <c r="B674" s="237" t="s">
        <v>141</v>
      </c>
      <c r="C674" s="237" t="s">
        <v>585</v>
      </c>
      <c r="D674" s="11" t="s">
        <v>464</v>
      </c>
      <c r="E674" s="1">
        <v>0</v>
      </c>
      <c r="G674" s="2">
        <f t="shared" si="10"/>
        <v>0</v>
      </c>
      <c r="H674" s="2">
        <v>0</v>
      </c>
    </row>
    <row r="675" spans="2:8">
      <c r="B675" s="237" t="s">
        <v>141</v>
      </c>
      <c r="C675" s="237" t="s">
        <v>585</v>
      </c>
      <c r="D675" s="13" t="s">
        <v>465</v>
      </c>
      <c r="E675" s="1">
        <v>0</v>
      </c>
      <c r="G675" s="2">
        <f t="shared" si="10"/>
        <v>0</v>
      </c>
      <c r="H675" s="2">
        <v>0</v>
      </c>
    </row>
    <row r="676" spans="2:8">
      <c r="B676" s="237" t="s">
        <v>141</v>
      </c>
      <c r="C676" s="237" t="s">
        <v>585</v>
      </c>
      <c r="D676" s="12" t="s">
        <v>937</v>
      </c>
      <c r="E676" s="1">
        <v>0</v>
      </c>
      <c r="G676" s="2">
        <f t="shared" si="10"/>
        <v>0</v>
      </c>
      <c r="H676" s="2">
        <v>0</v>
      </c>
    </row>
    <row r="677" spans="2:8">
      <c r="B677" s="237" t="s">
        <v>142</v>
      </c>
      <c r="C677" s="237" t="s">
        <v>586</v>
      </c>
      <c r="D677" s="5" t="s">
        <v>458</v>
      </c>
      <c r="E677" s="1">
        <v>0</v>
      </c>
      <c r="G677" s="2">
        <f t="shared" si="10"/>
        <v>0</v>
      </c>
      <c r="H677" s="2">
        <v>0</v>
      </c>
    </row>
    <row r="678" spans="2:8">
      <c r="B678" s="237" t="s">
        <v>142</v>
      </c>
      <c r="C678" s="237" t="s">
        <v>586</v>
      </c>
      <c r="D678" s="6" t="s">
        <v>459</v>
      </c>
      <c r="E678" s="1">
        <v>0</v>
      </c>
      <c r="G678" s="2">
        <f t="shared" si="10"/>
        <v>0</v>
      </c>
      <c r="H678" s="2">
        <v>0</v>
      </c>
    </row>
    <row r="679" spans="2:8">
      <c r="B679" s="237" t="s">
        <v>142</v>
      </c>
      <c r="C679" s="237" t="s">
        <v>586</v>
      </c>
      <c r="D679" s="7" t="s">
        <v>460</v>
      </c>
      <c r="E679" s="1">
        <v>0</v>
      </c>
      <c r="G679" s="2">
        <f t="shared" si="10"/>
        <v>0</v>
      </c>
      <c r="H679" s="2">
        <v>0</v>
      </c>
    </row>
    <row r="680" spans="2:8">
      <c r="B680" s="237" t="s">
        <v>142</v>
      </c>
      <c r="C680" s="237" t="s">
        <v>586</v>
      </c>
      <c r="D680" s="8" t="s">
        <v>461</v>
      </c>
      <c r="E680" s="1">
        <v>0</v>
      </c>
      <c r="G680" s="2">
        <f t="shared" si="10"/>
        <v>0</v>
      </c>
      <c r="H680" s="2">
        <v>0</v>
      </c>
    </row>
    <row r="681" spans="2:8">
      <c r="B681" s="237" t="s">
        <v>142</v>
      </c>
      <c r="C681" s="237" t="s">
        <v>586</v>
      </c>
      <c r="D681" s="9" t="s">
        <v>462</v>
      </c>
      <c r="E681" s="1">
        <v>0</v>
      </c>
      <c r="G681" s="2">
        <f t="shared" si="10"/>
        <v>0</v>
      </c>
      <c r="H681" s="2">
        <v>0</v>
      </c>
    </row>
    <row r="682" spans="2:8">
      <c r="B682" s="237" t="s">
        <v>142</v>
      </c>
      <c r="C682" s="237" t="s">
        <v>586</v>
      </c>
      <c r="D682" s="10" t="s">
        <v>463</v>
      </c>
      <c r="E682" s="1">
        <v>0</v>
      </c>
      <c r="G682" s="2">
        <f t="shared" si="10"/>
        <v>0</v>
      </c>
      <c r="H682" s="2">
        <v>0</v>
      </c>
    </row>
    <row r="683" spans="2:8">
      <c r="B683" s="237" t="s">
        <v>142</v>
      </c>
      <c r="C683" s="237" t="s">
        <v>586</v>
      </c>
      <c r="D683" s="11" t="s">
        <v>464</v>
      </c>
      <c r="E683" s="1">
        <v>0</v>
      </c>
      <c r="G683" s="2">
        <f t="shared" si="10"/>
        <v>0</v>
      </c>
      <c r="H683" s="2">
        <v>0</v>
      </c>
    </row>
    <row r="684" spans="2:8">
      <c r="B684" s="237" t="s">
        <v>142</v>
      </c>
      <c r="C684" s="237" t="s">
        <v>586</v>
      </c>
      <c r="D684" s="13" t="s">
        <v>465</v>
      </c>
      <c r="E684" s="1">
        <v>0</v>
      </c>
      <c r="G684" s="2">
        <f t="shared" si="10"/>
        <v>0</v>
      </c>
      <c r="H684" s="2">
        <v>0</v>
      </c>
    </row>
    <row r="685" spans="2:8">
      <c r="B685" s="237" t="s">
        <v>142</v>
      </c>
      <c r="C685" s="237" t="s">
        <v>586</v>
      </c>
      <c r="D685" s="12" t="s">
        <v>937</v>
      </c>
      <c r="E685" s="1">
        <v>0</v>
      </c>
      <c r="G685" s="2">
        <f t="shared" si="10"/>
        <v>0</v>
      </c>
      <c r="H685" s="2">
        <v>0</v>
      </c>
    </row>
    <row r="686" spans="2:8">
      <c r="B686" s="237" t="s">
        <v>856</v>
      </c>
      <c r="C686" s="237" t="s">
        <v>875</v>
      </c>
      <c r="D686" s="5" t="s">
        <v>458</v>
      </c>
      <c r="E686" s="1">
        <v>0</v>
      </c>
      <c r="G686" s="2">
        <f t="shared" si="10"/>
        <v>0</v>
      </c>
      <c r="H686" s="2">
        <v>0</v>
      </c>
    </row>
    <row r="687" spans="2:8">
      <c r="B687" s="237" t="s">
        <v>856</v>
      </c>
      <c r="C687" s="237" t="s">
        <v>875</v>
      </c>
      <c r="D687" s="6" t="s">
        <v>459</v>
      </c>
      <c r="E687" s="1">
        <v>0</v>
      </c>
      <c r="G687" s="2">
        <f t="shared" si="10"/>
        <v>0</v>
      </c>
      <c r="H687" s="2">
        <v>0</v>
      </c>
    </row>
    <row r="688" spans="2:8">
      <c r="B688" s="237" t="s">
        <v>856</v>
      </c>
      <c r="C688" s="237" t="s">
        <v>875</v>
      </c>
      <c r="D688" s="7" t="s">
        <v>460</v>
      </c>
      <c r="E688" s="1">
        <v>0</v>
      </c>
      <c r="G688" s="2">
        <f t="shared" si="10"/>
        <v>0</v>
      </c>
      <c r="H688" s="2">
        <v>0</v>
      </c>
    </row>
    <row r="689" spans="2:8">
      <c r="B689" s="237" t="s">
        <v>856</v>
      </c>
      <c r="C689" s="237" t="s">
        <v>875</v>
      </c>
      <c r="D689" s="8" t="s">
        <v>461</v>
      </c>
      <c r="E689" s="1">
        <v>0</v>
      </c>
      <c r="G689" s="2">
        <f t="shared" si="10"/>
        <v>0</v>
      </c>
      <c r="H689" s="2">
        <v>0</v>
      </c>
    </row>
    <row r="690" spans="2:8">
      <c r="B690" s="237" t="s">
        <v>856</v>
      </c>
      <c r="C690" s="237" t="s">
        <v>875</v>
      </c>
      <c r="D690" s="9" t="s">
        <v>462</v>
      </c>
      <c r="E690" s="1">
        <v>0</v>
      </c>
      <c r="G690" s="2">
        <f t="shared" si="10"/>
        <v>0</v>
      </c>
      <c r="H690" s="2">
        <v>0</v>
      </c>
    </row>
    <row r="691" spans="2:8">
      <c r="B691" s="237" t="s">
        <v>856</v>
      </c>
      <c r="C691" s="237" t="s">
        <v>875</v>
      </c>
      <c r="D691" s="10" t="s">
        <v>463</v>
      </c>
      <c r="E691" s="1">
        <v>0</v>
      </c>
      <c r="G691" s="2">
        <f t="shared" si="10"/>
        <v>0</v>
      </c>
      <c r="H691" s="2">
        <v>0</v>
      </c>
    </row>
    <row r="692" spans="2:8">
      <c r="B692" s="237" t="s">
        <v>856</v>
      </c>
      <c r="C692" s="237" t="s">
        <v>875</v>
      </c>
      <c r="D692" s="11" t="s">
        <v>464</v>
      </c>
      <c r="E692" s="1">
        <v>0</v>
      </c>
      <c r="G692" s="2">
        <f t="shared" si="10"/>
        <v>0</v>
      </c>
      <c r="H692" s="2">
        <v>0</v>
      </c>
    </row>
    <row r="693" spans="2:8">
      <c r="B693" s="237" t="s">
        <v>856</v>
      </c>
      <c r="C693" s="237" t="s">
        <v>875</v>
      </c>
      <c r="D693" s="13" t="s">
        <v>465</v>
      </c>
      <c r="E693" s="1">
        <v>0</v>
      </c>
      <c r="G693" s="2">
        <f t="shared" si="10"/>
        <v>0</v>
      </c>
      <c r="H693" s="2">
        <v>0</v>
      </c>
    </row>
    <row r="694" spans="2:8">
      <c r="B694" s="237" t="s">
        <v>856</v>
      </c>
      <c r="C694" s="237" t="s">
        <v>875</v>
      </c>
      <c r="D694" s="12" t="s">
        <v>937</v>
      </c>
      <c r="E694" s="1">
        <v>0</v>
      </c>
      <c r="G694" s="2">
        <f t="shared" si="10"/>
        <v>0</v>
      </c>
      <c r="H694" s="2">
        <v>0</v>
      </c>
    </row>
    <row r="695" spans="2:8">
      <c r="B695" s="237" t="s">
        <v>143</v>
      </c>
      <c r="C695" s="237" t="s">
        <v>587</v>
      </c>
      <c r="D695" s="5" t="s">
        <v>458</v>
      </c>
      <c r="E695" s="1">
        <v>0</v>
      </c>
      <c r="G695" s="2">
        <f t="shared" si="10"/>
        <v>0</v>
      </c>
      <c r="H695" s="2">
        <v>0</v>
      </c>
    </row>
    <row r="696" spans="2:8">
      <c r="B696" s="237" t="s">
        <v>143</v>
      </c>
      <c r="C696" s="237" t="s">
        <v>587</v>
      </c>
      <c r="D696" s="6" t="s">
        <v>459</v>
      </c>
      <c r="E696" s="1">
        <v>0</v>
      </c>
      <c r="G696" s="2">
        <f t="shared" si="10"/>
        <v>0</v>
      </c>
      <c r="H696" s="2">
        <v>0</v>
      </c>
    </row>
    <row r="697" spans="2:8">
      <c r="B697" s="237" t="s">
        <v>143</v>
      </c>
      <c r="C697" s="237" t="s">
        <v>587</v>
      </c>
      <c r="D697" s="7" t="s">
        <v>460</v>
      </c>
      <c r="E697" s="1">
        <v>0</v>
      </c>
      <c r="G697" s="2">
        <f t="shared" si="10"/>
        <v>0</v>
      </c>
      <c r="H697" s="2">
        <v>0</v>
      </c>
    </row>
    <row r="698" spans="2:8">
      <c r="B698" s="237" t="s">
        <v>143</v>
      </c>
      <c r="C698" s="237" t="s">
        <v>587</v>
      </c>
      <c r="D698" s="8" t="s">
        <v>461</v>
      </c>
      <c r="E698" s="1">
        <v>0</v>
      </c>
      <c r="G698" s="2">
        <f t="shared" si="10"/>
        <v>0</v>
      </c>
      <c r="H698" s="2">
        <v>0</v>
      </c>
    </row>
    <row r="699" spans="2:8">
      <c r="B699" s="237" t="s">
        <v>143</v>
      </c>
      <c r="C699" s="237" t="s">
        <v>587</v>
      </c>
      <c r="D699" s="9" t="s">
        <v>462</v>
      </c>
      <c r="E699" s="1">
        <v>0</v>
      </c>
      <c r="G699" s="2">
        <f t="shared" si="10"/>
        <v>0</v>
      </c>
      <c r="H699" s="2">
        <v>0</v>
      </c>
    </row>
    <row r="700" spans="2:8">
      <c r="B700" s="237" t="s">
        <v>143</v>
      </c>
      <c r="C700" s="237" t="s">
        <v>587</v>
      </c>
      <c r="D700" s="10" t="s">
        <v>463</v>
      </c>
      <c r="E700" s="1">
        <v>0</v>
      </c>
      <c r="G700" s="2">
        <f t="shared" si="10"/>
        <v>0</v>
      </c>
      <c r="H700" s="2">
        <v>0</v>
      </c>
    </row>
    <row r="701" spans="2:8">
      <c r="B701" s="237" t="s">
        <v>143</v>
      </c>
      <c r="C701" s="237" t="s">
        <v>587</v>
      </c>
      <c r="D701" s="11" t="s">
        <v>464</v>
      </c>
      <c r="E701" s="1">
        <v>0</v>
      </c>
      <c r="G701" s="2">
        <f t="shared" si="10"/>
        <v>0</v>
      </c>
      <c r="H701" s="2">
        <v>0</v>
      </c>
    </row>
    <row r="702" spans="2:8">
      <c r="B702" s="237" t="s">
        <v>143</v>
      </c>
      <c r="C702" s="237" t="s">
        <v>587</v>
      </c>
      <c r="D702" s="13" t="s">
        <v>465</v>
      </c>
      <c r="E702" s="1">
        <v>0</v>
      </c>
      <c r="G702" s="2">
        <f t="shared" si="10"/>
        <v>0</v>
      </c>
      <c r="H702" s="2">
        <v>0</v>
      </c>
    </row>
    <row r="703" spans="2:8">
      <c r="B703" s="237" t="s">
        <v>143</v>
      </c>
      <c r="C703" s="237" t="s">
        <v>587</v>
      </c>
      <c r="D703" s="12" t="s">
        <v>937</v>
      </c>
      <c r="E703" s="1">
        <v>0</v>
      </c>
      <c r="G703" s="2">
        <f t="shared" si="10"/>
        <v>0</v>
      </c>
      <c r="H703" s="2">
        <v>0</v>
      </c>
    </row>
    <row r="704" spans="2:8">
      <c r="B704" s="237" t="s">
        <v>144</v>
      </c>
      <c r="C704" s="237" t="s">
        <v>588</v>
      </c>
      <c r="D704" s="5" t="s">
        <v>458</v>
      </c>
      <c r="E704" s="1">
        <v>0</v>
      </c>
      <c r="G704" s="2">
        <f t="shared" si="10"/>
        <v>0</v>
      </c>
      <c r="H704" s="2">
        <v>0</v>
      </c>
    </row>
    <row r="705" spans="2:8">
      <c r="B705" s="237" t="s">
        <v>144</v>
      </c>
      <c r="C705" s="237" t="s">
        <v>588</v>
      </c>
      <c r="D705" s="6" t="s">
        <v>459</v>
      </c>
      <c r="E705" s="1">
        <v>0</v>
      </c>
      <c r="G705" s="2">
        <f t="shared" si="10"/>
        <v>0</v>
      </c>
      <c r="H705" s="2">
        <v>0</v>
      </c>
    </row>
    <row r="706" spans="2:8">
      <c r="B706" s="237" t="s">
        <v>144</v>
      </c>
      <c r="C706" s="237" t="s">
        <v>588</v>
      </c>
      <c r="D706" s="7" t="s">
        <v>460</v>
      </c>
      <c r="E706" s="1">
        <v>0</v>
      </c>
      <c r="G706" s="2">
        <f t="shared" ref="G706:G769" si="11">E706*F706</f>
        <v>0</v>
      </c>
      <c r="H706" s="2">
        <v>0</v>
      </c>
    </row>
    <row r="707" spans="2:8">
      <c r="B707" s="237" t="s">
        <v>144</v>
      </c>
      <c r="C707" s="237" t="s">
        <v>588</v>
      </c>
      <c r="D707" s="8" t="s">
        <v>461</v>
      </c>
      <c r="E707" s="1">
        <v>0</v>
      </c>
      <c r="G707" s="2">
        <f t="shared" si="11"/>
        <v>0</v>
      </c>
      <c r="H707" s="2">
        <v>0</v>
      </c>
    </row>
    <row r="708" spans="2:8">
      <c r="B708" s="237" t="s">
        <v>144</v>
      </c>
      <c r="C708" s="237" t="s">
        <v>588</v>
      </c>
      <c r="D708" s="9" t="s">
        <v>462</v>
      </c>
      <c r="E708" s="1">
        <v>0</v>
      </c>
      <c r="G708" s="2">
        <f t="shared" si="11"/>
        <v>0</v>
      </c>
      <c r="H708" s="2">
        <v>0</v>
      </c>
    </row>
    <row r="709" spans="2:8">
      <c r="B709" s="237" t="s">
        <v>144</v>
      </c>
      <c r="C709" s="237" t="s">
        <v>588</v>
      </c>
      <c r="D709" s="10" t="s">
        <v>463</v>
      </c>
      <c r="E709" s="1">
        <v>0</v>
      </c>
      <c r="G709" s="2">
        <f t="shared" si="11"/>
        <v>0</v>
      </c>
      <c r="H709" s="2">
        <v>0</v>
      </c>
    </row>
    <row r="710" spans="2:8">
      <c r="B710" s="237" t="s">
        <v>144</v>
      </c>
      <c r="C710" s="237" t="s">
        <v>588</v>
      </c>
      <c r="D710" s="11" t="s">
        <v>464</v>
      </c>
      <c r="E710" s="1">
        <v>0</v>
      </c>
      <c r="G710" s="2">
        <f t="shared" si="11"/>
        <v>0</v>
      </c>
      <c r="H710" s="2">
        <v>0</v>
      </c>
    </row>
    <row r="711" spans="2:8">
      <c r="B711" s="237" t="s">
        <v>144</v>
      </c>
      <c r="C711" s="237" t="s">
        <v>588</v>
      </c>
      <c r="D711" s="13" t="s">
        <v>465</v>
      </c>
      <c r="E711" s="1">
        <v>0</v>
      </c>
      <c r="G711" s="2">
        <f t="shared" si="11"/>
        <v>0</v>
      </c>
      <c r="H711" s="2">
        <v>0</v>
      </c>
    </row>
    <row r="712" spans="2:8">
      <c r="B712" s="237" t="s">
        <v>144</v>
      </c>
      <c r="C712" s="237" t="s">
        <v>588</v>
      </c>
      <c r="D712" s="12" t="s">
        <v>937</v>
      </c>
      <c r="E712" s="1">
        <v>0</v>
      </c>
      <c r="G712" s="2">
        <f t="shared" si="11"/>
        <v>0</v>
      </c>
      <c r="H712" s="2">
        <v>0</v>
      </c>
    </row>
    <row r="713" spans="2:8">
      <c r="B713" s="237" t="s">
        <v>145</v>
      </c>
      <c r="C713" s="237" t="s">
        <v>589</v>
      </c>
      <c r="D713" s="5" t="s">
        <v>458</v>
      </c>
      <c r="E713" s="1">
        <v>0</v>
      </c>
      <c r="G713" s="2">
        <f t="shared" si="11"/>
        <v>0</v>
      </c>
      <c r="H713" s="2">
        <v>0</v>
      </c>
    </row>
    <row r="714" spans="2:8">
      <c r="B714" s="237" t="s">
        <v>145</v>
      </c>
      <c r="C714" s="237" t="s">
        <v>589</v>
      </c>
      <c r="D714" s="6" t="s">
        <v>459</v>
      </c>
      <c r="E714" s="1">
        <v>0</v>
      </c>
      <c r="G714" s="2">
        <f t="shared" si="11"/>
        <v>0</v>
      </c>
      <c r="H714" s="2">
        <v>0</v>
      </c>
    </row>
    <row r="715" spans="2:8">
      <c r="B715" s="237" t="s">
        <v>145</v>
      </c>
      <c r="C715" s="237" t="s">
        <v>589</v>
      </c>
      <c r="D715" s="7" t="s">
        <v>460</v>
      </c>
      <c r="E715" s="1">
        <v>0</v>
      </c>
      <c r="G715" s="2">
        <f t="shared" si="11"/>
        <v>0</v>
      </c>
      <c r="H715" s="2">
        <v>0</v>
      </c>
    </row>
    <row r="716" spans="2:8">
      <c r="B716" s="237" t="s">
        <v>145</v>
      </c>
      <c r="C716" s="237" t="s">
        <v>589</v>
      </c>
      <c r="D716" s="8" t="s">
        <v>461</v>
      </c>
      <c r="E716" s="1">
        <v>0</v>
      </c>
      <c r="G716" s="2">
        <f t="shared" si="11"/>
        <v>0</v>
      </c>
      <c r="H716" s="2">
        <v>0</v>
      </c>
    </row>
    <row r="717" spans="2:8">
      <c r="B717" s="237" t="s">
        <v>145</v>
      </c>
      <c r="C717" s="237" t="s">
        <v>589</v>
      </c>
      <c r="D717" s="9" t="s">
        <v>462</v>
      </c>
      <c r="E717" s="1">
        <v>0</v>
      </c>
      <c r="G717" s="2">
        <f t="shared" si="11"/>
        <v>0</v>
      </c>
      <c r="H717" s="2">
        <v>0</v>
      </c>
    </row>
    <row r="718" spans="2:8">
      <c r="B718" s="237" t="s">
        <v>145</v>
      </c>
      <c r="C718" s="237" t="s">
        <v>589</v>
      </c>
      <c r="D718" s="10" t="s">
        <v>463</v>
      </c>
      <c r="E718" s="1">
        <v>0</v>
      </c>
      <c r="G718" s="2">
        <f t="shared" si="11"/>
        <v>0</v>
      </c>
      <c r="H718" s="2">
        <v>0</v>
      </c>
    </row>
    <row r="719" spans="2:8">
      <c r="B719" s="237" t="s">
        <v>145</v>
      </c>
      <c r="C719" s="237" t="s">
        <v>589</v>
      </c>
      <c r="D719" s="11" t="s">
        <v>464</v>
      </c>
      <c r="E719" s="1">
        <v>0</v>
      </c>
      <c r="G719" s="2">
        <f t="shared" si="11"/>
        <v>0</v>
      </c>
      <c r="H719" s="2">
        <v>0</v>
      </c>
    </row>
    <row r="720" spans="2:8">
      <c r="B720" s="237" t="s">
        <v>145</v>
      </c>
      <c r="C720" s="237" t="s">
        <v>589</v>
      </c>
      <c r="D720" s="13" t="s">
        <v>465</v>
      </c>
      <c r="E720" s="1">
        <v>0</v>
      </c>
      <c r="G720" s="2">
        <f t="shared" si="11"/>
        <v>0</v>
      </c>
      <c r="H720" s="2">
        <v>0</v>
      </c>
    </row>
    <row r="721" spans="2:8">
      <c r="B721" s="237" t="s">
        <v>145</v>
      </c>
      <c r="C721" s="237" t="s">
        <v>589</v>
      </c>
      <c r="D721" s="12" t="s">
        <v>937</v>
      </c>
      <c r="E721" s="1">
        <v>0</v>
      </c>
      <c r="G721" s="2">
        <f t="shared" si="11"/>
        <v>0</v>
      </c>
      <c r="H721" s="2">
        <v>0</v>
      </c>
    </row>
    <row r="722" spans="2:8">
      <c r="B722" s="237" t="s">
        <v>853</v>
      </c>
      <c r="C722" s="237" t="s">
        <v>876</v>
      </c>
      <c r="D722" s="5" t="s">
        <v>458</v>
      </c>
      <c r="E722" s="1">
        <v>0</v>
      </c>
      <c r="G722" s="2">
        <f t="shared" si="11"/>
        <v>0</v>
      </c>
      <c r="H722" s="2">
        <v>0</v>
      </c>
    </row>
    <row r="723" spans="2:8">
      <c r="B723" s="237" t="s">
        <v>853</v>
      </c>
      <c r="C723" s="237" t="s">
        <v>876</v>
      </c>
      <c r="D723" s="6" t="s">
        <v>459</v>
      </c>
      <c r="E723" s="1">
        <v>0</v>
      </c>
      <c r="G723" s="2">
        <f t="shared" si="11"/>
        <v>0</v>
      </c>
      <c r="H723" s="2">
        <v>0</v>
      </c>
    </row>
    <row r="724" spans="2:8">
      <c r="B724" s="237" t="s">
        <v>853</v>
      </c>
      <c r="C724" s="237" t="s">
        <v>876</v>
      </c>
      <c r="D724" s="7" t="s">
        <v>460</v>
      </c>
      <c r="E724" s="1">
        <v>0</v>
      </c>
      <c r="G724" s="2">
        <f t="shared" si="11"/>
        <v>0</v>
      </c>
      <c r="H724" s="2">
        <v>0</v>
      </c>
    </row>
    <row r="725" spans="2:8">
      <c r="B725" s="237" t="s">
        <v>853</v>
      </c>
      <c r="C725" s="237" t="s">
        <v>876</v>
      </c>
      <c r="D725" s="8" t="s">
        <v>461</v>
      </c>
      <c r="E725" s="1">
        <v>0</v>
      </c>
      <c r="G725" s="2">
        <f t="shared" si="11"/>
        <v>0</v>
      </c>
      <c r="H725" s="2">
        <v>0</v>
      </c>
    </row>
    <row r="726" spans="2:8">
      <c r="B726" s="237" t="s">
        <v>853</v>
      </c>
      <c r="C726" s="237" t="s">
        <v>876</v>
      </c>
      <c r="D726" s="9" t="s">
        <v>462</v>
      </c>
      <c r="E726" s="1">
        <v>0</v>
      </c>
      <c r="G726" s="2">
        <f t="shared" si="11"/>
        <v>0</v>
      </c>
      <c r="H726" s="2">
        <v>0</v>
      </c>
    </row>
    <row r="727" spans="2:8">
      <c r="B727" s="237" t="s">
        <v>853</v>
      </c>
      <c r="C727" s="237" t="s">
        <v>876</v>
      </c>
      <c r="D727" s="10" t="s">
        <v>463</v>
      </c>
      <c r="E727" s="1">
        <v>0</v>
      </c>
      <c r="G727" s="2">
        <f t="shared" si="11"/>
        <v>0</v>
      </c>
      <c r="H727" s="2">
        <v>0</v>
      </c>
    </row>
    <row r="728" spans="2:8">
      <c r="B728" s="237" t="s">
        <v>853</v>
      </c>
      <c r="C728" s="237" t="s">
        <v>876</v>
      </c>
      <c r="D728" s="11" t="s">
        <v>464</v>
      </c>
      <c r="E728" s="1">
        <v>0</v>
      </c>
      <c r="G728" s="2">
        <f t="shared" si="11"/>
        <v>0</v>
      </c>
      <c r="H728" s="2">
        <v>0</v>
      </c>
    </row>
    <row r="729" spans="2:8">
      <c r="B729" s="237" t="s">
        <v>853</v>
      </c>
      <c r="C729" s="237" t="s">
        <v>876</v>
      </c>
      <c r="D729" s="13" t="s">
        <v>465</v>
      </c>
      <c r="E729" s="1">
        <v>0</v>
      </c>
      <c r="G729" s="2">
        <f t="shared" si="11"/>
        <v>0</v>
      </c>
      <c r="H729" s="2">
        <v>0</v>
      </c>
    </row>
    <row r="730" spans="2:8">
      <c r="B730" s="237" t="s">
        <v>853</v>
      </c>
      <c r="C730" s="237" t="s">
        <v>876</v>
      </c>
      <c r="D730" s="12" t="s">
        <v>937</v>
      </c>
      <c r="E730" s="1">
        <v>0</v>
      </c>
      <c r="G730" s="2">
        <f t="shared" si="11"/>
        <v>0</v>
      </c>
      <c r="H730" s="2">
        <v>0</v>
      </c>
    </row>
    <row r="731" spans="2:8">
      <c r="B731" s="237" t="s">
        <v>137</v>
      </c>
      <c r="C731" s="237" t="s">
        <v>590</v>
      </c>
      <c r="D731" s="5" t="s">
        <v>458</v>
      </c>
      <c r="E731" s="1">
        <v>0</v>
      </c>
      <c r="G731" s="2">
        <f t="shared" si="11"/>
        <v>0</v>
      </c>
      <c r="H731" s="2">
        <v>0</v>
      </c>
    </row>
    <row r="732" spans="2:8">
      <c r="B732" s="237" t="s">
        <v>137</v>
      </c>
      <c r="C732" s="237" t="s">
        <v>590</v>
      </c>
      <c r="D732" s="6" t="s">
        <v>459</v>
      </c>
      <c r="E732" s="1">
        <v>0</v>
      </c>
      <c r="G732" s="2">
        <f t="shared" si="11"/>
        <v>0</v>
      </c>
      <c r="H732" s="2">
        <v>0</v>
      </c>
    </row>
    <row r="733" spans="2:8">
      <c r="B733" s="237" t="s">
        <v>137</v>
      </c>
      <c r="C733" s="237" t="s">
        <v>590</v>
      </c>
      <c r="D733" s="7" t="s">
        <v>460</v>
      </c>
      <c r="E733" s="1">
        <v>0</v>
      </c>
      <c r="G733" s="2">
        <f t="shared" si="11"/>
        <v>0</v>
      </c>
      <c r="H733" s="2">
        <v>0</v>
      </c>
    </row>
    <row r="734" spans="2:8">
      <c r="B734" s="237" t="s">
        <v>137</v>
      </c>
      <c r="C734" s="237" t="s">
        <v>590</v>
      </c>
      <c r="D734" s="8" t="s">
        <v>461</v>
      </c>
      <c r="E734" s="1">
        <v>0</v>
      </c>
      <c r="G734" s="2">
        <f t="shared" si="11"/>
        <v>0</v>
      </c>
      <c r="H734" s="2">
        <v>0</v>
      </c>
    </row>
    <row r="735" spans="2:8">
      <c r="B735" s="237" t="s">
        <v>137</v>
      </c>
      <c r="C735" s="237" t="s">
        <v>590</v>
      </c>
      <c r="D735" s="9" t="s">
        <v>462</v>
      </c>
      <c r="E735" s="1">
        <v>0</v>
      </c>
      <c r="G735" s="2">
        <f t="shared" si="11"/>
        <v>0</v>
      </c>
      <c r="H735" s="2">
        <v>0</v>
      </c>
    </row>
    <row r="736" spans="2:8">
      <c r="B736" s="237" t="s">
        <v>137</v>
      </c>
      <c r="C736" s="237" t="s">
        <v>590</v>
      </c>
      <c r="D736" s="10" t="s">
        <v>463</v>
      </c>
      <c r="E736" s="1">
        <v>0</v>
      </c>
      <c r="G736" s="2">
        <f t="shared" si="11"/>
        <v>0</v>
      </c>
      <c r="H736" s="2">
        <v>0</v>
      </c>
    </row>
    <row r="737" spans="2:8">
      <c r="B737" s="237" t="s">
        <v>137</v>
      </c>
      <c r="C737" s="237" t="s">
        <v>590</v>
      </c>
      <c r="D737" s="11" t="s">
        <v>464</v>
      </c>
      <c r="E737" s="1">
        <v>0</v>
      </c>
      <c r="G737" s="2">
        <f t="shared" si="11"/>
        <v>0</v>
      </c>
      <c r="H737" s="2">
        <v>0</v>
      </c>
    </row>
    <row r="738" spans="2:8">
      <c r="B738" s="237" t="s">
        <v>137</v>
      </c>
      <c r="C738" s="237" t="s">
        <v>590</v>
      </c>
      <c r="D738" s="13" t="s">
        <v>465</v>
      </c>
      <c r="E738" s="1">
        <v>0</v>
      </c>
      <c r="G738" s="2">
        <f t="shared" si="11"/>
        <v>0</v>
      </c>
      <c r="H738" s="2">
        <v>0</v>
      </c>
    </row>
    <row r="739" spans="2:8">
      <c r="B739" s="237" t="s">
        <v>137</v>
      </c>
      <c r="C739" s="237" t="s">
        <v>590</v>
      </c>
      <c r="D739" s="12" t="s">
        <v>937</v>
      </c>
      <c r="E739" s="1">
        <v>0</v>
      </c>
      <c r="G739" s="2">
        <f t="shared" si="11"/>
        <v>0</v>
      </c>
      <c r="H739" s="2">
        <v>0</v>
      </c>
    </row>
    <row r="740" spans="2:8">
      <c r="B740" s="237" t="s">
        <v>138</v>
      </c>
      <c r="C740" s="237" t="s">
        <v>591</v>
      </c>
      <c r="D740" s="5" t="s">
        <v>458</v>
      </c>
      <c r="E740" s="1">
        <v>0</v>
      </c>
      <c r="G740" s="2">
        <f t="shared" si="11"/>
        <v>0</v>
      </c>
      <c r="H740" s="2">
        <v>0</v>
      </c>
    </row>
    <row r="741" spans="2:8">
      <c r="B741" s="237" t="s">
        <v>138</v>
      </c>
      <c r="C741" s="237" t="s">
        <v>591</v>
      </c>
      <c r="D741" s="6" t="s">
        <v>459</v>
      </c>
      <c r="E741" s="1">
        <v>0</v>
      </c>
      <c r="G741" s="2">
        <f t="shared" si="11"/>
        <v>0</v>
      </c>
      <c r="H741" s="2">
        <v>0</v>
      </c>
    </row>
    <row r="742" spans="2:8">
      <c r="B742" s="237" t="s">
        <v>138</v>
      </c>
      <c r="C742" s="237" t="s">
        <v>591</v>
      </c>
      <c r="D742" s="7" t="s">
        <v>460</v>
      </c>
      <c r="E742" s="1">
        <v>0</v>
      </c>
      <c r="G742" s="2">
        <f t="shared" si="11"/>
        <v>0</v>
      </c>
      <c r="H742" s="2">
        <v>0</v>
      </c>
    </row>
    <row r="743" spans="2:8">
      <c r="B743" s="237" t="s">
        <v>138</v>
      </c>
      <c r="C743" s="237" t="s">
        <v>591</v>
      </c>
      <c r="D743" s="8" t="s">
        <v>461</v>
      </c>
      <c r="E743" s="1">
        <v>0</v>
      </c>
      <c r="G743" s="2">
        <f t="shared" si="11"/>
        <v>0</v>
      </c>
      <c r="H743" s="2">
        <v>0</v>
      </c>
    </row>
    <row r="744" spans="2:8">
      <c r="B744" s="237" t="s">
        <v>138</v>
      </c>
      <c r="C744" s="237" t="s">
        <v>591</v>
      </c>
      <c r="D744" s="9" t="s">
        <v>462</v>
      </c>
      <c r="E744" s="1">
        <v>0</v>
      </c>
      <c r="G744" s="2">
        <f t="shared" si="11"/>
        <v>0</v>
      </c>
      <c r="H744" s="2">
        <v>0</v>
      </c>
    </row>
    <row r="745" spans="2:8">
      <c r="B745" s="237" t="s">
        <v>138</v>
      </c>
      <c r="C745" s="237" t="s">
        <v>591</v>
      </c>
      <c r="D745" s="10" t="s">
        <v>463</v>
      </c>
      <c r="E745" s="1">
        <v>0</v>
      </c>
      <c r="G745" s="2">
        <f t="shared" si="11"/>
        <v>0</v>
      </c>
      <c r="H745" s="2">
        <v>0</v>
      </c>
    </row>
    <row r="746" spans="2:8">
      <c r="B746" s="237" t="s">
        <v>138</v>
      </c>
      <c r="C746" s="237" t="s">
        <v>591</v>
      </c>
      <c r="D746" s="11" t="s">
        <v>464</v>
      </c>
      <c r="E746" s="1">
        <v>0</v>
      </c>
      <c r="G746" s="2">
        <f t="shared" si="11"/>
        <v>0</v>
      </c>
      <c r="H746" s="2">
        <v>0</v>
      </c>
    </row>
    <row r="747" spans="2:8">
      <c r="B747" s="237" t="s">
        <v>138</v>
      </c>
      <c r="C747" s="237" t="s">
        <v>591</v>
      </c>
      <c r="D747" s="13" t="s">
        <v>465</v>
      </c>
      <c r="E747" s="1">
        <v>0</v>
      </c>
      <c r="G747" s="2">
        <f t="shared" si="11"/>
        <v>0</v>
      </c>
      <c r="H747" s="2">
        <v>0</v>
      </c>
    </row>
    <row r="748" spans="2:8">
      <c r="B748" s="237" t="s">
        <v>138</v>
      </c>
      <c r="C748" s="237" t="s">
        <v>591</v>
      </c>
      <c r="D748" s="12" t="s">
        <v>937</v>
      </c>
      <c r="E748" s="1">
        <v>0</v>
      </c>
      <c r="G748" s="2">
        <f t="shared" si="11"/>
        <v>0</v>
      </c>
      <c r="H748" s="2">
        <v>0</v>
      </c>
    </row>
    <row r="749" spans="2:8">
      <c r="B749" s="237" t="s">
        <v>139</v>
      </c>
      <c r="C749" s="237" t="s">
        <v>592</v>
      </c>
      <c r="D749" s="5" t="s">
        <v>458</v>
      </c>
      <c r="E749" s="1">
        <v>0</v>
      </c>
      <c r="G749" s="2">
        <f t="shared" si="11"/>
        <v>0</v>
      </c>
      <c r="H749" s="2">
        <v>0</v>
      </c>
    </row>
    <row r="750" spans="2:8">
      <c r="B750" s="237" t="s">
        <v>139</v>
      </c>
      <c r="C750" s="237" t="s">
        <v>592</v>
      </c>
      <c r="D750" s="6" t="s">
        <v>459</v>
      </c>
      <c r="E750" s="1">
        <v>0</v>
      </c>
      <c r="G750" s="2">
        <f t="shared" si="11"/>
        <v>0</v>
      </c>
      <c r="H750" s="2">
        <v>0</v>
      </c>
    </row>
    <row r="751" spans="2:8">
      <c r="B751" s="237" t="s">
        <v>139</v>
      </c>
      <c r="C751" s="237" t="s">
        <v>592</v>
      </c>
      <c r="D751" s="7" t="s">
        <v>460</v>
      </c>
      <c r="E751" s="1">
        <v>0</v>
      </c>
      <c r="G751" s="2">
        <f t="shared" si="11"/>
        <v>0</v>
      </c>
      <c r="H751" s="2">
        <v>0</v>
      </c>
    </row>
    <row r="752" spans="2:8">
      <c r="B752" s="237" t="s">
        <v>139</v>
      </c>
      <c r="C752" s="237" t="s">
        <v>592</v>
      </c>
      <c r="D752" s="8" t="s">
        <v>461</v>
      </c>
      <c r="E752" s="1">
        <v>0</v>
      </c>
      <c r="G752" s="2">
        <f t="shared" si="11"/>
        <v>0</v>
      </c>
      <c r="H752" s="2">
        <v>0</v>
      </c>
    </row>
    <row r="753" spans="2:8">
      <c r="B753" s="237" t="s">
        <v>139</v>
      </c>
      <c r="C753" s="237" t="s">
        <v>592</v>
      </c>
      <c r="D753" s="9" t="s">
        <v>462</v>
      </c>
      <c r="E753" s="1">
        <v>0</v>
      </c>
      <c r="G753" s="2">
        <f t="shared" si="11"/>
        <v>0</v>
      </c>
      <c r="H753" s="2">
        <v>0</v>
      </c>
    </row>
    <row r="754" spans="2:8">
      <c r="B754" s="237" t="s">
        <v>139</v>
      </c>
      <c r="C754" s="237" t="s">
        <v>592</v>
      </c>
      <c r="D754" s="10" t="s">
        <v>463</v>
      </c>
      <c r="E754" s="1">
        <v>0</v>
      </c>
      <c r="G754" s="2">
        <f t="shared" si="11"/>
        <v>0</v>
      </c>
      <c r="H754" s="2">
        <v>0</v>
      </c>
    </row>
    <row r="755" spans="2:8">
      <c r="B755" s="237" t="s">
        <v>139</v>
      </c>
      <c r="C755" s="237" t="s">
        <v>592</v>
      </c>
      <c r="D755" s="11" t="s">
        <v>464</v>
      </c>
      <c r="E755" s="1">
        <v>0</v>
      </c>
      <c r="G755" s="2">
        <f t="shared" si="11"/>
        <v>0</v>
      </c>
      <c r="H755" s="2">
        <v>0</v>
      </c>
    </row>
    <row r="756" spans="2:8">
      <c r="B756" s="237" t="s">
        <v>139</v>
      </c>
      <c r="C756" s="237" t="s">
        <v>592</v>
      </c>
      <c r="D756" s="13" t="s">
        <v>465</v>
      </c>
      <c r="E756" s="1">
        <v>0</v>
      </c>
      <c r="G756" s="2">
        <f t="shared" si="11"/>
        <v>0</v>
      </c>
      <c r="H756" s="2">
        <v>0</v>
      </c>
    </row>
    <row r="757" spans="2:8">
      <c r="B757" s="237" t="s">
        <v>139</v>
      </c>
      <c r="C757" s="237" t="s">
        <v>592</v>
      </c>
      <c r="D757" s="12" t="s">
        <v>937</v>
      </c>
      <c r="E757" s="1">
        <v>0</v>
      </c>
      <c r="G757" s="2">
        <f t="shared" si="11"/>
        <v>0</v>
      </c>
      <c r="H757" s="2">
        <v>0</v>
      </c>
    </row>
    <row r="758" spans="2:8">
      <c r="B758" s="237" t="s">
        <v>863</v>
      </c>
      <c r="C758" s="237" t="s">
        <v>877</v>
      </c>
      <c r="D758" s="5" t="s">
        <v>458</v>
      </c>
      <c r="E758" s="1">
        <v>0</v>
      </c>
      <c r="G758" s="2">
        <f t="shared" si="11"/>
        <v>0</v>
      </c>
      <c r="H758" s="2">
        <v>0</v>
      </c>
    </row>
    <row r="759" spans="2:8">
      <c r="B759" s="237" t="s">
        <v>863</v>
      </c>
      <c r="C759" s="237" t="s">
        <v>877</v>
      </c>
      <c r="D759" s="6" t="s">
        <v>459</v>
      </c>
      <c r="E759" s="1">
        <v>0</v>
      </c>
      <c r="G759" s="2">
        <f t="shared" si="11"/>
        <v>0</v>
      </c>
      <c r="H759" s="2">
        <v>0</v>
      </c>
    </row>
    <row r="760" spans="2:8">
      <c r="B760" s="237" t="s">
        <v>863</v>
      </c>
      <c r="C760" s="237" t="s">
        <v>877</v>
      </c>
      <c r="D760" s="7" t="s">
        <v>460</v>
      </c>
      <c r="E760" s="1">
        <v>0</v>
      </c>
      <c r="G760" s="2">
        <f t="shared" si="11"/>
        <v>0</v>
      </c>
      <c r="H760" s="2">
        <v>0</v>
      </c>
    </row>
    <row r="761" spans="2:8">
      <c r="B761" s="237" t="s">
        <v>863</v>
      </c>
      <c r="C761" s="237" t="s">
        <v>877</v>
      </c>
      <c r="D761" s="8" t="s">
        <v>461</v>
      </c>
      <c r="E761" s="1">
        <v>0</v>
      </c>
      <c r="G761" s="2">
        <f t="shared" si="11"/>
        <v>0</v>
      </c>
      <c r="H761" s="2">
        <v>0</v>
      </c>
    </row>
    <row r="762" spans="2:8">
      <c r="B762" s="237" t="s">
        <v>863</v>
      </c>
      <c r="C762" s="237" t="s">
        <v>877</v>
      </c>
      <c r="D762" s="9" t="s">
        <v>462</v>
      </c>
      <c r="E762" s="1">
        <v>0</v>
      </c>
      <c r="G762" s="2">
        <f t="shared" si="11"/>
        <v>0</v>
      </c>
      <c r="H762" s="2">
        <v>0</v>
      </c>
    </row>
    <row r="763" spans="2:8">
      <c r="B763" s="237" t="s">
        <v>863</v>
      </c>
      <c r="C763" s="237" t="s">
        <v>877</v>
      </c>
      <c r="D763" s="10" t="s">
        <v>463</v>
      </c>
      <c r="E763" s="1">
        <v>0</v>
      </c>
      <c r="G763" s="2">
        <f t="shared" si="11"/>
        <v>0</v>
      </c>
      <c r="H763" s="2">
        <v>0</v>
      </c>
    </row>
    <row r="764" spans="2:8">
      <c r="B764" s="237" t="s">
        <v>863</v>
      </c>
      <c r="C764" s="237" t="s">
        <v>877</v>
      </c>
      <c r="D764" s="11" t="s">
        <v>464</v>
      </c>
      <c r="E764" s="1">
        <v>0</v>
      </c>
      <c r="G764" s="2">
        <f t="shared" si="11"/>
        <v>0</v>
      </c>
      <c r="H764" s="2">
        <v>0</v>
      </c>
    </row>
    <row r="765" spans="2:8">
      <c r="B765" s="237" t="s">
        <v>863</v>
      </c>
      <c r="C765" s="237" t="s">
        <v>877</v>
      </c>
      <c r="D765" s="13" t="s">
        <v>465</v>
      </c>
      <c r="E765" s="1">
        <v>0</v>
      </c>
      <c r="G765" s="2">
        <f t="shared" si="11"/>
        <v>0</v>
      </c>
      <c r="H765" s="2">
        <v>0</v>
      </c>
    </row>
    <row r="766" spans="2:8">
      <c r="B766" s="237" t="s">
        <v>863</v>
      </c>
      <c r="C766" s="237" t="s">
        <v>877</v>
      </c>
      <c r="D766" s="12" t="s">
        <v>937</v>
      </c>
      <c r="E766" s="1">
        <v>0</v>
      </c>
      <c r="G766" s="2">
        <f t="shared" si="11"/>
        <v>0</v>
      </c>
      <c r="H766" s="2">
        <v>0</v>
      </c>
    </row>
    <row r="767" spans="2:8">
      <c r="B767" s="237" t="s">
        <v>279</v>
      </c>
      <c r="C767" s="237" t="s">
        <v>593</v>
      </c>
      <c r="D767" s="5" t="s">
        <v>458</v>
      </c>
      <c r="E767" s="1">
        <v>0</v>
      </c>
      <c r="G767" s="2">
        <f t="shared" si="11"/>
        <v>0</v>
      </c>
      <c r="H767" s="2">
        <v>0</v>
      </c>
    </row>
    <row r="768" spans="2:8">
      <c r="B768" s="237" t="s">
        <v>279</v>
      </c>
      <c r="C768" s="237" t="s">
        <v>593</v>
      </c>
      <c r="D768" s="6" t="s">
        <v>459</v>
      </c>
      <c r="E768" s="1">
        <v>0</v>
      </c>
      <c r="G768" s="2">
        <f t="shared" si="11"/>
        <v>0</v>
      </c>
      <c r="H768" s="2">
        <v>0</v>
      </c>
    </row>
    <row r="769" spans="2:8">
      <c r="B769" s="237" t="s">
        <v>279</v>
      </c>
      <c r="C769" s="237" t="s">
        <v>593</v>
      </c>
      <c r="D769" s="7" t="s">
        <v>460</v>
      </c>
      <c r="E769" s="1">
        <v>0</v>
      </c>
      <c r="G769" s="2">
        <f t="shared" si="11"/>
        <v>0</v>
      </c>
      <c r="H769" s="2">
        <v>0</v>
      </c>
    </row>
    <row r="770" spans="2:8">
      <c r="B770" s="237" t="s">
        <v>279</v>
      </c>
      <c r="C770" s="237" t="s">
        <v>593</v>
      </c>
      <c r="D770" s="8" t="s">
        <v>461</v>
      </c>
      <c r="E770" s="1">
        <v>0</v>
      </c>
      <c r="G770" s="2">
        <f t="shared" ref="G770:G833" si="12">E770*F770</f>
        <v>0</v>
      </c>
      <c r="H770" s="2">
        <v>0</v>
      </c>
    </row>
    <row r="771" spans="2:8">
      <c r="B771" s="237" t="s">
        <v>279</v>
      </c>
      <c r="C771" s="237" t="s">
        <v>593</v>
      </c>
      <c r="D771" s="9" t="s">
        <v>462</v>
      </c>
      <c r="E771" s="1">
        <v>0</v>
      </c>
      <c r="G771" s="2">
        <f t="shared" si="12"/>
        <v>0</v>
      </c>
      <c r="H771" s="2">
        <v>0</v>
      </c>
    </row>
    <row r="772" spans="2:8">
      <c r="B772" s="237" t="s">
        <v>279</v>
      </c>
      <c r="C772" s="237" t="s">
        <v>593</v>
      </c>
      <c r="D772" s="10" t="s">
        <v>463</v>
      </c>
      <c r="E772" s="1">
        <v>0</v>
      </c>
      <c r="G772" s="2">
        <f t="shared" si="12"/>
        <v>0</v>
      </c>
      <c r="H772" s="2">
        <v>0</v>
      </c>
    </row>
    <row r="773" spans="2:8">
      <c r="B773" s="237" t="s">
        <v>279</v>
      </c>
      <c r="C773" s="237" t="s">
        <v>593</v>
      </c>
      <c r="D773" s="11" t="s">
        <v>464</v>
      </c>
      <c r="E773" s="1">
        <v>0</v>
      </c>
      <c r="G773" s="2">
        <f t="shared" si="12"/>
        <v>0</v>
      </c>
      <c r="H773" s="2">
        <v>0</v>
      </c>
    </row>
    <row r="774" spans="2:8">
      <c r="B774" s="237" t="s">
        <v>279</v>
      </c>
      <c r="C774" s="237" t="s">
        <v>593</v>
      </c>
      <c r="D774" s="13" t="s">
        <v>465</v>
      </c>
      <c r="E774" s="1">
        <v>0</v>
      </c>
      <c r="G774" s="2">
        <f t="shared" si="12"/>
        <v>0</v>
      </c>
      <c r="H774" s="2">
        <v>0</v>
      </c>
    </row>
    <row r="775" spans="2:8">
      <c r="B775" s="237" t="s">
        <v>279</v>
      </c>
      <c r="C775" s="237" t="s">
        <v>593</v>
      </c>
      <c r="D775" s="12" t="s">
        <v>937</v>
      </c>
      <c r="E775" s="1">
        <v>0</v>
      </c>
      <c r="G775" s="2">
        <f t="shared" si="12"/>
        <v>0</v>
      </c>
      <c r="H775" s="2">
        <v>0</v>
      </c>
    </row>
    <row r="776" spans="2:8">
      <c r="B776" s="237" t="s">
        <v>280</v>
      </c>
      <c r="C776" s="237" t="s">
        <v>594</v>
      </c>
      <c r="D776" s="5" t="s">
        <v>458</v>
      </c>
      <c r="E776" s="1">
        <v>0</v>
      </c>
      <c r="G776" s="2">
        <f t="shared" si="12"/>
        <v>0</v>
      </c>
      <c r="H776" s="2">
        <v>0</v>
      </c>
    </row>
    <row r="777" spans="2:8">
      <c r="B777" s="237" t="s">
        <v>280</v>
      </c>
      <c r="C777" s="237" t="s">
        <v>594</v>
      </c>
      <c r="D777" s="6" t="s">
        <v>459</v>
      </c>
      <c r="E777" s="1">
        <v>0</v>
      </c>
      <c r="G777" s="2">
        <f t="shared" si="12"/>
        <v>0</v>
      </c>
      <c r="H777" s="2">
        <v>0</v>
      </c>
    </row>
    <row r="778" spans="2:8">
      <c r="B778" s="237" t="s">
        <v>280</v>
      </c>
      <c r="C778" s="237" t="s">
        <v>594</v>
      </c>
      <c r="D778" s="7" t="s">
        <v>460</v>
      </c>
      <c r="E778" s="1">
        <v>0</v>
      </c>
      <c r="G778" s="2">
        <f t="shared" si="12"/>
        <v>0</v>
      </c>
      <c r="H778" s="2">
        <v>0</v>
      </c>
    </row>
    <row r="779" spans="2:8">
      <c r="B779" s="237" t="s">
        <v>280</v>
      </c>
      <c r="C779" s="237" t="s">
        <v>594</v>
      </c>
      <c r="D779" s="8" t="s">
        <v>461</v>
      </c>
      <c r="E779" s="1">
        <v>0</v>
      </c>
      <c r="G779" s="2">
        <f t="shared" si="12"/>
        <v>0</v>
      </c>
      <c r="H779" s="2">
        <v>0</v>
      </c>
    </row>
    <row r="780" spans="2:8">
      <c r="B780" s="237" t="s">
        <v>280</v>
      </c>
      <c r="C780" s="237" t="s">
        <v>594</v>
      </c>
      <c r="D780" s="9" t="s">
        <v>462</v>
      </c>
      <c r="E780" s="1">
        <v>0</v>
      </c>
      <c r="G780" s="2">
        <f t="shared" si="12"/>
        <v>0</v>
      </c>
      <c r="H780" s="2">
        <v>0</v>
      </c>
    </row>
    <row r="781" spans="2:8">
      <c r="B781" s="237" t="s">
        <v>280</v>
      </c>
      <c r="C781" s="237" t="s">
        <v>594</v>
      </c>
      <c r="D781" s="10" t="s">
        <v>463</v>
      </c>
      <c r="E781" s="1">
        <v>0</v>
      </c>
      <c r="G781" s="2">
        <f t="shared" si="12"/>
        <v>0</v>
      </c>
      <c r="H781" s="2">
        <v>0</v>
      </c>
    </row>
    <row r="782" spans="2:8">
      <c r="B782" s="237" t="s">
        <v>280</v>
      </c>
      <c r="C782" s="237" t="s">
        <v>594</v>
      </c>
      <c r="D782" s="11" t="s">
        <v>464</v>
      </c>
      <c r="E782" s="1">
        <v>0</v>
      </c>
      <c r="G782" s="2">
        <f t="shared" si="12"/>
        <v>0</v>
      </c>
      <c r="H782" s="2">
        <v>0</v>
      </c>
    </row>
    <row r="783" spans="2:8">
      <c r="B783" s="237" t="s">
        <v>280</v>
      </c>
      <c r="C783" s="237" t="s">
        <v>594</v>
      </c>
      <c r="D783" s="13" t="s">
        <v>465</v>
      </c>
      <c r="E783" s="1">
        <v>0</v>
      </c>
      <c r="G783" s="2">
        <f t="shared" si="12"/>
        <v>0</v>
      </c>
      <c r="H783" s="2">
        <v>0</v>
      </c>
    </row>
    <row r="784" spans="2:8">
      <c r="B784" s="237" t="s">
        <v>280</v>
      </c>
      <c r="C784" s="237" t="s">
        <v>594</v>
      </c>
      <c r="D784" s="12" t="s">
        <v>937</v>
      </c>
      <c r="E784" s="1">
        <v>0</v>
      </c>
      <c r="G784" s="2">
        <f t="shared" si="12"/>
        <v>0</v>
      </c>
      <c r="H784" s="2">
        <v>0</v>
      </c>
    </row>
    <row r="785" spans="2:8">
      <c r="B785" s="237" t="s">
        <v>281</v>
      </c>
      <c r="C785" s="237" t="s">
        <v>595</v>
      </c>
      <c r="D785" s="5" t="s">
        <v>458</v>
      </c>
      <c r="E785" s="1">
        <v>0</v>
      </c>
      <c r="G785" s="2">
        <f t="shared" si="12"/>
        <v>0</v>
      </c>
      <c r="H785" s="2">
        <v>0</v>
      </c>
    </row>
    <row r="786" spans="2:8">
      <c r="B786" s="237" t="s">
        <v>281</v>
      </c>
      <c r="C786" s="237" t="s">
        <v>595</v>
      </c>
      <c r="D786" s="6" t="s">
        <v>459</v>
      </c>
      <c r="E786" s="1">
        <v>0</v>
      </c>
      <c r="G786" s="2">
        <f t="shared" si="12"/>
        <v>0</v>
      </c>
      <c r="H786" s="2">
        <v>0</v>
      </c>
    </row>
    <row r="787" spans="2:8">
      <c r="B787" s="237" t="s">
        <v>281</v>
      </c>
      <c r="C787" s="237" t="s">
        <v>595</v>
      </c>
      <c r="D787" s="7" t="s">
        <v>460</v>
      </c>
      <c r="E787" s="1">
        <v>0</v>
      </c>
      <c r="G787" s="2">
        <f t="shared" si="12"/>
        <v>0</v>
      </c>
      <c r="H787" s="2">
        <v>0</v>
      </c>
    </row>
    <row r="788" spans="2:8">
      <c r="B788" s="237" t="s">
        <v>281</v>
      </c>
      <c r="C788" s="237" t="s">
        <v>595</v>
      </c>
      <c r="D788" s="8" t="s">
        <v>461</v>
      </c>
      <c r="E788" s="1">
        <v>0</v>
      </c>
      <c r="G788" s="2">
        <f t="shared" si="12"/>
        <v>0</v>
      </c>
      <c r="H788" s="2">
        <v>0</v>
      </c>
    </row>
    <row r="789" spans="2:8">
      <c r="B789" s="237" t="s">
        <v>281</v>
      </c>
      <c r="C789" s="237" t="s">
        <v>595</v>
      </c>
      <c r="D789" s="9" t="s">
        <v>462</v>
      </c>
      <c r="E789" s="1">
        <v>0</v>
      </c>
      <c r="G789" s="2">
        <f t="shared" si="12"/>
        <v>0</v>
      </c>
      <c r="H789" s="2">
        <v>0</v>
      </c>
    </row>
    <row r="790" spans="2:8">
      <c r="B790" s="237" t="s">
        <v>281</v>
      </c>
      <c r="C790" s="237" t="s">
        <v>595</v>
      </c>
      <c r="D790" s="10" t="s">
        <v>463</v>
      </c>
      <c r="E790" s="1">
        <v>0</v>
      </c>
      <c r="G790" s="2">
        <f t="shared" si="12"/>
        <v>0</v>
      </c>
      <c r="H790" s="2">
        <v>0</v>
      </c>
    </row>
    <row r="791" spans="2:8">
      <c r="B791" s="237" t="s">
        <v>281</v>
      </c>
      <c r="C791" s="237" t="s">
        <v>595</v>
      </c>
      <c r="D791" s="11" t="s">
        <v>464</v>
      </c>
      <c r="E791" s="1">
        <v>0</v>
      </c>
      <c r="G791" s="2">
        <f t="shared" si="12"/>
        <v>0</v>
      </c>
      <c r="H791" s="2">
        <v>0</v>
      </c>
    </row>
    <row r="792" spans="2:8">
      <c r="B792" s="237" t="s">
        <v>281</v>
      </c>
      <c r="C792" s="237" t="s">
        <v>595</v>
      </c>
      <c r="D792" s="13" t="s">
        <v>465</v>
      </c>
      <c r="E792" s="1">
        <v>0</v>
      </c>
      <c r="G792" s="2">
        <f t="shared" si="12"/>
        <v>0</v>
      </c>
      <c r="H792" s="2">
        <v>0</v>
      </c>
    </row>
    <row r="793" spans="2:8">
      <c r="B793" s="237" t="s">
        <v>281</v>
      </c>
      <c r="C793" s="237" t="s">
        <v>595</v>
      </c>
      <c r="D793" s="12" t="s">
        <v>937</v>
      </c>
      <c r="E793" s="1">
        <v>0</v>
      </c>
      <c r="G793" s="2">
        <f t="shared" si="12"/>
        <v>0</v>
      </c>
      <c r="H793" s="2">
        <v>0</v>
      </c>
    </row>
    <row r="794" spans="2:8">
      <c r="B794" s="237" t="s">
        <v>862</v>
      </c>
      <c r="C794" s="237" t="s">
        <v>878</v>
      </c>
      <c r="D794" s="5" t="s">
        <v>458</v>
      </c>
      <c r="E794" s="1">
        <v>0</v>
      </c>
      <c r="G794" s="2">
        <f t="shared" si="12"/>
        <v>0</v>
      </c>
      <c r="H794" s="2">
        <v>0</v>
      </c>
    </row>
    <row r="795" spans="2:8">
      <c r="B795" s="237" t="s">
        <v>862</v>
      </c>
      <c r="C795" s="237" t="s">
        <v>878</v>
      </c>
      <c r="D795" s="6" t="s">
        <v>459</v>
      </c>
      <c r="E795" s="1">
        <v>0</v>
      </c>
      <c r="G795" s="2">
        <f t="shared" si="12"/>
        <v>0</v>
      </c>
      <c r="H795" s="2">
        <v>0</v>
      </c>
    </row>
    <row r="796" spans="2:8">
      <c r="B796" s="237" t="s">
        <v>862</v>
      </c>
      <c r="C796" s="237" t="s">
        <v>878</v>
      </c>
      <c r="D796" s="7" t="s">
        <v>460</v>
      </c>
      <c r="E796" s="1">
        <v>0</v>
      </c>
      <c r="G796" s="2">
        <f t="shared" si="12"/>
        <v>0</v>
      </c>
      <c r="H796" s="2">
        <v>0</v>
      </c>
    </row>
    <row r="797" spans="2:8">
      <c r="B797" s="237" t="s">
        <v>862</v>
      </c>
      <c r="C797" s="237" t="s">
        <v>878</v>
      </c>
      <c r="D797" s="8" t="s">
        <v>461</v>
      </c>
      <c r="E797" s="1">
        <v>0</v>
      </c>
      <c r="G797" s="2">
        <f t="shared" si="12"/>
        <v>0</v>
      </c>
      <c r="H797" s="2">
        <v>0</v>
      </c>
    </row>
    <row r="798" spans="2:8">
      <c r="B798" s="237" t="s">
        <v>862</v>
      </c>
      <c r="C798" s="237" t="s">
        <v>878</v>
      </c>
      <c r="D798" s="9" t="s">
        <v>462</v>
      </c>
      <c r="E798" s="1">
        <v>0</v>
      </c>
      <c r="G798" s="2">
        <f t="shared" si="12"/>
        <v>0</v>
      </c>
      <c r="H798" s="2">
        <v>0</v>
      </c>
    </row>
    <row r="799" spans="2:8">
      <c r="B799" s="237" t="s">
        <v>862</v>
      </c>
      <c r="C799" s="237" t="s">
        <v>878</v>
      </c>
      <c r="D799" s="10" t="s">
        <v>463</v>
      </c>
      <c r="E799" s="1">
        <v>0</v>
      </c>
      <c r="G799" s="2">
        <f t="shared" si="12"/>
        <v>0</v>
      </c>
      <c r="H799" s="2">
        <v>0</v>
      </c>
    </row>
    <row r="800" spans="2:8">
      <c r="B800" s="237" t="s">
        <v>862</v>
      </c>
      <c r="C800" s="237" t="s">
        <v>878</v>
      </c>
      <c r="D800" s="11" t="s">
        <v>464</v>
      </c>
      <c r="E800" s="1">
        <v>0</v>
      </c>
      <c r="G800" s="2">
        <f t="shared" si="12"/>
        <v>0</v>
      </c>
      <c r="H800" s="2">
        <v>0</v>
      </c>
    </row>
    <row r="801" spans="2:8">
      <c r="B801" s="237" t="s">
        <v>862</v>
      </c>
      <c r="C801" s="237" t="s">
        <v>878</v>
      </c>
      <c r="D801" s="13" t="s">
        <v>465</v>
      </c>
      <c r="E801" s="1">
        <v>0</v>
      </c>
      <c r="G801" s="2">
        <f t="shared" si="12"/>
        <v>0</v>
      </c>
      <c r="H801" s="2">
        <v>0</v>
      </c>
    </row>
    <row r="802" spans="2:8">
      <c r="B802" s="237" t="s">
        <v>862</v>
      </c>
      <c r="C802" s="237" t="s">
        <v>878</v>
      </c>
      <c r="D802" s="12" t="s">
        <v>937</v>
      </c>
      <c r="E802" s="1">
        <v>0</v>
      </c>
      <c r="G802" s="2">
        <f t="shared" si="12"/>
        <v>0</v>
      </c>
      <c r="H802" s="2">
        <v>0</v>
      </c>
    </row>
    <row r="803" spans="2:8">
      <c r="B803" s="237" t="s">
        <v>276</v>
      </c>
      <c r="C803" s="237" t="s">
        <v>596</v>
      </c>
      <c r="D803" s="5" t="s">
        <v>458</v>
      </c>
      <c r="E803" s="1">
        <v>0</v>
      </c>
      <c r="G803" s="2">
        <f t="shared" si="12"/>
        <v>0</v>
      </c>
      <c r="H803" s="2">
        <v>0</v>
      </c>
    </row>
    <row r="804" spans="2:8">
      <c r="B804" s="237" t="s">
        <v>276</v>
      </c>
      <c r="C804" s="237" t="s">
        <v>596</v>
      </c>
      <c r="D804" s="6" t="s">
        <v>459</v>
      </c>
      <c r="E804" s="1">
        <v>0</v>
      </c>
      <c r="G804" s="2">
        <f t="shared" si="12"/>
        <v>0</v>
      </c>
      <c r="H804" s="2">
        <v>0</v>
      </c>
    </row>
    <row r="805" spans="2:8">
      <c r="B805" s="237" t="s">
        <v>276</v>
      </c>
      <c r="C805" s="237" t="s">
        <v>596</v>
      </c>
      <c r="D805" s="7" t="s">
        <v>460</v>
      </c>
      <c r="E805" s="1">
        <v>0</v>
      </c>
      <c r="G805" s="2">
        <f t="shared" si="12"/>
        <v>0</v>
      </c>
      <c r="H805" s="2">
        <v>0</v>
      </c>
    </row>
    <row r="806" spans="2:8">
      <c r="B806" s="237" t="s">
        <v>276</v>
      </c>
      <c r="C806" s="237" t="s">
        <v>596</v>
      </c>
      <c r="D806" s="8" t="s">
        <v>461</v>
      </c>
      <c r="E806" s="1">
        <v>0</v>
      </c>
      <c r="G806" s="2">
        <f t="shared" si="12"/>
        <v>0</v>
      </c>
      <c r="H806" s="2">
        <v>0</v>
      </c>
    </row>
    <row r="807" spans="2:8">
      <c r="B807" s="237" t="s">
        <v>276</v>
      </c>
      <c r="C807" s="237" t="s">
        <v>596</v>
      </c>
      <c r="D807" s="9" t="s">
        <v>462</v>
      </c>
      <c r="E807" s="1">
        <v>0</v>
      </c>
      <c r="G807" s="2">
        <f t="shared" si="12"/>
        <v>0</v>
      </c>
      <c r="H807" s="2">
        <v>0</v>
      </c>
    </row>
    <row r="808" spans="2:8">
      <c r="B808" s="237" t="s">
        <v>276</v>
      </c>
      <c r="C808" s="237" t="s">
        <v>596</v>
      </c>
      <c r="D808" s="10" t="s">
        <v>463</v>
      </c>
      <c r="E808" s="1">
        <v>0</v>
      </c>
      <c r="G808" s="2">
        <f t="shared" si="12"/>
        <v>0</v>
      </c>
      <c r="H808" s="2">
        <v>0</v>
      </c>
    </row>
    <row r="809" spans="2:8">
      <c r="B809" s="237" t="s">
        <v>276</v>
      </c>
      <c r="C809" s="237" t="s">
        <v>596</v>
      </c>
      <c r="D809" s="11" t="s">
        <v>464</v>
      </c>
      <c r="E809" s="1">
        <v>0</v>
      </c>
      <c r="G809" s="2">
        <f t="shared" si="12"/>
        <v>0</v>
      </c>
      <c r="H809" s="2">
        <v>0</v>
      </c>
    </row>
    <row r="810" spans="2:8">
      <c r="B810" s="237" t="s">
        <v>276</v>
      </c>
      <c r="C810" s="237" t="s">
        <v>596</v>
      </c>
      <c r="D810" s="13" t="s">
        <v>465</v>
      </c>
      <c r="E810" s="1">
        <v>0</v>
      </c>
      <c r="G810" s="2">
        <f t="shared" si="12"/>
        <v>0</v>
      </c>
      <c r="H810" s="2">
        <v>0</v>
      </c>
    </row>
    <row r="811" spans="2:8">
      <c r="B811" s="237" t="s">
        <v>276</v>
      </c>
      <c r="C811" s="237" t="s">
        <v>596</v>
      </c>
      <c r="D811" s="12" t="s">
        <v>937</v>
      </c>
      <c r="E811" s="1">
        <v>0</v>
      </c>
      <c r="G811" s="2">
        <f t="shared" si="12"/>
        <v>0</v>
      </c>
      <c r="H811" s="2">
        <v>0</v>
      </c>
    </row>
    <row r="812" spans="2:8">
      <c r="B812" s="237" t="s">
        <v>277</v>
      </c>
      <c r="C812" s="237" t="s">
        <v>597</v>
      </c>
      <c r="D812" s="5" t="s">
        <v>458</v>
      </c>
      <c r="E812" s="1">
        <v>0</v>
      </c>
      <c r="G812" s="2">
        <f t="shared" si="12"/>
        <v>0</v>
      </c>
      <c r="H812" s="2">
        <v>0</v>
      </c>
    </row>
    <row r="813" spans="2:8">
      <c r="B813" s="237" t="s">
        <v>277</v>
      </c>
      <c r="C813" s="237" t="s">
        <v>597</v>
      </c>
      <c r="D813" s="6" t="s">
        <v>459</v>
      </c>
      <c r="E813" s="1">
        <v>0</v>
      </c>
      <c r="G813" s="2">
        <f t="shared" si="12"/>
        <v>0</v>
      </c>
      <c r="H813" s="2">
        <v>0</v>
      </c>
    </row>
    <row r="814" spans="2:8">
      <c r="B814" s="237" t="s">
        <v>277</v>
      </c>
      <c r="C814" s="237" t="s">
        <v>597</v>
      </c>
      <c r="D814" s="7" t="s">
        <v>460</v>
      </c>
      <c r="E814" s="1">
        <v>0</v>
      </c>
      <c r="G814" s="2">
        <f t="shared" si="12"/>
        <v>0</v>
      </c>
      <c r="H814" s="2">
        <v>0</v>
      </c>
    </row>
    <row r="815" spans="2:8">
      <c r="B815" s="237" t="s">
        <v>277</v>
      </c>
      <c r="C815" s="237" t="s">
        <v>597</v>
      </c>
      <c r="D815" s="8" t="s">
        <v>461</v>
      </c>
      <c r="E815" s="1">
        <v>0</v>
      </c>
      <c r="G815" s="2">
        <f t="shared" si="12"/>
        <v>0</v>
      </c>
      <c r="H815" s="2">
        <v>0</v>
      </c>
    </row>
    <row r="816" spans="2:8">
      <c r="B816" s="237" t="s">
        <v>277</v>
      </c>
      <c r="C816" s="237" t="s">
        <v>597</v>
      </c>
      <c r="D816" s="9" t="s">
        <v>462</v>
      </c>
      <c r="E816" s="1">
        <v>0</v>
      </c>
      <c r="G816" s="2">
        <f t="shared" si="12"/>
        <v>0</v>
      </c>
      <c r="H816" s="2">
        <v>0</v>
      </c>
    </row>
    <row r="817" spans="2:8">
      <c r="B817" s="237" t="s">
        <v>277</v>
      </c>
      <c r="C817" s="237" t="s">
        <v>597</v>
      </c>
      <c r="D817" s="10" t="s">
        <v>463</v>
      </c>
      <c r="E817" s="1">
        <v>0</v>
      </c>
      <c r="G817" s="2">
        <f t="shared" si="12"/>
        <v>0</v>
      </c>
      <c r="H817" s="2">
        <v>0</v>
      </c>
    </row>
    <row r="818" spans="2:8">
      <c r="B818" s="237" t="s">
        <v>277</v>
      </c>
      <c r="C818" s="237" t="s">
        <v>597</v>
      </c>
      <c r="D818" s="11" t="s">
        <v>464</v>
      </c>
      <c r="E818" s="1">
        <v>0</v>
      </c>
      <c r="G818" s="2">
        <f t="shared" si="12"/>
        <v>0</v>
      </c>
      <c r="H818" s="2">
        <v>0</v>
      </c>
    </row>
    <row r="819" spans="2:8">
      <c r="B819" s="237" t="s">
        <v>277</v>
      </c>
      <c r="C819" s="237" t="s">
        <v>597</v>
      </c>
      <c r="D819" s="13" t="s">
        <v>465</v>
      </c>
      <c r="E819" s="1">
        <v>0</v>
      </c>
      <c r="G819" s="2">
        <f t="shared" si="12"/>
        <v>0</v>
      </c>
      <c r="H819" s="2">
        <v>0</v>
      </c>
    </row>
    <row r="820" spans="2:8">
      <c r="B820" s="237" t="s">
        <v>277</v>
      </c>
      <c r="C820" s="237" t="s">
        <v>597</v>
      </c>
      <c r="D820" s="12" t="s">
        <v>937</v>
      </c>
      <c r="E820" s="1">
        <v>0</v>
      </c>
      <c r="G820" s="2">
        <f t="shared" si="12"/>
        <v>0</v>
      </c>
      <c r="H820" s="2">
        <v>0</v>
      </c>
    </row>
    <row r="821" spans="2:8">
      <c r="B821" s="237" t="s">
        <v>278</v>
      </c>
      <c r="C821" s="237" t="s">
        <v>598</v>
      </c>
      <c r="D821" s="5" t="s">
        <v>458</v>
      </c>
      <c r="E821" s="1">
        <v>0</v>
      </c>
      <c r="G821" s="2">
        <f t="shared" si="12"/>
        <v>0</v>
      </c>
      <c r="H821" s="2">
        <v>0</v>
      </c>
    </row>
    <row r="822" spans="2:8">
      <c r="B822" s="237" t="s">
        <v>278</v>
      </c>
      <c r="C822" s="237" t="s">
        <v>598</v>
      </c>
      <c r="D822" s="6" t="s">
        <v>459</v>
      </c>
      <c r="E822" s="1">
        <v>0</v>
      </c>
      <c r="G822" s="2">
        <f t="shared" si="12"/>
        <v>0</v>
      </c>
      <c r="H822" s="2">
        <v>0</v>
      </c>
    </row>
    <row r="823" spans="2:8">
      <c r="B823" s="237" t="s">
        <v>278</v>
      </c>
      <c r="C823" s="237" t="s">
        <v>598</v>
      </c>
      <c r="D823" s="7" t="s">
        <v>460</v>
      </c>
      <c r="E823" s="1">
        <v>0</v>
      </c>
      <c r="G823" s="2">
        <f t="shared" si="12"/>
        <v>0</v>
      </c>
      <c r="H823" s="2">
        <v>0</v>
      </c>
    </row>
    <row r="824" spans="2:8">
      <c r="B824" s="237" t="s">
        <v>278</v>
      </c>
      <c r="C824" s="237" t="s">
        <v>598</v>
      </c>
      <c r="D824" s="8" t="s">
        <v>461</v>
      </c>
      <c r="E824" s="1">
        <v>0</v>
      </c>
      <c r="G824" s="2">
        <f t="shared" si="12"/>
        <v>0</v>
      </c>
      <c r="H824" s="2">
        <v>0</v>
      </c>
    </row>
    <row r="825" spans="2:8">
      <c r="B825" s="237" t="s">
        <v>278</v>
      </c>
      <c r="C825" s="237" t="s">
        <v>598</v>
      </c>
      <c r="D825" s="9" t="s">
        <v>462</v>
      </c>
      <c r="E825" s="1">
        <v>0</v>
      </c>
      <c r="G825" s="2">
        <f t="shared" si="12"/>
        <v>0</v>
      </c>
      <c r="H825" s="2">
        <v>0</v>
      </c>
    </row>
    <row r="826" spans="2:8">
      <c r="B826" s="237" t="s">
        <v>278</v>
      </c>
      <c r="C826" s="237" t="s">
        <v>598</v>
      </c>
      <c r="D826" s="10" t="s">
        <v>463</v>
      </c>
      <c r="E826" s="1">
        <v>0</v>
      </c>
      <c r="G826" s="2">
        <f t="shared" si="12"/>
        <v>0</v>
      </c>
      <c r="H826" s="2">
        <v>0</v>
      </c>
    </row>
    <row r="827" spans="2:8">
      <c r="B827" s="237" t="s">
        <v>278</v>
      </c>
      <c r="C827" s="237" t="s">
        <v>598</v>
      </c>
      <c r="D827" s="11" t="s">
        <v>464</v>
      </c>
      <c r="E827" s="1">
        <v>0</v>
      </c>
      <c r="G827" s="2">
        <f t="shared" si="12"/>
        <v>0</v>
      </c>
      <c r="H827" s="2">
        <v>0</v>
      </c>
    </row>
    <row r="828" spans="2:8">
      <c r="B828" s="237" t="s">
        <v>278</v>
      </c>
      <c r="C828" s="237" t="s">
        <v>598</v>
      </c>
      <c r="D828" s="13" t="s">
        <v>465</v>
      </c>
      <c r="E828" s="1">
        <v>0</v>
      </c>
      <c r="G828" s="2">
        <f t="shared" si="12"/>
        <v>0</v>
      </c>
      <c r="H828" s="2">
        <v>0</v>
      </c>
    </row>
    <row r="829" spans="2:8">
      <c r="B829" s="237" t="s">
        <v>278</v>
      </c>
      <c r="C829" s="237" t="s">
        <v>598</v>
      </c>
      <c r="D829" s="12" t="s">
        <v>937</v>
      </c>
      <c r="E829" s="1">
        <v>0</v>
      </c>
      <c r="G829" s="2">
        <f t="shared" si="12"/>
        <v>0</v>
      </c>
      <c r="H829" s="2">
        <v>0</v>
      </c>
    </row>
    <row r="830" spans="2:8">
      <c r="B830" s="237" t="s">
        <v>857</v>
      </c>
      <c r="C830" s="237" t="s">
        <v>879</v>
      </c>
      <c r="D830" s="5" t="s">
        <v>458</v>
      </c>
      <c r="E830" s="1">
        <v>0</v>
      </c>
      <c r="G830" s="2">
        <f t="shared" si="12"/>
        <v>0</v>
      </c>
      <c r="H830" s="2">
        <v>0</v>
      </c>
    </row>
    <row r="831" spans="2:8">
      <c r="B831" s="237" t="s">
        <v>857</v>
      </c>
      <c r="C831" s="237" t="s">
        <v>879</v>
      </c>
      <c r="D831" s="6" t="s">
        <v>459</v>
      </c>
      <c r="E831" s="1">
        <v>0</v>
      </c>
      <c r="G831" s="2">
        <f t="shared" si="12"/>
        <v>0</v>
      </c>
      <c r="H831" s="2">
        <v>0</v>
      </c>
    </row>
    <row r="832" spans="2:8">
      <c r="B832" s="237" t="s">
        <v>857</v>
      </c>
      <c r="C832" s="237" t="s">
        <v>879</v>
      </c>
      <c r="D832" s="7" t="s">
        <v>460</v>
      </c>
      <c r="E832" s="1">
        <v>0</v>
      </c>
      <c r="G832" s="2">
        <f t="shared" si="12"/>
        <v>0</v>
      </c>
      <c r="H832" s="2">
        <v>0</v>
      </c>
    </row>
    <row r="833" spans="2:8">
      <c r="B833" s="237" t="s">
        <v>857</v>
      </c>
      <c r="C833" s="237" t="s">
        <v>879</v>
      </c>
      <c r="D833" s="8" t="s">
        <v>461</v>
      </c>
      <c r="E833" s="1">
        <v>0</v>
      </c>
      <c r="G833" s="2">
        <f t="shared" si="12"/>
        <v>0</v>
      </c>
      <c r="H833" s="2">
        <v>0</v>
      </c>
    </row>
    <row r="834" spans="2:8">
      <c r="B834" s="237" t="s">
        <v>857</v>
      </c>
      <c r="C834" s="237" t="s">
        <v>879</v>
      </c>
      <c r="D834" s="9" t="s">
        <v>462</v>
      </c>
      <c r="E834" s="1">
        <v>0</v>
      </c>
      <c r="G834" s="2">
        <f t="shared" ref="G834:G897" si="13">E834*F834</f>
        <v>0</v>
      </c>
      <c r="H834" s="2">
        <v>0</v>
      </c>
    </row>
    <row r="835" spans="2:8">
      <c r="B835" s="237" t="s">
        <v>857</v>
      </c>
      <c r="C835" s="237" t="s">
        <v>879</v>
      </c>
      <c r="D835" s="10" t="s">
        <v>463</v>
      </c>
      <c r="E835" s="1">
        <v>0</v>
      </c>
      <c r="G835" s="2">
        <f t="shared" si="13"/>
        <v>0</v>
      </c>
      <c r="H835" s="2">
        <v>0</v>
      </c>
    </row>
    <row r="836" spans="2:8">
      <c r="B836" s="237" t="s">
        <v>857</v>
      </c>
      <c r="C836" s="237" t="s">
        <v>879</v>
      </c>
      <c r="D836" s="11" t="s">
        <v>464</v>
      </c>
      <c r="E836" s="1">
        <v>0</v>
      </c>
      <c r="G836" s="2">
        <f t="shared" si="13"/>
        <v>0</v>
      </c>
      <c r="H836" s="2">
        <v>0</v>
      </c>
    </row>
    <row r="837" spans="2:8">
      <c r="B837" s="237" t="s">
        <v>857</v>
      </c>
      <c r="C837" s="237" t="s">
        <v>879</v>
      </c>
      <c r="D837" s="13" t="s">
        <v>465</v>
      </c>
      <c r="E837" s="1">
        <v>0</v>
      </c>
      <c r="G837" s="2">
        <f t="shared" si="13"/>
        <v>0</v>
      </c>
      <c r="H837" s="2">
        <v>0</v>
      </c>
    </row>
    <row r="838" spans="2:8">
      <c r="B838" s="237" t="s">
        <v>857</v>
      </c>
      <c r="C838" s="237" t="s">
        <v>879</v>
      </c>
      <c r="D838" s="12" t="s">
        <v>937</v>
      </c>
      <c r="E838" s="1">
        <v>0</v>
      </c>
      <c r="G838" s="2">
        <f t="shared" si="13"/>
        <v>0</v>
      </c>
      <c r="H838" s="2">
        <v>0</v>
      </c>
    </row>
    <row r="839" spans="2:8">
      <c r="B839" s="237" t="s">
        <v>146</v>
      </c>
      <c r="C839" s="237" t="s">
        <v>599</v>
      </c>
      <c r="D839" s="5" t="s">
        <v>458</v>
      </c>
      <c r="E839" s="1">
        <v>0</v>
      </c>
      <c r="G839" s="2">
        <f t="shared" si="13"/>
        <v>0</v>
      </c>
      <c r="H839" s="2">
        <v>0</v>
      </c>
    </row>
    <row r="840" spans="2:8">
      <c r="B840" s="237" t="s">
        <v>146</v>
      </c>
      <c r="C840" s="237" t="s">
        <v>599</v>
      </c>
      <c r="D840" s="6" t="s">
        <v>459</v>
      </c>
      <c r="E840" s="1">
        <v>0</v>
      </c>
      <c r="G840" s="2">
        <f t="shared" si="13"/>
        <v>0</v>
      </c>
      <c r="H840" s="2">
        <v>0</v>
      </c>
    </row>
    <row r="841" spans="2:8">
      <c r="B841" s="237" t="s">
        <v>146</v>
      </c>
      <c r="C841" s="237" t="s">
        <v>599</v>
      </c>
      <c r="D841" s="7" t="s">
        <v>460</v>
      </c>
      <c r="E841" s="1">
        <v>0</v>
      </c>
      <c r="G841" s="2">
        <f t="shared" si="13"/>
        <v>0</v>
      </c>
      <c r="H841" s="2">
        <v>0</v>
      </c>
    </row>
    <row r="842" spans="2:8">
      <c r="B842" s="237" t="s">
        <v>146</v>
      </c>
      <c r="C842" s="237" t="s">
        <v>599</v>
      </c>
      <c r="D842" s="8" t="s">
        <v>461</v>
      </c>
      <c r="E842" s="1">
        <v>0</v>
      </c>
      <c r="G842" s="2">
        <f t="shared" si="13"/>
        <v>0</v>
      </c>
      <c r="H842" s="2">
        <v>0</v>
      </c>
    </row>
    <row r="843" spans="2:8">
      <c r="B843" s="237" t="s">
        <v>146</v>
      </c>
      <c r="C843" s="237" t="s">
        <v>599</v>
      </c>
      <c r="D843" s="9" t="s">
        <v>462</v>
      </c>
      <c r="E843" s="1">
        <v>0</v>
      </c>
      <c r="G843" s="2">
        <f t="shared" si="13"/>
        <v>0</v>
      </c>
      <c r="H843" s="2">
        <v>0</v>
      </c>
    </row>
    <row r="844" spans="2:8">
      <c r="B844" s="237" t="s">
        <v>146</v>
      </c>
      <c r="C844" s="237" t="s">
        <v>599</v>
      </c>
      <c r="D844" s="10" t="s">
        <v>463</v>
      </c>
      <c r="E844" s="1">
        <v>0</v>
      </c>
      <c r="G844" s="2">
        <f t="shared" si="13"/>
        <v>0</v>
      </c>
      <c r="H844" s="2">
        <v>0</v>
      </c>
    </row>
    <row r="845" spans="2:8">
      <c r="B845" s="237" t="s">
        <v>146</v>
      </c>
      <c r="C845" s="237" t="s">
        <v>599</v>
      </c>
      <c r="D845" s="11" t="s">
        <v>464</v>
      </c>
      <c r="E845" s="1">
        <v>0</v>
      </c>
      <c r="G845" s="2">
        <f t="shared" si="13"/>
        <v>0</v>
      </c>
      <c r="H845" s="2">
        <v>0</v>
      </c>
    </row>
    <row r="846" spans="2:8">
      <c r="B846" s="237" t="s">
        <v>146</v>
      </c>
      <c r="C846" s="237" t="s">
        <v>599</v>
      </c>
      <c r="D846" s="13" t="s">
        <v>465</v>
      </c>
      <c r="E846" s="1">
        <v>0</v>
      </c>
      <c r="G846" s="2">
        <f t="shared" si="13"/>
        <v>0</v>
      </c>
      <c r="H846" s="2">
        <v>0</v>
      </c>
    </row>
    <row r="847" spans="2:8">
      <c r="B847" s="237" t="s">
        <v>146</v>
      </c>
      <c r="C847" s="237" t="s">
        <v>599</v>
      </c>
      <c r="D847" s="12" t="s">
        <v>937</v>
      </c>
      <c r="E847" s="1">
        <v>0</v>
      </c>
      <c r="G847" s="2">
        <f t="shared" si="13"/>
        <v>0</v>
      </c>
      <c r="H847" s="2">
        <v>0</v>
      </c>
    </row>
    <row r="848" spans="2:8">
      <c r="B848" s="237" t="s">
        <v>147</v>
      </c>
      <c r="C848" s="237" t="s">
        <v>600</v>
      </c>
      <c r="D848" s="5" t="s">
        <v>458</v>
      </c>
      <c r="E848" s="1">
        <v>0</v>
      </c>
      <c r="G848" s="2">
        <f t="shared" si="13"/>
        <v>0</v>
      </c>
      <c r="H848" s="2">
        <v>0</v>
      </c>
    </row>
    <row r="849" spans="2:8">
      <c r="B849" s="237" t="s">
        <v>147</v>
      </c>
      <c r="C849" s="237" t="s">
        <v>600</v>
      </c>
      <c r="D849" s="6" t="s">
        <v>459</v>
      </c>
      <c r="E849" s="1">
        <v>0</v>
      </c>
      <c r="G849" s="2">
        <f t="shared" si="13"/>
        <v>0</v>
      </c>
      <c r="H849" s="2">
        <v>0</v>
      </c>
    </row>
    <row r="850" spans="2:8">
      <c r="B850" s="237" t="s">
        <v>147</v>
      </c>
      <c r="C850" s="237" t="s">
        <v>600</v>
      </c>
      <c r="D850" s="7" t="s">
        <v>460</v>
      </c>
      <c r="E850" s="1">
        <v>0</v>
      </c>
      <c r="G850" s="2">
        <f t="shared" si="13"/>
        <v>0</v>
      </c>
      <c r="H850" s="2">
        <v>0</v>
      </c>
    </row>
    <row r="851" spans="2:8">
      <c r="B851" s="237" t="s">
        <v>147</v>
      </c>
      <c r="C851" s="237" t="s">
        <v>600</v>
      </c>
      <c r="D851" s="8" t="s">
        <v>461</v>
      </c>
      <c r="E851" s="1">
        <v>0</v>
      </c>
      <c r="G851" s="2">
        <f t="shared" si="13"/>
        <v>0</v>
      </c>
      <c r="H851" s="2">
        <v>0</v>
      </c>
    </row>
    <row r="852" spans="2:8">
      <c r="B852" s="237" t="s">
        <v>147</v>
      </c>
      <c r="C852" s="237" t="s">
        <v>600</v>
      </c>
      <c r="D852" s="9" t="s">
        <v>462</v>
      </c>
      <c r="E852" s="1">
        <v>0</v>
      </c>
      <c r="G852" s="2">
        <f t="shared" si="13"/>
        <v>0</v>
      </c>
      <c r="H852" s="2">
        <v>0</v>
      </c>
    </row>
    <row r="853" spans="2:8">
      <c r="B853" s="237" t="s">
        <v>147</v>
      </c>
      <c r="C853" s="237" t="s">
        <v>600</v>
      </c>
      <c r="D853" s="10" t="s">
        <v>463</v>
      </c>
      <c r="E853" s="1">
        <v>0</v>
      </c>
      <c r="G853" s="2">
        <f t="shared" si="13"/>
        <v>0</v>
      </c>
      <c r="H853" s="2">
        <v>0</v>
      </c>
    </row>
    <row r="854" spans="2:8">
      <c r="B854" s="237" t="s">
        <v>147</v>
      </c>
      <c r="C854" s="237" t="s">
        <v>600</v>
      </c>
      <c r="D854" s="11" t="s">
        <v>464</v>
      </c>
      <c r="E854" s="1">
        <v>0</v>
      </c>
      <c r="G854" s="2">
        <f t="shared" si="13"/>
        <v>0</v>
      </c>
      <c r="H854" s="2">
        <v>0</v>
      </c>
    </row>
    <row r="855" spans="2:8">
      <c r="B855" s="237" t="s">
        <v>147</v>
      </c>
      <c r="C855" s="237" t="s">
        <v>600</v>
      </c>
      <c r="D855" s="13" t="s">
        <v>465</v>
      </c>
      <c r="E855" s="1">
        <v>0</v>
      </c>
      <c r="G855" s="2">
        <f t="shared" si="13"/>
        <v>0</v>
      </c>
      <c r="H855" s="2">
        <v>0</v>
      </c>
    </row>
    <row r="856" spans="2:8">
      <c r="B856" s="237" t="s">
        <v>147</v>
      </c>
      <c r="C856" s="237" t="s">
        <v>600</v>
      </c>
      <c r="D856" s="12" t="s">
        <v>937</v>
      </c>
      <c r="E856" s="1">
        <v>0</v>
      </c>
      <c r="G856" s="2">
        <f t="shared" si="13"/>
        <v>0</v>
      </c>
      <c r="H856" s="2">
        <v>0</v>
      </c>
    </row>
    <row r="857" spans="2:8">
      <c r="B857" s="237" t="s">
        <v>148</v>
      </c>
      <c r="C857" s="237" t="s">
        <v>601</v>
      </c>
      <c r="D857" s="5" t="s">
        <v>458</v>
      </c>
      <c r="E857" s="1">
        <v>0</v>
      </c>
      <c r="G857" s="2">
        <f t="shared" si="13"/>
        <v>0</v>
      </c>
      <c r="H857" s="2">
        <v>0</v>
      </c>
    </row>
    <row r="858" spans="2:8">
      <c r="B858" s="237" t="s">
        <v>148</v>
      </c>
      <c r="C858" s="237" t="s">
        <v>601</v>
      </c>
      <c r="D858" s="6" t="s">
        <v>459</v>
      </c>
      <c r="E858" s="1">
        <v>0</v>
      </c>
      <c r="G858" s="2">
        <f t="shared" si="13"/>
        <v>0</v>
      </c>
      <c r="H858" s="2">
        <v>0</v>
      </c>
    </row>
    <row r="859" spans="2:8">
      <c r="B859" s="237" t="s">
        <v>148</v>
      </c>
      <c r="C859" s="237" t="s">
        <v>601</v>
      </c>
      <c r="D859" s="7" t="s">
        <v>460</v>
      </c>
      <c r="E859" s="1">
        <v>0</v>
      </c>
      <c r="G859" s="2">
        <f t="shared" si="13"/>
        <v>0</v>
      </c>
      <c r="H859" s="2">
        <v>0</v>
      </c>
    </row>
    <row r="860" spans="2:8">
      <c r="B860" s="237" t="s">
        <v>148</v>
      </c>
      <c r="C860" s="237" t="s">
        <v>601</v>
      </c>
      <c r="D860" s="8" t="s">
        <v>461</v>
      </c>
      <c r="E860" s="1">
        <v>0</v>
      </c>
      <c r="G860" s="2">
        <f t="shared" si="13"/>
        <v>0</v>
      </c>
      <c r="H860" s="2">
        <v>0</v>
      </c>
    </row>
    <row r="861" spans="2:8">
      <c r="B861" s="237" t="s">
        <v>148</v>
      </c>
      <c r="C861" s="237" t="s">
        <v>601</v>
      </c>
      <c r="D861" s="9" t="s">
        <v>462</v>
      </c>
      <c r="E861" s="1">
        <v>0</v>
      </c>
      <c r="G861" s="2">
        <f t="shared" si="13"/>
        <v>0</v>
      </c>
      <c r="H861" s="2">
        <v>0</v>
      </c>
    </row>
    <row r="862" spans="2:8">
      <c r="B862" s="237" t="s">
        <v>148</v>
      </c>
      <c r="C862" s="237" t="s">
        <v>601</v>
      </c>
      <c r="D862" s="10" t="s">
        <v>463</v>
      </c>
      <c r="E862" s="1">
        <v>0</v>
      </c>
      <c r="G862" s="2">
        <f t="shared" si="13"/>
        <v>0</v>
      </c>
      <c r="H862" s="2">
        <v>0</v>
      </c>
    </row>
    <row r="863" spans="2:8">
      <c r="B863" s="237" t="s">
        <v>148</v>
      </c>
      <c r="C863" s="237" t="s">
        <v>601</v>
      </c>
      <c r="D863" s="11" t="s">
        <v>464</v>
      </c>
      <c r="E863" s="1">
        <v>0</v>
      </c>
      <c r="G863" s="2">
        <f t="shared" si="13"/>
        <v>0</v>
      </c>
      <c r="H863" s="2">
        <v>0</v>
      </c>
    </row>
    <row r="864" spans="2:8">
      <c r="B864" s="237" t="s">
        <v>148</v>
      </c>
      <c r="C864" s="237" t="s">
        <v>601</v>
      </c>
      <c r="D864" s="13" t="s">
        <v>465</v>
      </c>
      <c r="E864" s="1">
        <v>0</v>
      </c>
      <c r="G864" s="2">
        <f t="shared" si="13"/>
        <v>0</v>
      </c>
      <c r="H864" s="2">
        <v>0</v>
      </c>
    </row>
    <row r="865" spans="2:8">
      <c r="B865" s="237" t="s">
        <v>148</v>
      </c>
      <c r="C865" s="237" t="s">
        <v>601</v>
      </c>
      <c r="D865" s="12" t="s">
        <v>937</v>
      </c>
      <c r="E865" s="1">
        <v>0</v>
      </c>
      <c r="G865" s="2">
        <f t="shared" si="13"/>
        <v>0</v>
      </c>
      <c r="H865" s="2">
        <v>0</v>
      </c>
    </row>
    <row r="866" spans="2:8">
      <c r="B866" s="237" t="s">
        <v>152</v>
      </c>
      <c r="C866" s="237" t="s">
        <v>602</v>
      </c>
      <c r="D866" s="5" t="s">
        <v>458</v>
      </c>
      <c r="E866" s="1">
        <v>0</v>
      </c>
      <c r="G866" s="2">
        <f t="shared" si="13"/>
        <v>0</v>
      </c>
      <c r="H866" s="2">
        <v>0</v>
      </c>
    </row>
    <row r="867" spans="2:8">
      <c r="B867" s="237" t="s">
        <v>152</v>
      </c>
      <c r="C867" s="237" t="s">
        <v>602</v>
      </c>
      <c r="D867" s="6" t="s">
        <v>459</v>
      </c>
      <c r="E867" s="1">
        <v>0</v>
      </c>
      <c r="G867" s="2">
        <f t="shared" si="13"/>
        <v>0</v>
      </c>
      <c r="H867" s="2">
        <v>0</v>
      </c>
    </row>
    <row r="868" spans="2:8">
      <c r="B868" s="237" t="s">
        <v>152</v>
      </c>
      <c r="C868" s="237" t="s">
        <v>602</v>
      </c>
      <c r="D868" s="7" t="s">
        <v>460</v>
      </c>
      <c r="E868" s="1">
        <v>0</v>
      </c>
      <c r="G868" s="2">
        <f t="shared" si="13"/>
        <v>0</v>
      </c>
      <c r="H868" s="2">
        <v>0</v>
      </c>
    </row>
    <row r="869" spans="2:8">
      <c r="B869" s="237" t="s">
        <v>152</v>
      </c>
      <c r="C869" s="237" t="s">
        <v>602</v>
      </c>
      <c r="D869" s="8" t="s">
        <v>461</v>
      </c>
      <c r="E869" s="1">
        <v>0</v>
      </c>
      <c r="G869" s="2">
        <f t="shared" si="13"/>
        <v>0</v>
      </c>
      <c r="H869" s="2">
        <v>0</v>
      </c>
    </row>
    <row r="870" spans="2:8">
      <c r="B870" s="237" t="s">
        <v>152</v>
      </c>
      <c r="C870" s="237" t="s">
        <v>602</v>
      </c>
      <c r="D870" s="9" t="s">
        <v>462</v>
      </c>
      <c r="E870" s="1">
        <v>0</v>
      </c>
      <c r="G870" s="2">
        <f t="shared" si="13"/>
        <v>0</v>
      </c>
      <c r="H870" s="2">
        <v>0</v>
      </c>
    </row>
    <row r="871" spans="2:8">
      <c r="B871" s="237" t="s">
        <v>152</v>
      </c>
      <c r="C871" s="237" t="s">
        <v>602</v>
      </c>
      <c r="D871" s="10" t="s">
        <v>463</v>
      </c>
      <c r="E871" s="1">
        <v>0</v>
      </c>
      <c r="G871" s="2">
        <f t="shared" si="13"/>
        <v>0</v>
      </c>
      <c r="H871" s="2">
        <v>0</v>
      </c>
    </row>
    <row r="872" spans="2:8">
      <c r="B872" s="237" t="s">
        <v>152</v>
      </c>
      <c r="C872" s="237" t="s">
        <v>602</v>
      </c>
      <c r="D872" s="11" t="s">
        <v>464</v>
      </c>
      <c r="E872" s="1">
        <v>0</v>
      </c>
      <c r="G872" s="2">
        <f t="shared" si="13"/>
        <v>0</v>
      </c>
      <c r="H872" s="2">
        <v>0</v>
      </c>
    </row>
    <row r="873" spans="2:8">
      <c r="B873" s="237" t="s">
        <v>152</v>
      </c>
      <c r="C873" s="237" t="s">
        <v>602</v>
      </c>
      <c r="D873" s="13" t="s">
        <v>465</v>
      </c>
      <c r="E873" s="1">
        <v>0</v>
      </c>
      <c r="G873" s="2">
        <f t="shared" si="13"/>
        <v>0</v>
      </c>
      <c r="H873" s="2">
        <v>0</v>
      </c>
    </row>
    <row r="874" spans="2:8">
      <c r="B874" s="237" t="s">
        <v>152</v>
      </c>
      <c r="C874" s="237" t="s">
        <v>602</v>
      </c>
      <c r="D874" s="12" t="s">
        <v>937</v>
      </c>
      <c r="E874" s="1">
        <v>0</v>
      </c>
      <c r="G874" s="2">
        <f t="shared" si="13"/>
        <v>0</v>
      </c>
      <c r="H874" s="2">
        <v>0</v>
      </c>
    </row>
    <row r="875" spans="2:8">
      <c r="B875" s="237" t="s">
        <v>153</v>
      </c>
      <c r="C875" s="237" t="s">
        <v>603</v>
      </c>
      <c r="D875" s="5" t="s">
        <v>458</v>
      </c>
      <c r="E875" s="1">
        <v>0</v>
      </c>
      <c r="G875" s="2">
        <f t="shared" si="13"/>
        <v>0</v>
      </c>
      <c r="H875" s="2">
        <v>0</v>
      </c>
    </row>
    <row r="876" spans="2:8">
      <c r="B876" s="237" t="s">
        <v>153</v>
      </c>
      <c r="C876" s="237" t="s">
        <v>603</v>
      </c>
      <c r="D876" s="6" t="s">
        <v>459</v>
      </c>
      <c r="E876" s="1">
        <v>0</v>
      </c>
      <c r="G876" s="2">
        <f t="shared" si="13"/>
        <v>0</v>
      </c>
      <c r="H876" s="2">
        <v>0</v>
      </c>
    </row>
    <row r="877" spans="2:8">
      <c r="B877" s="237" t="s">
        <v>153</v>
      </c>
      <c r="C877" s="237" t="s">
        <v>603</v>
      </c>
      <c r="D877" s="7" t="s">
        <v>460</v>
      </c>
      <c r="E877" s="1">
        <v>0</v>
      </c>
      <c r="G877" s="2">
        <f t="shared" si="13"/>
        <v>0</v>
      </c>
      <c r="H877" s="2">
        <v>0</v>
      </c>
    </row>
    <row r="878" spans="2:8">
      <c r="B878" s="237" t="s">
        <v>153</v>
      </c>
      <c r="C878" s="237" t="s">
        <v>603</v>
      </c>
      <c r="D878" s="8" t="s">
        <v>461</v>
      </c>
      <c r="E878" s="1">
        <v>0</v>
      </c>
      <c r="G878" s="2">
        <f t="shared" si="13"/>
        <v>0</v>
      </c>
      <c r="H878" s="2">
        <v>0</v>
      </c>
    </row>
    <row r="879" spans="2:8">
      <c r="B879" s="237" t="s">
        <v>153</v>
      </c>
      <c r="C879" s="237" t="s">
        <v>603</v>
      </c>
      <c r="D879" s="9" t="s">
        <v>462</v>
      </c>
      <c r="E879" s="1">
        <v>0</v>
      </c>
      <c r="G879" s="2">
        <f t="shared" si="13"/>
        <v>0</v>
      </c>
      <c r="H879" s="2">
        <v>0</v>
      </c>
    </row>
    <row r="880" spans="2:8">
      <c r="B880" s="237" t="s">
        <v>153</v>
      </c>
      <c r="C880" s="237" t="s">
        <v>603</v>
      </c>
      <c r="D880" s="10" t="s">
        <v>463</v>
      </c>
      <c r="E880" s="1">
        <v>0</v>
      </c>
      <c r="G880" s="2">
        <f t="shared" si="13"/>
        <v>0</v>
      </c>
      <c r="H880" s="2">
        <v>0</v>
      </c>
    </row>
    <row r="881" spans="2:8">
      <c r="B881" s="237" t="s">
        <v>153</v>
      </c>
      <c r="C881" s="237" t="s">
        <v>603</v>
      </c>
      <c r="D881" s="11" t="s">
        <v>464</v>
      </c>
      <c r="E881" s="1">
        <v>0</v>
      </c>
      <c r="G881" s="2">
        <f t="shared" si="13"/>
        <v>0</v>
      </c>
      <c r="H881" s="2">
        <v>0</v>
      </c>
    </row>
    <row r="882" spans="2:8">
      <c r="B882" s="237" t="s">
        <v>153</v>
      </c>
      <c r="C882" s="237" t="s">
        <v>603</v>
      </c>
      <c r="D882" s="13" t="s">
        <v>465</v>
      </c>
      <c r="E882" s="1">
        <v>0</v>
      </c>
      <c r="G882" s="2">
        <f t="shared" si="13"/>
        <v>0</v>
      </c>
      <c r="H882" s="2">
        <v>0</v>
      </c>
    </row>
    <row r="883" spans="2:8">
      <c r="B883" s="237" t="s">
        <v>153</v>
      </c>
      <c r="C883" s="237" t="s">
        <v>603</v>
      </c>
      <c r="D883" s="12" t="s">
        <v>937</v>
      </c>
      <c r="E883" s="1">
        <v>0</v>
      </c>
      <c r="G883" s="2">
        <f t="shared" si="13"/>
        <v>0</v>
      </c>
      <c r="H883" s="2">
        <v>0</v>
      </c>
    </row>
    <row r="884" spans="2:8">
      <c r="B884" s="237" t="s">
        <v>261</v>
      </c>
      <c r="C884" s="237" t="s">
        <v>604</v>
      </c>
      <c r="D884" s="5" t="s">
        <v>458</v>
      </c>
      <c r="E884" s="1">
        <v>0</v>
      </c>
      <c r="G884" s="2">
        <f t="shared" si="13"/>
        <v>0</v>
      </c>
      <c r="H884" s="2">
        <v>0</v>
      </c>
    </row>
    <row r="885" spans="2:8">
      <c r="B885" s="237" t="s">
        <v>261</v>
      </c>
      <c r="C885" s="237" t="s">
        <v>604</v>
      </c>
      <c r="D885" s="6" t="s">
        <v>459</v>
      </c>
      <c r="E885" s="1">
        <v>0</v>
      </c>
      <c r="G885" s="2">
        <f t="shared" si="13"/>
        <v>0</v>
      </c>
      <c r="H885" s="2">
        <v>0</v>
      </c>
    </row>
    <row r="886" spans="2:8">
      <c r="B886" s="237" t="s">
        <v>261</v>
      </c>
      <c r="C886" s="237" t="s">
        <v>604</v>
      </c>
      <c r="D886" s="7" t="s">
        <v>460</v>
      </c>
      <c r="E886" s="1">
        <v>0</v>
      </c>
      <c r="G886" s="2">
        <f t="shared" si="13"/>
        <v>0</v>
      </c>
      <c r="H886" s="2">
        <v>0</v>
      </c>
    </row>
    <row r="887" spans="2:8">
      <c r="B887" s="237" t="s">
        <v>261</v>
      </c>
      <c r="C887" s="237" t="s">
        <v>604</v>
      </c>
      <c r="D887" s="8" t="s">
        <v>461</v>
      </c>
      <c r="E887" s="1">
        <v>0</v>
      </c>
      <c r="G887" s="2">
        <f t="shared" si="13"/>
        <v>0</v>
      </c>
      <c r="H887" s="2">
        <v>0</v>
      </c>
    </row>
    <row r="888" spans="2:8">
      <c r="B888" s="237" t="s">
        <v>261</v>
      </c>
      <c r="C888" s="237" t="s">
        <v>604</v>
      </c>
      <c r="D888" s="9" t="s">
        <v>462</v>
      </c>
      <c r="E888" s="1">
        <v>0</v>
      </c>
      <c r="G888" s="2">
        <f t="shared" si="13"/>
        <v>0</v>
      </c>
      <c r="H888" s="2">
        <v>0</v>
      </c>
    </row>
    <row r="889" spans="2:8">
      <c r="B889" s="237" t="s">
        <v>261</v>
      </c>
      <c r="C889" s="237" t="s">
        <v>604</v>
      </c>
      <c r="D889" s="10" t="s">
        <v>463</v>
      </c>
      <c r="E889" s="1">
        <v>0</v>
      </c>
      <c r="G889" s="2">
        <f t="shared" si="13"/>
        <v>0</v>
      </c>
      <c r="H889" s="2">
        <v>0</v>
      </c>
    </row>
    <row r="890" spans="2:8">
      <c r="B890" s="237" t="s">
        <v>261</v>
      </c>
      <c r="C890" s="237" t="s">
        <v>604</v>
      </c>
      <c r="D890" s="11" t="s">
        <v>464</v>
      </c>
      <c r="E890" s="1">
        <v>0</v>
      </c>
      <c r="G890" s="2">
        <f t="shared" si="13"/>
        <v>0</v>
      </c>
      <c r="H890" s="2">
        <v>0</v>
      </c>
    </row>
    <row r="891" spans="2:8">
      <c r="B891" s="237" t="s">
        <v>261</v>
      </c>
      <c r="C891" s="237" t="s">
        <v>604</v>
      </c>
      <c r="D891" s="13" t="s">
        <v>465</v>
      </c>
      <c r="E891" s="1">
        <v>0</v>
      </c>
      <c r="G891" s="2">
        <f t="shared" si="13"/>
        <v>0</v>
      </c>
      <c r="H891" s="2">
        <v>0</v>
      </c>
    </row>
    <row r="892" spans="2:8">
      <c r="B892" s="237" t="s">
        <v>261</v>
      </c>
      <c r="C892" s="237" t="s">
        <v>604</v>
      </c>
      <c r="D892" s="12" t="s">
        <v>937</v>
      </c>
      <c r="E892" s="1">
        <v>0</v>
      </c>
      <c r="G892" s="2">
        <f t="shared" si="13"/>
        <v>0</v>
      </c>
      <c r="H892" s="2">
        <v>0</v>
      </c>
    </row>
    <row r="893" spans="2:8">
      <c r="B893" s="237" t="s">
        <v>283</v>
      </c>
      <c r="C893" s="237" t="s">
        <v>605</v>
      </c>
      <c r="D893" s="5" t="s">
        <v>458</v>
      </c>
      <c r="E893" s="1">
        <v>0</v>
      </c>
      <c r="G893" s="2">
        <f t="shared" si="13"/>
        <v>0</v>
      </c>
      <c r="H893" s="2">
        <v>0</v>
      </c>
    </row>
    <row r="894" spans="2:8">
      <c r="B894" s="237" t="s">
        <v>283</v>
      </c>
      <c r="C894" s="237" t="s">
        <v>605</v>
      </c>
      <c r="D894" s="6" t="s">
        <v>459</v>
      </c>
      <c r="E894" s="1">
        <v>0</v>
      </c>
      <c r="G894" s="2">
        <f t="shared" si="13"/>
        <v>0</v>
      </c>
      <c r="H894" s="2">
        <v>0</v>
      </c>
    </row>
    <row r="895" spans="2:8">
      <c r="B895" s="237" t="s">
        <v>283</v>
      </c>
      <c r="C895" s="237" t="s">
        <v>605</v>
      </c>
      <c r="D895" s="7" t="s">
        <v>460</v>
      </c>
      <c r="E895" s="1">
        <v>0</v>
      </c>
      <c r="G895" s="2">
        <f t="shared" si="13"/>
        <v>0</v>
      </c>
      <c r="H895" s="2">
        <v>0</v>
      </c>
    </row>
    <row r="896" spans="2:8">
      <c r="B896" s="237" t="s">
        <v>283</v>
      </c>
      <c r="C896" s="237" t="s">
        <v>605</v>
      </c>
      <c r="D896" s="8" t="s">
        <v>461</v>
      </c>
      <c r="E896" s="1">
        <v>0</v>
      </c>
      <c r="G896" s="2">
        <f t="shared" si="13"/>
        <v>0</v>
      </c>
      <c r="H896" s="2">
        <v>0</v>
      </c>
    </row>
    <row r="897" spans="2:8">
      <c r="B897" s="237" t="s">
        <v>283</v>
      </c>
      <c r="C897" s="237" t="s">
        <v>605</v>
      </c>
      <c r="D897" s="9" t="s">
        <v>462</v>
      </c>
      <c r="E897" s="1">
        <v>0</v>
      </c>
      <c r="G897" s="2">
        <f t="shared" si="13"/>
        <v>0</v>
      </c>
      <c r="H897" s="2">
        <v>0</v>
      </c>
    </row>
    <row r="898" spans="2:8">
      <c r="B898" s="237" t="s">
        <v>283</v>
      </c>
      <c r="C898" s="237" t="s">
        <v>605</v>
      </c>
      <c r="D898" s="10" t="s">
        <v>463</v>
      </c>
      <c r="E898" s="1">
        <v>0</v>
      </c>
      <c r="G898" s="2">
        <f t="shared" ref="G898:G961" si="14">E898*F898</f>
        <v>0</v>
      </c>
      <c r="H898" s="2">
        <v>0</v>
      </c>
    </row>
    <row r="899" spans="2:8">
      <c r="B899" s="237" t="s">
        <v>283</v>
      </c>
      <c r="C899" s="237" t="s">
        <v>605</v>
      </c>
      <c r="D899" s="11" t="s">
        <v>464</v>
      </c>
      <c r="E899" s="1">
        <v>0</v>
      </c>
      <c r="G899" s="2">
        <f t="shared" si="14"/>
        <v>0</v>
      </c>
      <c r="H899" s="2">
        <v>0</v>
      </c>
    </row>
    <row r="900" spans="2:8">
      <c r="B900" s="237" t="s">
        <v>283</v>
      </c>
      <c r="C900" s="237" t="s">
        <v>605</v>
      </c>
      <c r="D900" s="13" t="s">
        <v>465</v>
      </c>
      <c r="E900" s="1">
        <v>0</v>
      </c>
      <c r="G900" s="2">
        <f t="shared" si="14"/>
        <v>0</v>
      </c>
      <c r="H900" s="2">
        <v>0</v>
      </c>
    </row>
    <row r="901" spans="2:8">
      <c r="B901" s="237" t="s">
        <v>283</v>
      </c>
      <c r="C901" s="237" t="s">
        <v>605</v>
      </c>
      <c r="D901" s="12" t="s">
        <v>937</v>
      </c>
      <c r="E901" s="1">
        <v>0</v>
      </c>
      <c r="G901" s="2">
        <f t="shared" si="14"/>
        <v>0</v>
      </c>
      <c r="H901" s="2">
        <v>0</v>
      </c>
    </row>
    <row r="902" spans="2:8">
      <c r="B902" s="237" t="s">
        <v>302</v>
      </c>
      <c r="C902" s="237" t="s">
        <v>606</v>
      </c>
      <c r="D902" s="5" t="s">
        <v>458</v>
      </c>
      <c r="E902" s="1">
        <v>0</v>
      </c>
      <c r="G902" s="2">
        <f t="shared" si="14"/>
        <v>0</v>
      </c>
      <c r="H902" s="2">
        <v>0</v>
      </c>
    </row>
    <row r="903" spans="2:8">
      <c r="B903" s="237" t="s">
        <v>302</v>
      </c>
      <c r="C903" s="237" t="s">
        <v>606</v>
      </c>
      <c r="D903" s="6" t="s">
        <v>459</v>
      </c>
      <c r="E903" s="1">
        <v>0</v>
      </c>
      <c r="G903" s="2">
        <f t="shared" si="14"/>
        <v>0</v>
      </c>
      <c r="H903" s="2">
        <v>0</v>
      </c>
    </row>
    <row r="904" spans="2:8">
      <c r="B904" s="237" t="s">
        <v>302</v>
      </c>
      <c r="C904" s="237" t="s">
        <v>606</v>
      </c>
      <c r="D904" s="7" t="s">
        <v>460</v>
      </c>
      <c r="E904" s="1">
        <v>0</v>
      </c>
      <c r="G904" s="2">
        <f t="shared" si="14"/>
        <v>0</v>
      </c>
      <c r="H904" s="2">
        <v>0</v>
      </c>
    </row>
    <row r="905" spans="2:8">
      <c r="B905" s="237" t="s">
        <v>302</v>
      </c>
      <c r="C905" s="237" t="s">
        <v>606</v>
      </c>
      <c r="D905" s="8" t="s">
        <v>461</v>
      </c>
      <c r="E905" s="1">
        <v>0</v>
      </c>
      <c r="G905" s="2">
        <f t="shared" si="14"/>
        <v>0</v>
      </c>
      <c r="H905" s="2">
        <v>0</v>
      </c>
    </row>
    <row r="906" spans="2:8">
      <c r="B906" s="237" t="s">
        <v>302</v>
      </c>
      <c r="C906" s="237" t="s">
        <v>606</v>
      </c>
      <c r="D906" s="9" t="s">
        <v>462</v>
      </c>
      <c r="E906" s="1">
        <v>0</v>
      </c>
      <c r="G906" s="2">
        <f t="shared" si="14"/>
        <v>0</v>
      </c>
      <c r="H906" s="2">
        <v>0</v>
      </c>
    </row>
    <row r="907" spans="2:8">
      <c r="B907" s="237" t="s">
        <v>302</v>
      </c>
      <c r="C907" s="237" t="s">
        <v>606</v>
      </c>
      <c r="D907" s="10" t="s">
        <v>463</v>
      </c>
      <c r="E907" s="1">
        <v>0</v>
      </c>
      <c r="G907" s="2">
        <f t="shared" si="14"/>
        <v>0</v>
      </c>
      <c r="H907" s="2">
        <v>0</v>
      </c>
    </row>
    <row r="908" spans="2:8">
      <c r="B908" s="237" t="s">
        <v>302</v>
      </c>
      <c r="C908" s="237" t="s">
        <v>606</v>
      </c>
      <c r="D908" s="11" t="s">
        <v>464</v>
      </c>
      <c r="E908" s="1">
        <v>0</v>
      </c>
      <c r="G908" s="2">
        <f t="shared" si="14"/>
        <v>0</v>
      </c>
      <c r="H908" s="2">
        <v>0</v>
      </c>
    </row>
    <row r="909" spans="2:8">
      <c r="B909" s="237" t="s">
        <v>302</v>
      </c>
      <c r="C909" s="237" t="s">
        <v>606</v>
      </c>
      <c r="D909" s="13" t="s">
        <v>465</v>
      </c>
      <c r="E909" s="1">
        <v>0</v>
      </c>
      <c r="G909" s="2">
        <f t="shared" si="14"/>
        <v>0</v>
      </c>
      <c r="H909" s="2">
        <v>0</v>
      </c>
    </row>
    <row r="910" spans="2:8">
      <c r="B910" s="237" t="s">
        <v>302</v>
      </c>
      <c r="C910" s="237" t="s">
        <v>606</v>
      </c>
      <c r="D910" s="12" t="s">
        <v>937</v>
      </c>
      <c r="E910" s="1">
        <v>0</v>
      </c>
      <c r="G910" s="2">
        <f t="shared" si="14"/>
        <v>0</v>
      </c>
      <c r="H910" s="2">
        <v>0</v>
      </c>
    </row>
    <row r="911" spans="2:8">
      <c r="B911" s="237" t="s">
        <v>867</v>
      </c>
      <c r="C911" s="237" t="s">
        <v>880</v>
      </c>
      <c r="D911" s="5" t="s">
        <v>458</v>
      </c>
      <c r="E911" s="1">
        <v>0</v>
      </c>
      <c r="G911" s="2">
        <f t="shared" si="14"/>
        <v>0</v>
      </c>
      <c r="H911" s="2">
        <v>0</v>
      </c>
    </row>
    <row r="912" spans="2:8">
      <c r="B912" s="237" t="s">
        <v>867</v>
      </c>
      <c r="C912" s="237" t="s">
        <v>880</v>
      </c>
      <c r="D912" s="6" t="s">
        <v>459</v>
      </c>
      <c r="E912" s="1">
        <v>0</v>
      </c>
      <c r="G912" s="2">
        <f t="shared" si="14"/>
        <v>0</v>
      </c>
      <c r="H912" s="2">
        <v>0</v>
      </c>
    </row>
    <row r="913" spans="2:8">
      <c r="B913" s="237" t="s">
        <v>867</v>
      </c>
      <c r="C913" s="237" t="s">
        <v>880</v>
      </c>
      <c r="D913" s="7" t="s">
        <v>460</v>
      </c>
      <c r="E913" s="1">
        <v>0</v>
      </c>
      <c r="G913" s="2">
        <f t="shared" si="14"/>
        <v>0</v>
      </c>
      <c r="H913" s="2">
        <v>0</v>
      </c>
    </row>
    <row r="914" spans="2:8">
      <c r="B914" s="237" t="s">
        <v>867</v>
      </c>
      <c r="C914" s="237" t="s">
        <v>880</v>
      </c>
      <c r="D914" s="8" t="s">
        <v>461</v>
      </c>
      <c r="E914" s="1">
        <v>0</v>
      </c>
      <c r="G914" s="2">
        <f t="shared" si="14"/>
        <v>0</v>
      </c>
      <c r="H914" s="2">
        <v>0</v>
      </c>
    </row>
    <row r="915" spans="2:8">
      <c r="B915" s="237" t="s">
        <v>867</v>
      </c>
      <c r="C915" s="237" t="s">
        <v>880</v>
      </c>
      <c r="D915" s="9" t="s">
        <v>462</v>
      </c>
      <c r="E915" s="1">
        <v>0</v>
      </c>
      <c r="G915" s="2">
        <f t="shared" si="14"/>
        <v>0</v>
      </c>
      <c r="H915" s="2">
        <v>0</v>
      </c>
    </row>
    <row r="916" spans="2:8">
      <c r="B916" s="237" t="s">
        <v>867</v>
      </c>
      <c r="C916" s="237" t="s">
        <v>880</v>
      </c>
      <c r="D916" s="10" t="s">
        <v>463</v>
      </c>
      <c r="E916" s="1">
        <v>0</v>
      </c>
      <c r="G916" s="2">
        <f t="shared" si="14"/>
        <v>0</v>
      </c>
      <c r="H916" s="2">
        <v>0</v>
      </c>
    </row>
    <row r="917" spans="2:8">
      <c r="B917" s="237" t="s">
        <v>867</v>
      </c>
      <c r="C917" s="237" t="s">
        <v>880</v>
      </c>
      <c r="D917" s="11" t="s">
        <v>464</v>
      </c>
      <c r="E917" s="1">
        <v>0</v>
      </c>
      <c r="G917" s="2">
        <f t="shared" si="14"/>
        <v>0</v>
      </c>
      <c r="H917" s="2">
        <v>0</v>
      </c>
    </row>
    <row r="918" spans="2:8">
      <c r="B918" s="237" t="s">
        <v>867</v>
      </c>
      <c r="C918" s="237" t="s">
        <v>880</v>
      </c>
      <c r="D918" s="13" t="s">
        <v>465</v>
      </c>
      <c r="E918" s="1">
        <v>0</v>
      </c>
      <c r="G918" s="2">
        <f t="shared" si="14"/>
        <v>0</v>
      </c>
      <c r="H918" s="2">
        <v>0</v>
      </c>
    </row>
    <row r="919" spans="2:8">
      <c r="B919" s="237" t="s">
        <v>867</v>
      </c>
      <c r="C919" s="237" t="s">
        <v>880</v>
      </c>
      <c r="D919" s="12" t="s">
        <v>937</v>
      </c>
      <c r="E919" s="1">
        <v>0</v>
      </c>
      <c r="G919" s="2">
        <f t="shared" si="14"/>
        <v>0</v>
      </c>
      <c r="H919" s="2">
        <v>0</v>
      </c>
    </row>
    <row r="920" spans="2:8">
      <c r="B920" s="237" t="s">
        <v>319</v>
      </c>
      <c r="C920" s="237" t="s">
        <v>607</v>
      </c>
      <c r="D920" s="5" t="s">
        <v>458</v>
      </c>
      <c r="E920" s="1">
        <v>0</v>
      </c>
      <c r="G920" s="2">
        <f t="shared" si="14"/>
        <v>0</v>
      </c>
      <c r="H920" s="2">
        <v>0</v>
      </c>
    </row>
    <row r="921" spans="2:8">
      <c r="B921" s="237" t="s">
        <v>319</v>
      </c>
      <c r="C921" s="237" t="s">
        <v>607</v>
      </c>
      <c r="D921" s="6" t="s">
        <v>459</v>
      </c>
      <c r="E921" s="1">
        <v>0</v>
      </c>
      <c r="G921" s="2">
        <f t="shared" si="14"/>
        <v>0</v>
      </c>
      <c r="H921" s="2">
        <v>0</v>
      </c>
    </row>
    <row r="922" spans="2:8">
      <c r="B922" s="237" t="s">
        <v>319</v>
      </c>
      <c r="C922" s="237" t="s">
        <v>607</v>
      </c>
      <c r="D922" s="7" t="s">
        <v>460</v>
      </c>
      <c r="E922" s="1">
        <v>0</v>
      </c>
      <c r="G922" s="2">
        <f t="shared" si="14"/>
        <v>0</v>
      </c>
      <c r="H922" s="2">
        <v>0</v>
      </c>
    </row>
    <row r="923" spans="2:8">
      <c r="B923" s="237" t="s">
        <v>319</v>
      </c>
      <c r="C923" s="237" t="s">
        <v>607</v>
      </c>
      <c r="D923" s="8" t="s">
        <v>461</v>
      </c>
      <c r="E923" s="1">
        <v>0</v>
      </c>
      <c r="G923" s="2">
        <f t="shared" si="14"/>
        <v>0</v>
      </c>
      <c r="H923" s="2">
        <v>0</v>
      </c>
    </row>
    <row r="924" spans="2:8">
      <c r="B924" s="237" t="s">
        <v>319</v>
      </c>
      <c r="C924" s="237" t="s">
        <v>607</v>
      </c>
      <c r="D924" s="9" t="s">
        <v>462</v>
      </c>
      <c r="E924" s="1">
        <v>0</v>
      </c>
      <c r="G924" s="2">
        <f t="shared" si="14"/>
        <v>0</v>
      </c>
      <c r="H924" s="2">
        <v>0</v>
      </c>
    </row>
    <row r="925" spans="2:8">
      <c r="B925" s="237" t="s">
        <v>319</v>
      </c>
      <c r="C925" s="237" t="s">
        <v>607</v>
      </c>
      <c r="D925" s="10" t="s">
        <v>463</v>
      </c>
      <c r="E925" s="1">
        <v>0</v>
      </c>
      <c r="G925" s="2">
        <f t="shared" si="14"/>
        <v>0</v>
      </c>
      <c r="H925" s="2">
        <v>0</v>
      </c>
    </row>
    <row r="926" spans="2:8">
      <c r="B926" s="237" t="s">
        <v>319</v>
      </c>
      <c r="C926" s="237" t="s">
        <v>607</v>
      </c>
      <c r="D926" s="11" t="s">
        <v>464</v>
      </c>
      <c r="E926" s="1">
        <v>0</v>
      </c>
      <c r="G926" s="2">
        <f t="shared" si="14"/>
        <v>0</v>
      </c>
      <c r="H926" s="2">
        <v>0</v>
      </c>
    </row>
    <row r="927" spans="2:8">
      <c r="B927" s="237" t="s">
        <v>319</v>
      </c>
      <c r="C927" s="237" t="s">
        <v>607</v>
      </c>
      <c r="D927" s="13" t="s">
        <v>465</v>
      </c>
      <c r="E927" s="1">
        <v>0</v>
      </c>
      <c r="G927" s="2">
        <f t="shared" si="14"/>
        <v>0</v>
      </c>
      <c r="H927" s="2">
        <v>0</v>
      </c>
    </row>
    <row r="928" spans="2:8">
      <c r="B928" s="237" t="s">
        <v>319</v>
      </c>
      <c r="C928" s="237" t="s">
        <v>607</v>
      </c>
      <c r="D928" s="12" t="s">
        <v>937</v>
      </c>
      <c r="E928" s="1">
        <v>0</v>
      </c>
      <c r="G928" s="2">
        <f t="shared" si="14"/>
        <v>0</v>
      </c>
      <c r="H928" s="2">
        <v>0</v>
      </c>
    </row>
    <row r="929" spans="2:8">
      <c r="B929" s="237" t="s">
        <v>175</v>
      </c>
      <c r="C929" s="237" t="s">
        <v>608</v>
      </c>
      <c r="D929" s="5" t="s">
        <v>458</v>
      </c>
      <c r="E929" s="1">
        <v>0</v>
      </c>
      <c r="G929" s="2">
        <f t="shared" si="14"/>
        <v>0</v>
      </c>
      <c r="H929" s="2">
        <v>0</v>
      </c>
    </row>
    <row r="930" spans="2:8">
      <c r="B930" s="237" t="s">
        <v>175</v>
      </c>
      <c r="C930" s="237" t="s">
        <v>608</v>
      </c>
      <c r="D930" s="6" t="s">
        <v>459</v>
      </c>
      <c r="E930" s="1">
        <v>0</v>
      </c>
      <c r="G930" s="2">
        <f t="shared" si="14"/>
        <v>0</v>
      </c>
      <c r="H930" s="2">
        <v>0</v>
      </c>
    </row>
    <row r="931" spans="2:8">
      <c r="B931" s="237" t="s">
        <v>175</v>
      </c>
      <c r="C931" s="237" t="s">
        <v>608</v>
      </c>
      <c r="D931" s="7" t="s">
        <v>460</v>
      </c>
      <c r="E931" s="1">
        <v>0</v>
      </c>
      <c r="G931" s="2">
        <f t="shared" si="14"/>
        <v>0</v>
      </c>
      <c r="H931" s="2">
        <v>0</v>
      </c>
    </row>
    <row r="932" spans="2:8">
      <c r="B932" s="237" t="s">
        <v>175</v>
      </c>
      <c r="C932" s="237" t="s">
        <v>608</v>
      </c>
      <c r="D932" s="8" t="s">
        <v>461</v>
      </c>
      <c r="E932" s="1">
        <v>0</v>
      </c>
      <c r="G932" s="2">
        <f t="shared" si="14"/>
        <v>0</v>
      </c>
      <c r="H932" s="2">
        <v>0</v>
      </c>
    </row>
    <row r="933" spans="2:8">
      <c r="B933" s="237" t="s">
        <v>175</v>
      </c>
      <c r="C933" s="237" t="s">
        <v>608</v>
      </c>
      <c r="D933" s="9" t="s">
        <v>462</v>
      </c>
      <c r="E933" s="1">
        <v>0</v>
      </c>
      <c r="G933" s="2">
        <f t="shared" si="14"/>
        <v>0</v>
      </c>
      <c r="H933" s="2">
        <v>0</v>
      </c>
    </row>
    <row r="934" spans="2:8">
      <c r="B934" s="237" t="s">
        <v>175</v>
      </c>
      <c r="C934" s="237" t="s">
        <v>608</v>
      </c>
      <c r="D934" s="10" t="s">
        <v>463</v>
      </c>
      <c r="E934" s="1">
        <v>0</v>
      </c>
      <c r="G934" s="2">
        <f t="shared" si="14"/>
        <v>0</v>
      </c>
      <c r="H934" s="2">
        <v>0</v>
      </c>
    </row>
    <row r="935" spans="2:8">
      <c r="B935" s="237" t="s">
        <v>175</v>
      </c>
      <c r="C935" s="237" t="s">
        <v>608</v>
      </c>
      <c r="D935" s="11" t="s">
        <v>464</v>
      </c>
      <c r="E935" s="1">
        <v>0</v>
      </c>
      <c r="G935" s="2">
        <f t="shared" si="14"/>
        <v>0</v>
      </c>
      <c r="H935" s="2">
        <v>0</v>
      </c>
    </row>
    <row r="936" spans="2:8">
      <c r="B936" s="237" t="s">
        <v>175</v>
      </c>
      <c r="C936" s="237" t="s">
        <v>608</v>
      </c>
      <c r="D936" s="13" t="s">
        <v>465</v>
      </c>
      <c r="E936" s="1">
        <v>0</v>
      </c>
      <c r="G936" s="2">
        <f t="shared" si="14"/>
        <v>0</v>
      </c>
      <c r="H936" s="2">
        <v>0</v>
      </c>
    </row>
    <row r="937" spans="2:8">
      <c r="B937" s="237" t="s">
        <v>175</v>
      </c>
      <c r="C937" s="237" t="s">
        <v>608</v>
      </c>
      <c r="D937" s="12" t="s">
        <v>937</v>
      </c>
      <c r="E937" s="1">
        <v>0</v>
      </c>
      <c r="G937" s="2">
        <f t="shared" si="14"/>
        <v>0</v>
      </c>
      <c r="H937" s="2">
        <v>0</v>
      </c>
    </row>
    <row r="938" spans="2:8">
      <c r="B938" s="237" t="s">
        <v>176</v>
      </c>
      <c r="C938" s="237" t="s">
        <v>609</v>
      </c>
      <c r="D938" s="5" t="s">
        <v>458</v>
      </c>
      <c r="E938" s="1">
        <v>0</v>
      </c>
      <c r="G938" s="2">
        <f t="shared" si="14"/>
        <v>0</v>
      </c>
      <c r="H938" s="2">
        <v>0</v>
      </c>
    </row>
    <row r="939" spans="2:8">
      <c r="B939" s="237" t="s">
        <v>176</v>
      </c>
      <c r="C939" s="237" t="s">
        <v>609</v>
      </c>
      <c r="D939" s="6" t="s">
        <v>459</v>
      </c>
      <c r="E939" s="1">
        <v>0</v>
      </c>
      <c r="G939" s="2">
        <f t="shared" si="14"/>
        <v>0</v>
      </c>
      <c r="H939" s="2">
        <v>0</v>
      </c>
    </row>
    <row r="940" spans="2:8">
      <c r="B940" s="237" t="s">
        <v>176</v>
      </c>
      <c r="C940" s="237" t="s">
        <v>609</v>
      </c>
      <c r="D940" s="7" t="s">
        <v>460</v>
      </c>
      <c r="E940" s="1">
        <v>0</v>
      </c>
      <c r="G940" s="2">
        <f t="shared" si="14"/>
        <v>0</v>
      </c>
      <c r="H940" s="2">
        <v>0</v>
      </c>
    </row>
    <row r="941" spans="2:8">
      <c r="B941" s="237" t="s">
        <v>176</v>
      </c>
      <c r="C941" s="237" t="s">
        <v>609</v>
      </c>
      <c r="D941" s="8" t="s">
        <v>461</v>
      </c>
      <c r="E941" s="1">
        <v>0</v>
      </c>
      <c r="G941" s="2">
        <f t="shared" si="14"/>
        <v>0</v>
      </c>
      <c r="H941" s="2">
        <v>0</v>
      </c>
    </row>
    <row r="942" spans="2:8">
      <c r="B942" s="237" t="s">
        <v>176</v>
      </c>
      <c r="C942" s="237" t="s">
        <v>609</v>
      </c>
      <c r="D942" s="9" t="s">
        <v>462</v>
      </c>
      <c r="E942" s="1">
        <v>0</v>
      </c>
      <c r="G942" s="2">
        <f t="shared" si="14"/>
        <v>0</v>
      </c>
      <c r="H942" s="2">
        <v>0</v>
      </c>
    </row>
    <row r="943" spans="2:8">
      <c r="B943" s="237" t="s">
        <v>176</v>
      </c>
      <c r="C943" s="237" t="s">
        <v>609</v>
      </c>
      <c r="D943" s="10" t="s">
        <v>463</v>
      </c>
      <c r="E943" s="1">
        <v>0</v>
      </c>
      <c r="G943" s="2">
        <f t="shared" si="14"/>
        <v>0</v>
      </c>
      <c r="H943" s="2">
        <v>0</v>
      </c>
    </row>
    <row r="944" spans="2:8">
      <c r="B944" s="237" t="s">
        <v>176</v>
      </c>
      <c r="C944" s="237" t="s">
        <v>609</v>
      </c>
      <c r="D944" s="11" t="s">
        <v>464</v>
      </c>
      <c r="E944" s="1">
        <v>0</v>
      </c>
      <c r="G944" s="2">
        <f t="shared" si="14"/>
        <v>0</v>
      </c>
      <c r="H944" s="2">
        <v>0</v>
      </c>
    </row>
    <row r="945" spans="2:8">
      <c r="B945" s="237" t="s">
        <v>176</v>
      </c>
      <c r="C945" s="237" t="s">
        <v>609</v>
      </c>
      <c r="D945" s="13" t="s">
        <v>465</v>
      </c>
      <c r="E945" s="1">
        <v>0</v>
      </c>
      <c r="G945" s="2">
        <f t="shared" si="14"/>
        <v>0</v>
      </c>
      <c r="H945" s="2">
        <v>0</v>
      </c>
    </row>
    <row r="946" spans="2:8">
      <c r="B946" s="237" t="s">
        <v>176</v>
      </c>
      <c r="C946" s="237" t="s">
        <v>609</v>
      </c>
      <c r="D946" s="12" t="s">
        <v>937</v>
      </c>
      <c r="E946" s="1">
        <v>0</v>
      </c>
      <c r="G946" s="2">
        <f t="shared" si="14"/>
        <v>0</v>
      </c>
      <c r="H946" s="2">
        <v>0</v>
      </c>
    </row>
    <row r="947" spans="2:8">
      <c r="B947" s="237" t="s">
        <v>303</v>
      </c>
      <c r="C947" s="237" t="s">
        <v>610</v>
      </c>
      <c r="D947" s="5" t="s">
        <v>458</v>
      </c>
      <c r="E947" s="1">
        <v>0</v>
      </c>
      <c r="G947" s="2">
        <f t="shared" si="14"/>
        <v>0</v>
      </c>
      <c r="H947" s="2">
        <v>0</v>
      </c>
    </row>
    <row r="948" spans="2:8">
      <c r="B948" s="237" t="s">
        <v>303</v>
      </c>
      <c r="C948" s="237" t="s">
        <v>610</v>
      </c>
      <c r="D948" s="6" t="s">
        <v>459</v>
      </c>
      <c r="E948" s="1">
        <v>0</v>
      </c>
      <c r="G948" s="2">
        <f t="shared" si="14"/>
        <v>0</v>
      </c>
      <c r="H948" s="2">
        <v>0</v>
      </c>
    </row>
    <row r="949" spans="2:8">
      <c r="B949" s="237" t="s">
        <v>303</v>
      </c>
      <c r="C949" s="237" t="s">
        <v>610</v>
      </c>
      <c r="D949" s="7" t="s">
        <v>460</v>
      </c>
      <c r="E949" s="1">
        <v>0</v>
      </c>
      <c r="G949" s="2">
        <f t="shared" si="14"/>
        <v>0</v>
      </c>
      <c r="H949" s="2">
        <v>0</v>
      </c>
    </row>
    <row r="950" spans="2:8">
      <c r="B950" s="237" t="s">
        <v>303</v>
      </c>
      <c r="C950" s="237" t="s">
        <v>610</v>
      </c>
      <c r="D950" s="8" t="s">
        <v>461</v>
      </c>
      <c r="E950" s="1">
        <v>0</v>
      </c>
      <c r="G950" s="2">
        <f t="shared" si="14"/>
        <v>0</v>
      </c>
      <c r="H950" s="2">
        <v>0</v>
      </c>
    </row>
    <row r="951" spans="2:8">
      <c r="B951" s="237" t="s">
        <v>303</v>
      </c>
      <c r="C951" s="237" t="s">
        <v>610</v>
      </c>
      <c r="D951" s="9" t="s">
        <v>462</v>
      </c>
      <c r="E951" s="1">
        <v>0</v>
      </c>
      <c r="G951" s="2">
        <f t="shared" si="14"/>
        <v>0</v>
      </c>
      <c r="H951" s="2">
        <v>0</v>
      </c>
    </row>
    <row r="952" spans="2:8">
      <c r="B952" s="237" t="s">
        <v>303</v>
      </c>
      <c r="C952" s="237" t="s">
        <v>610</v>
      </c>
      <c r="D952" s="10" t="s">
        <v>463</v>
      </c>
      <c r="E952" s="1">
        <v>0</v>
      </c>
      <c r="G952" s="2">
        <f t="shared" si="14"/>
        <v>0</v>
      </c>
      <c r="H952" s="2">
        <v>0</v>
      </c>
    </row>
    <row r="953" spans="2:8">
      <c r="B953" s="237" t="s">
        <v>303</v>
      </c>
      <c r="C953" s="237" t="s">
        <v>610</v>
      </c>
      <c r="D953" s="11" t="s">
        <v>464</v>
      </c>
      <c r="E953" s="1">
        <v>0</v>
      </c>
      <c r="G953" s="2">
        <f t="shared" si="14"/>
        <v>0</v>
      </c>
      <c r="H953" s="2">
        <v>0</v>
      </c>
    </row>
    <row r="954" spans="2:8">
      <c r="B954" s="237" t="s">
        <v>303</v>
      </c>
      <c r="C954" s="237" t="s">
        <v>610</v>
      </c>
      <c r="D954" s="13" t="s">
        <v>465</v>
      </c>
      <c r="E954" s="1">
        <v>0</v>
      </c>
      <c r="G954" s="2">
        <f t="shared" si="14"/>
        <v>0</v>
      </c>
      <c r="H954" s="2">
        <v>0</v>
      </c>
    </row>
    <row r="955" spans="2:8">
      <c r="B955" s="237" t="s">
        <v>303</v>
      </c>
      <c r="C955" s="237" t="s">
        <v>610</v>
      </c>
      <c r="D955" s="12" t="s">
        <v>937</v>
      </c>
      <c r="E955" s="1">
        <v>0</v>
      </c>
      <c r="G955" s="2">
        <f t="shared" si="14"/>
        <v>0</v>
      </c>
      <c r="H955" s="2">
        <v>0</v>
      </c>
    </row>
    <row r="956" spans="2:8">
      <c r="B956" s="237" t="s">
        <v>304</v>
      </c>
      <c r="C956" s="237" t="s">
        <v>611</v>
      </c>
      <c r="D956" s="5" t="s">
        <v>458</v>
      </c>
      <c r="E956" s="1">
        <v>0</v>
      </c>
      <c r="G956" s="2">
        <f t="shared" si="14"/>
        <v>0</v>
      </c>
      <c r="H956" s="2">
        <v>0</v>
      </c>
    </row>
    <row r="957" spans="2:8">
      <c r="B957" s="237" t="s">
        <v>304</v>
      </c>
      <c r="C957" s="237" t="s">
        <v>611</v>
      </c>
      <c r="D957" s="6" t="s">
        <v>459</v>
      </c>
      <c r="E957" s="1">
        <v>0</v>
      </c>
      <c r="G957" s="2">
        <f t="shared" si="14"/>
        <v>0</v>
      </c>
      <c r="H957" s="2">
        <v>0</v>
      </c>
    </row>
    <row r="958" spans="2:8">
      <c r="B958" s="237" t="s">
        <v>304</v>
      </c>
      <c r="C958" s="237" t="s">
        <v>611</v>
      </c>
      <c r="D958" s="7" t="s">
        <v>460</v>
      </c>
      <c r="E958" s="1">
        <v>0</v>
      </c>
      <c r="G958" s="2">
        <f t="shared" si="14"/>
        <v>0</v>
      </c>
      <c r="H958" s="2">
        <v>0</v>
      </c>
    </row>
    <row r="959" spans="2:8">
      <c r="B959" s="237" t="s">
        <v>304</v>
      </c>
      <c r="C959" s="237" t="s">
        <v>611</v>
      </c>
      <c r="D959" s="8" t="s">
        <v>461</v>
      </c>
      <c r="E959" s="1">
        <v>0</v>
      </c>
      <c r="G959" s="2">
        <f t="shared" si="14"/>
        <v>0</v>
      </c>
      <c r="H959" s="2">
        <v>0</v>
      </c>
    </row>
    <row r="960" spans="2:8">
      <c r="B960" s="237" t="s">
        <v>304</v>
      </c>
      <c r="C960" s="237" t="s">
        <v>611</v>
      </c>
      <c r="D960" s="9" t="s">
        <v>462</v>
      </c>
      <c r="E960" s="1">
        <v>0</v>
      </c>
      <c r="G960" s="2">
        <f t="shared" si="14"/>
        <v>0</v>
      </c>
      <c r="H960" s="2">
        <v>0</v>
      </c>
    </row>
    <row r="961" spans="2:8">
      <c r="B961" s="237" t="s">
        <v>304</v>
      </c>
      <c r="C961" s="237" t="s">
        <v>611</v>
      </c>
      <c r="D961" s="10" t="s">
        <v>463</v>
      </c>
      <c r="E961" s="1">
        <v>0</v>
      </c>
      <c r="G961" s="2">
        <f t="shared" si="14"/>
        <v>0</v>
      </c>
      <c r="H961" s="2">
        <v>0</v>
      </c>
    </row>
    <row r="962" spans="2:8">
      <c r="B962" s="237" t="s">
        <v>304</v>
      </c>
      <c r="C962" s="237" t="s">
        <v>611</v>
      </c>
      <c r="D962" s="11" t="s">
        <v>464</v>
      </c>
      <c r="E962" s="1">
        <v>0</v>
      </c>
      <c r="G962" s="2">
        <f t="shared" ref="G962:G1025" si="15">E962*F962</f>
        <v>0</v>
      </c>
      <c r="H962" s="2">
        <v>0</v>
      </c>
    </row>
    <row r="963" spans="2:8">
      <c r="B963" s="237" t="s">
        <v>304</v>
      </c>
      <c r="C963" s="237" t="s">
        <v>611</v>
      </c>
      <c r="D963" s="13" t="s">
        <v>465</v>
      </c>
      <c r="E963" s="1">
        <v>0</v>
      </c>
      <c r="G963" s="2">
        <f t="shared" si="15"/>
        <v>0</v>
      </c>
      <c r="H963" s="2">
        <v>0</v>
      </c>
    </row>
    <row r="964" spans="2:8">
      <c r="B964" s="237" t="s">
        <v>304</v>
      </c>
      <c r="C964" s="237" t="s">
        <v>611</v>
      </c>
      <c r="D964" s="12" t="s">
        <v>937</v>
      </c>
      <c r="E964" s="1">
        <v>0</v>
      </c>
      <c r="G964" s="2">
        <f t="shared" si="15"/>
        <v>0</v>
      </c>
      <c r="H964" s="2">
        <v>0</v>
      </c>
    </row>
    <row r="965" spans="2:8">
      <c r="B965" s="237" t="s">
        <v>177</v>
      </c>
      <c r="C965" s="237" t="s">
        <v>612</v>
      </c>
      <c r="D965" s="5" t="s">
        <v>458</v>
      </c>
      <c r="E965" s="1">
        <v>0</v>
      </c>
      <c r="G965" s="2">
        <f t="shared" si="15"/>
        <v>0</v>
      </c>
      <c r="H965" s="2">
        <v>0</v>
      </c>
    </row>
    <row r="966" spans="2:8">
      <c r="B966" s="237" t="s">
        <v>177</v>
      </c>
      <c r="C966" s="237" t="s">
        <v>612</v>
      </c>
      <c r="D966" s="6" t="s">
        <v>459</v>
      </c>
      <c r="E966" s="1">
        <v>0</v>
      </c>
      <c r="G966" s="2">
        <f t="shared" si="15"/>
        <v>0</v>
      </c>
      <c r="H966" s="2">
        <v>0</v>
      </c>
    </row>
    <row r="967" spans="2:8">
      <c r="B967" s="237" t="s">
        <v>177</v>
      </c>
      <c r="C967" s="237" t="s">
        <v>612</v>
      </c>
      <c r="D967" s="7" t="s">
        <v>460</v>
      </c>
      <c r="E967" s="1">
        <v>0</v>
      </c>
      <c r="G967" s="2">
        <f t="shared" si="15"/>
        <v>0</v>
      </c>
      <c r="H967" s="2">
        <v>0</v>
      </c>
    </row>
    <row r="968" spans="2:8">
      <c r="B968" s="237" t="s">
        <v>177</v>
      </c>
      <c r="C968" s="237" t="s">
        <v>612</v>
      </c>
      <c r="D968" s="8" t="s">
        <v>461</v>
      </c>
      <c r="E968" s="1">
        <v>0</v>
      </c>
      <c r="G968" s="2">
        <f t="shared" si="15"/>
        <v>0</v>
      </c>
      <c r="H968" s="2">
        <v>0</v>
      </c>
    </row>
    <row r="969" spans="2:8">
      <c r="B969" s="237" t="s">
        <v>177</v>
      </c>
      <c r="C969" s="237" t="s">
        <v>612</v>
      </c>
      <c r="D969" s="9" t="s">
        <v>462</v>
      </c>
      <c r="E969" s="1">
        <v>0</v>
      </c>
      <c r="G969" s="2">
        <f t="shared" si="15"/>
        <v>0</v>
      </c>
      <c r="H969" s="2">
        <v>0</v>
      </c>
    </row>
    <row r="970" spans="2:8">
      <c r="B970" s="237" t="s">
        <v>177</v>
      </c>
      <c r="C970" s="237" t="s">
        <v>612</v>
      </c>
      <c r="D970" s="10" t="s">
        <v>463</v>
      </c>
      <c r="E970" s="1">
        <v>0</v>
      </c>
      <c r="G970" s="2">
        <f t="shared" si="15"/>
        <v>0</v>
      </c>
      <c r="H970" s="2">
        <v>0</v>
      </c>
    </row>
    <row r="971" spans="2:8">
      <c r="B971" s="237" t="s">
        <v>177</v>
      </c>
      <c r="C971" s="237" t="s">
        <v>612</v>
      </c>
      <c r="D971" s="11" t="s">
        <v>464</v>
      </c>
      <c r="E971" s="1">
        <v>0</v>
      </c>
      <c r="G971" s="2">
        <f t="shared" si="15"/>
        <v>0</v>
      </c>
      <c r="H971" s="2">
        <v>0</v>
      </c>
    </row>
    <row r="972" spans="2:8">
      <c r="B972" s="237" t="s">
        <v>177</v>
      </c>
      <c r="C972" s="237" t="s">
        <v>612</v>
      </c>
      <c r="D972" s="13" t="s">
        <v>465</v>
      </c>
      <c r="E972" s="1">
        <v>0</v>
      </c>
      <c r="G972" s="2">
        <f t="shared" si="15"/>
        <v>0</v>
      </c>
      <c r="H972" s="2">
        <v>0</v>
      </c>
    </row>
    <row r="973" spans="2:8">
      <c r="B973" s="237" t="s">
        <v>177</v>
      </c>
      <c r="C973" s="237" t="s">
        <v>612</v>
      </c>
      <c r="D973" s="12" t="s">
        <v>937</v>
      </c>
      <c r="E973" s="1">
        <v>0</v>
      </c>
      <c r="G973" s="2">
        <f t="shared" si="15"/>
        <v>0</v>
      </c>
      <c r="H973" s="2">
        <v>0</v>
      </c>
    </row>
    <row r="974" spans="2:8">
      <c r="B974" s="237" t="s">
        <v>178</v>
      </c>
      <c r="C974" s="237" t="s">
        <v>613</v>
      </c>
      <c r="D974" s="5" t="s">
        <v>458</v>
      </c>
      <c r="E974" s="1">
        <v>0</v>
      </c>
      <c r="G974" s="2">
        <f t="shared" si="15"/>
        <v>0</v>
      </c>
      <c r="H974" s="2">
        <v>0</v>
      </c>
    </row>
    <row r="975" spans="2:8">
      <c r="B975" s="237" t="s">
        <v>178</v>
      </c>
      <c r="C975" s="237" t="s">
        <v>613</v>
      </c>
      <c r="D975" s="6" t="s">
        <v>459</v>
      </c>
      <c r="E975" s="1">
        <v>0</v>
      </c>
      <c r="G975" s="2">
        <f t="shared" si="15"/>
        <v>0</v>
      </c>
      <c r="H975" s="2">
        <v>0</v>
      </c>
    </row>
    <row r="976" spans="2:8">
      <c r="B976" s="237" t="s">
        <v>178</v>
      </c>
      <c r="C976" s="237" t="s">
        <v>613</v>
      </c>
      <c r="D976" s="7" t="s">
        <v>460</v>
      </c>
      <c r="E976" s="1">
        <v>0</v>
      </c>
      <c r="G976" s="2">
        <f t="shared" si="15"/>
        <v>0</v>
      </c>
      <c r="H976" s="2">
        <v>0</v>
      </c>
    </row>
    <row r="977" spans="2:8">
      <c r="B977" s="237" t="s">
        <v>178</v>
      </c>
      <c r="C977" s="237" t="s">
        <v>613</v>
      </c>
      <c r="D977" s="8" t="s">
        <v>461</v>
      </c>
      <c r="E977" s="1">
        <v>0</v>
      </c>
      <c r="G977" s="2">
        <f t="shared" si="15"/>
        <v>0</v>
      </c>
      <c r="H977" s="2">
        <v>0</v>
      </c>
    </row>
    <row r="978" spans="2:8">
      <c r="B978" s="237" t="s">
        <v>178</v>
      </c>
      <c r="C978" s="237" t="s">
        <v>613</v>
      </c>
      <c r="D978" s="9" t="s">
        <v>462</v>
      </c>
      <c r="E978" s="1">
        <v>0</v>
      </c>
      <c r="G978" s="2">
        <f t="shared" si="15"/>
        <v>0</v>
      </c>
      <c r="H978" s="2">
        <v>0</v>
      </c>
    </row>
    <row r="979" spans="2:8">
      <c r="B979" s="237" t="s">
        <v>178</v>
      </c>
      <c r="C979" s="237" t="s">
        <v>613</v>
      </c>
      <c r="D979" s="10" t="s">
        <v>463</v>
      </c>
      <c r="E979" s="1">
        <v>0</v>
      </c>
      <c r="G979" s="2">
        <f t="shared" si="15"/>
        <v>0</v>
      </c>
      <c r="H979" s="2">
        <v>0</v>
      </c>
    </row>
    <row r="980" spans="2:8">
      <c r="B980" s="237" t="s">
        <v>178</v>
      </c>
      <c r="C980" s="237" t="s">
        <v>613</v>
      </c>
      <c r="D980" s="11" t="s">
        <v>464</v>
      </c>
      <c r="E980" s="1">
        <v>0</v>
      </c>
      <c r="G980" s="2">
        <f t="shared" si="15"/>
        <v>0</v>
      </c>
      <c r="H980" s="2">
        <v>0</v>
      </c>
    </row>
    <row r="981" spans="2:8">
      <c r="B981" s="237" t="s">
        <v>178</v>
      </c>
      <c r="C981" s="237" t="s">
        <v>613</v>
      </c>
      <c r="D981" s="13" t="s">
        <v>465</v>
      </c>
      <c r="E981" s="1">
        <v>0</v>
      </c>
      <c r="G981" s="2">
        <f t="shared" si="15"/>
        <v>0</v>
      </c>
      <c r="H981" s="2">
        <v>0</v>
      </c>
    </row>
    <row r="982" spans="2:8">
      <c r="B982" s="237" t="s">
        <v>178</v>
      </c>
      <c r="C982" s="237" t="s">
        <v>613</v>
      </c>
      <c r="D982" s="12" t="s">
        <v>937</v>
      </c>
      <c r="E982" s="1">
        <v>0</v>
      </c>
      <c r="G982" s="2">
        <f t="shared" si="15"/>
        <v>0</v>
      </c>
      <c r="H982" s="2">
        <v>0</v>
      </c>
    </row>
    <row r="983" spans="2:8">
      <c r="B983" s="237" t="s">
        <v>179</v>
      </c>
      <c r="C983" s="237" t="s">
        <v>614</v>
      </c>
      <c r="D983" s="5" t="s">
        <v>458</v>
      </c>
      <c r="E983" s="1">
        <v>0</v>
      </c>
      <c r="G983" s="2">
        <f t="shared" si="15"/>
        <v>0</v>
      </c>
      <c r="H983" s="2">
        <v>0</v>
      </c>
    </row>
    <row r="984" spans="2:8">
      <c r="B984" s="237" t="s">
        <v>179</v>
      </c>
      <c r="C984" s="237" t="s">
        <v>614</v>
      </c>
      <c r="D984" s="6" t="s">
        <v>459</v>
      </c>
      <c r="E984" s="1">
        <v>0</v>
      </c>
      <c r="G984" s="2">
        <f t="shared" si="15"/>
        <v>0</v>
      </c>
      <c r="H984" s="2">
        <v>0</v>
      </c>
    </row>
    <row r="985" spans="2:8">
      <c r="B985" s="237" t="s">
        <v>179</v>
      </c>
      <c r="C985" s="237" t="s">
        <v>614</v>
      </c>
      <c r="D985" s="7" t="s">
        <v>460</v>
      </c>
      <c r="E985" s="1">
        <v>0</v>
      </c>
      <c r="G985" s="2">
        <f t="shared" si="15"/>
        <v>0</v>
      </c>
      <c r="H985" s="2">
        <v>0</v>
      </c>
    </row>
    <row r="986" spans="2:8">
      <c r="B986" s="237" t="s">
        <v>179</v>
      </c>
      <c r="C986" s="237" t="s">
        <v>614</v>
      </c>
      <c r="D986" s="8" t="s">
        <v>461</v>
      </c>
      <c r="E986" s="1">
        <v>0</v>
      </c>
      <c r="G986" s="2">
        <f t="shared" si="15"/>
        <v>0</v>
      </c>
      <c r="H986" s="2">
        <v>0</v>
      </c>
    </row>
    <row r="987" spans="2:8">
      <c r="B987" s="237" t="s">
        <v>179</v>
      </c>
      <c r="C987" s="237" t="s">
        <v>614</v>
      </c>
      <c r="D987" s="9" t="s">
        <v>462</v>
      </c>
      <c r="E987" s="1">
        <v>0</v>
      </c>
      <c r="G987" s="2">
        <f t="shared" si="15"/>
        <v>0</v>
      </c>
      <c r="H987" s="2">
        <v>0</v>
      </c>
    </row>
    <row r="988" spans="2:8">
      <c r="B988" s="237" t="s">
        <v>179</v>
      </c>
      <c r="C988" s="237" t="s">
        <v>614</v>
      </c>
      <c r="D988" s="10" t="s">
        <v>463</v>
      </c>
      <c r="E988" s="1">
        <v>0</v>
      </c>
      <c r="G988" s="2">
        <f t="shared" si="15"/>
        <v>0</v>
      </c>
      <c r="H988" s="2">
        <v>0</v>
      </c>
    </row>
    <row r="989" spans="2:8">
      <c r="B989" s="237" t="s">
        <v>179</v>
      </c>
      <c r="C989" s="237" t="s">
        <v>614</v>
      </c>
      <c r="D989" s="11" t="s">
        <v>464</v>
      </c>
      <c r="E989" s="1">
        <v>0</v>
      </c>
      <c r="G989" s="2">
        <f t="shared" si="15"/>
        <v>0</v>
      </c>
      <c r="H989" s="2">
        <v>0</v>
      </c>
    </row>
    <row r="990" spans="2:8">
      <c r="B990" s="237" t="s">
        <v>179</v>
      </c>
      <c r="C990" s="237" t="s">
        <v>614</v>
      </c>
      <c r="D990" s="13" t="s">
        <v>465</v>
      </c>
      <c r="E990" s="1">
        <v>0</v>
      </c>
      <c r="G990" s="2">
        <f t="shared" si="15"/>
        <v>0</v>
      </c>
      <c r="H990" s="2">
        <v>0</v>
      </c>
    </row>
    <row r="991" spans="2:8">
      <c r="B991" s="237" t="s">
        <v>179</v>
      </c>
      <c r="C991" s="237" t="s">
        <v>614</v>
      </c>
      <c r="D991" s="12" t="s">
        <v>937</v>
      </c>
      <c r="E991" s="1">
        <v>0</v>
      </c>
      <c r="G991" s="2">
        <f t="shared" si="15"/>
        <v>0</v>
      </c>
      <c r="H991" s="2">
        <v>0</v>
      </c>
    </row>
    <row r="992" spans="2:8">
      <c r="B992" s="237" t="s">
        <v>180</v>
      </c>
      <c r="C992" s="237" t="s">
        <v>615</v>
      </c>
      <c r="D992" s="5" t="s">
        <v>458</v>
      </c>
      <c r="E992" s="1">
        <v>0</v>
      </c>
      <c r="G992" s="2">
        <f t="shared" si="15"/>
        <v>0</v>
      </c>
      <c r="H992" s="2">
        <v>0</v>
      </c>
    </row>
    <row r="993" spans="2:8">
      <c r="B993" s="237" t="s">
        <v>180</v>
      </c>
      <c r="C993" s="237" t="s">
        <v>615</v>
      </c>
      <c r="D993" s="6" t="s">
        <v>459</v>
      </c>
      <c r="E993" s="1">
        <v>0</v>
      </c>
      <c r="G993" s="2">
        <f t="shared" si="15"/>
        <v>0</v>
      </c>
      <c r="H993" s="2">
        <v>0</v>
      </c>
    </row>
    <row r="994" spans="2:8">
      <c r="B994" s="237" t="s">
        <v>180</v>
      </c>
      <c r="C994" s="237" t="s">
        <v>615</v>
      </c>
      <c r="D994" s="7" t="s">
        <v>460</v>
      </c>
      <c r="E994" s="1">
        <v>0</v>
      </c>
      <c r="G994" s="2">
        <f t="shared" si="15"/>
        <v>0</v>
      </c>
      <c r="H994" s="2">
        <v>0</v>
      </c>
    </row>
    <row r="995" spans="2:8">
      <c r="B995" s="237" t="s">
        <v>180</v>
      </c>
      <c r="C995" s="237" t="s">
        <v>615</v>
      </c>
      <c r="D995" s="8" t="s">
        <v>461</v>
      </c>
      <c r="E995" s="1">
        <v>0</v>
      </c>
      <c r="G995" s="2">
        <f t="shared" si="15"/>
        <v>0</v>
      </c>
      <c r="H995" s="2">
        <v>0</v>
      </c>
    </row>
    <row r="996" spans="2:8">
      <c r="B996" s="237" t="s">
        <v>180</v>
      </c>
      <c r="C996" s="237" t="s">
        <v>615</v>
      </c>
      <c r="D996" s="9" t="s">
        <v>462</v>
      </c>
      <c r="E996" s="1">
        <v>0</v>
      </c>
      <c r="G996" s="2">
        <f t="shared" si="15"/>
        <v>0</v>
      </c>
      <c r="H996" s="2">
        <v>0</v>
      </c>
    </row>
    <row r="997" spans="2:8">
      <c r="B997" s="237" t="s">
        <v>180</v>
      </c>
      <c r="C997" s="237" t="s">
        <v>615</v>
      </c>
      <c r="D997" s="10" t="s">
        <v>463</v>
      </c>
      <c r="E997" s="1">
        <v>0</v>
      </c>
      <c r="G997" s="2">
        <f t="shared" si="15"/>
        <v>0</v>
      </c>
      <c r="H997" s="2">
        <v>0</v>
      </c>
    </row>
    <row r="998" spans="2:8">
      <c r="B998" s="237" t="s">
        <v>180</v>
      </c>
      <c r="C998" s="237" t="s">
        <v>615</v>
      </c>
      <c r="D998" s="11" t="s">
        <v>464</v>
      </c>
      <c r="E998" s="1">
        <v>0</v>
      </c>
      <c r="G998" s="2">
        <f t="shared" si="15"/>
        <v>0</v>
      </c>
      <c r="H998" s="2">
        <v>0</v>
      </c>
    </row>
    <row r="999" spans="2:8">
      <c r="B999" s="237" t="s">
        <v>180</v>
      </c>
      <c r="C999" s="237" t="s">
        <v>615</v>
      </c>
      <c r="D999" s="13" t="s">
        <v>465</v>
      </c>
      <c r="E999" s="1">
        <v>0</v>
      </c>
      <c r="G999" s="2">
        <f t="shared" si="15"/>
        <v>0</v>
      </c>
      <c r="H999" s="2">
        <v>0</v>
      </c>
    </row>
    <row r="1000" spans="2:8">
      <c r="B1000" s="237" t="s">
        <v>180</v>
      </c>
      <c r="C1000" s="237" t="s">
        <v>615</v>
      </c>
      <c r="D1000" s="12" t="s">
        <v>937</v>
      </c>
      <c r="E1000" s="1">
        <v>0</v>
      </c>
      <c r="G1000" s="2">
        <f t="shared" si="15"/>
        <v>0</v>
      </c>
      <c r="H1000" s="2">
        <v>0</v>
      </c>
    </row>
    <row r="1001" spans="2:8">
      <c r="B1001" s="237" t="s">
        <v>290</v>
      </c>
      <c r="C1001" s="237" t="s">
        <v>616</v>
      </c>
      <c r="D1001" s="5" t="s">
        <v>458</v>
      </c>
      <c r="E1001" s="1">
        <v>0</v>
      </c>
      <c r="G1001" s="2">
        <f t="shared" si="15"/>
        <v>0</v>
      </c>
      <c r="H1001" s="2">
        <v>0</v>
      </c>
    </row>
    <row r="1002" spans="2:8">
      <c r="B1002" s="237" t="s">
        <v>290</v>
      </c>
      <c r="C1002" s="237" t="s">
        <v>616</v>
      </c>
      <c r="D1002" s="6" t="s">
        <v>459</v>
      </c>
      <c r="E1002" s="1">
        <v>0</v>
      </c>
      <c r="G1002" s="2">
        <f t="shared" si="15"/>
        <v>0</v>
      </c>
      <c r="H1002" s="2">
        <v>0</v>
      </c>
    </row>
    <row r="1003" spans="2:8">
      <c r="B1003" s="237" t="s">
        <v>290</v>
      </c>
      <c r="C1003" s="237" t="s">
        <v>616</v>
      </c>
      <c r="D1003" s="7" t="s">
        <v>460</v>
      </c>
      <c r="E1003" s="1">
        <v>0</v>
      </c>
      <c r="G1003" s="2">
        <f t="shared" si="15"/>
        <v>0</v>
      </c>
      <c r="H1003" s="2">
        <v>0</v>
      </c>
    </row>
    <row r="1004" spans="2:8">
      <c r="B1004" s="237" t="s">
        <v>290</v>
      </c>
      <c r="C1004" s="237" t="s">
        <v>616</v>
      </c>
      <c r="D1004" s="8" t="s">
        <v>461</v>
      </c>
      <c r="E1004" s="1">
        <v>0</v>
      </c>
      <c r="G1004" s="2">
        <f t="shared" si="15"/>
        <v>0</v>
      </c>
      <c r="H1004" s="2">
        <v>0</v>
      </c>
    </row>
    <row r="1005" spans="2:8">
      <c r="B1005" s="237" t="s">
        <v>290</v>
      </c>
      <c r="C1005" s="237" t="s">
        <v>616</v>
      </c>
      <c r="D1005" s="9" t="s">
        <v>462</v>
      </c>
      <c r="E1005" s="1">
        <v>0</v>
      </c>
      <c r="G1005" s="2">
        <f t="shared" si="15"/>
        <v>0</v>
      </c>
      <c r="H1005" s="2">
        <v>0</v>
      </c>
    </row>
    <row r="1006" spans="2:8">
      <c r="B1006" s="237" t="s">
        <v>290</v>
      </c>
      <c r="C1006" s="237" t="s">
        <v>616</v>
      </c>
      <c r="D1006" s="10" t="s">
        <v>463</v>
      </c>
      <c r="E1006" s="1">
        <v>0</v>
      </c>
      <c r="G1006" s="2">
        <f t="shared" si="15"/>
        <v>0</v>
      </c>
      <c r="H1006" s="2">
        <v>0</v>
      </c>
    </row>
    <row r="1007" spans="2:8">
      <c r="B1007" s="237" t="s">
        <v>290</v>
      </c>
      <c r="C1007" s="237" t="s">
        <v>616</v>
      </c>
      <c r="D1007" s="11" t="s">
        <v>464</v>
      </c>
      <c r="E1007" s="1">
        <v>0</v>
      </c>
      <c r="G1007" s="2">
        <f t="shared" si="15"/>
        <v>0</v>
      </c>
      <c r="H1007" s="2">
        <v>0</v>
      </c>
    </row>
    <row r="1008" spans="2:8">
      <c r="B1008" s="237" t="s">
        <v>290</v>
      </c>
      <c r="C1008" s="237" t="s">
        <v>616</v>
      </c>
      <c r="D1008" s="13" t="s">
        <v>465</v>
      </c>
      <c r="E1008" s="1">
        <v>0</v>
      </c>
      <c r="G1008" s="2">
        <f t="shared" si="15"/>
        <v>0</v>
      </c>
      <c r="H1008" s="2">
        <v>0</v>
      </c>
    </row>
    <row r="1009" spans="2:8">
      <c r="B1009" s="237" t="s">
        <v>290</v>
      </c>
      <c r="C1009" s="237" t="s">
        <v>616</v>
      </c>
      <c r="D1009" s="12" t="s">
        <v>937</v>
      </c>
      <c r="E1009" s="1">
        <v>0</v>
      </c>
      <c r="G1009" s="2">
        <f t="shared" si="15"/>
        <v>0</v>
      </c>
      <c r="H1009" s="2">
        <v>0</v>
      </c>
    </row>
    <row r="1010" spans="2:8">
      <c r="B1010" s="237" t="s">
        <v>193</v>
      </c>
      <c r="C1010" s="237" t="s">
        <v>617</v>
      </c>
      <c r="D1010" s="5" t="s">
        <v>458</v>
      </c>
      <c r="E1010" s="1">
        <v>0</v>
      </c>
      <c r="G1010" s="2">
        <f t="shared" si="15"/>
        <v>0</v>
      </c>
      <c r="H1010" s="2">
        <v>0</v>
      </c>
    </row>
    <row r="1011" spans="2:8">
      <c r="B1011" s="237" t="s">
        <v>193</v>
      </c>
      <c r="C1011" s="237" t="s">
        <v>617</v>
      </c>
      <c r="D1011" s="6" t="s">
        <v>459</v>
      </c>
      <c r="E1011" s="1">
        <v>0</v>
      </c>
      <c r="G1011" s="2">
        <f t="shared" si="15"/>
        <v>0</v>
      </c>
      <c r="H1011" s="2">
        <v>0</v>
      </c>
    </row>
    <row r="1012" spans="2:8">
      <c r="B1012" s="237" t="s">
        <v>193</v>
      </c>
      <c r="C1012" s="237" t="s">
        <v>617</v>
      </c>
      <c r="D1012" s="7" t="s">
        <v>460</v>
      </c>
      <c r="E1012" s="1">
        <v>0</v>
      </c>
      <c r="G1012" s="2">
        <f t="shared" si="15"/>
        <v>0</v>
      </c>
      <c r="H1012" s="2">
        <v>0</v>
      </c>
    </row>
    <row r="1013" spans="2:8">
      <c r="B1013" s="237" t="s">
        <v>193</v>
      </c>
      <c r="C1013" s="237" t="s">
        <v>617</v>
      </c>
      <c r="D1013" s="8" t="s">
        <v>461</v>
      </c>
      <c r="E1013" s="1">
        <v>0</v>
      </c>
      <c r="G1013" s="2">
        <f t="shared" si="15"/>
        <v>0</v>
      </c>
      <c r="H1013" s="2">
        <v>0</v>
      </c>
    </row>
    <row r="1014" spans="2:8">
      <c r="B1014" s="237" t="s">
        <v>193</v>
      </c>
      <c r="C1014" s="237" t="s">
        <v>617</v>
      </c>
      <c r="D1014" s="9" t="s">
        <v>462</v>
      </c>
      <c r="E1014" s="1">
        <v>0</v>
      </c>
      <c r="G1014" s="2">
        <f t="shared" si="15"/>
        <v>0</v>
      </c>
      <c r="H1014" s="2">
        <v>0</v>
      </c>
    </row>
    <row r="1015" spans="2:8">
      <c r="B1015" s="237" t="s">
        <v>193</v>
      </c>
      <c r="C1015" s="237" t="s">
        <v>617</v>
      </c>
      <c r="D1015" s="10" t="s">
        <v>463</v>
      </c>
      <c r="E1015" s="1">
        <v>0</v>
      </c>
      <c r="G1015" s="2">
        <f t="shared" si="15"/>
        <v>0</v>
      </c>
      <c r="H1015" s="2">
        <v>0</v>
      </c>
    </row>
    <row r="1016" spans="2:8">
      <c r="B1016" s="237" t="s">
        <v>193</v>
      </c>
      <c r="C1016" s="237" t="s">
        <v>617</v>
      </c>
      <c r="D1016" s="11" t="s">
        <v>464</v>
      </c>
      <c r="E1016" s="1">
        <v>0</v>
      </c>
      <c r="G1016" s="2">
        <f t="shared" si="15"/>
        <v>0</v>
      </c>
      <c r="H1016" s="2">
        <v>0</v>
      </c>
    </row>
    <row r="1017" spans="2:8">
      <c r="B1017" s="237" t="s">
        <v>193</v>
      </c>
      <c r="C1017" s="237" t="s">
        <v>617</v>
      </c>
      <c r="D1017" s="13" t="s">
        <v>465</v>
      </c>
      <c r="E1017" s="1">
        <v>0</v>
      </c>
      <c r="G1017" s="2">
        <f t="shared" si="15"/>
        <v>0</v>
      </c>
      <c r="H1017" s="2">
        <v>0</v>
      </c>
    </row>
    <row r="1018" spans="2:8">
      <c r="B1018" s="237" t="s">
        <v>193</v>
      </c>
      <c r="C1018" s="237" t="s">
        <v>617</v>
      </c>
      <c r="D1018" s="12" t="s">
        <v>937</v>
      </c>
      <c r="E1018" s="1">
        <v>0</v>
      </c>
      <c r="G1018" s="2">
        <f t="shared" si="15"/>
        <v>0</v>
      </c>
      <c r="H1018" s="2">
        <v>0</v>
      </c>
    </row>
    <row r="1019" spans="2:8">
      <c r="B1019" s="237" t="s">
        <v>320</v>
      </c>
      <c r="C1019" s="237" t="s">
        <v>618</v>
      </c>
      <c r="D1019" s="5" t="s">
        <v>458</v>
      </c>
      <c r="E1019" s="1">
        <v>0</v>
      </c>
      <c r="G1019" s="2">
        <f t="shared" si="15"/>
        <v>0</v>
      </c>
      <c r="H1019" s="2">
        <v>0</v>
      </c>
    </row>
    <row r="1020" spans="2:8">
      <c r="B1020" s="237" t="s">
        <v>320</v>
      </c>
      <c r="C1020" s="237" t="s">
        <v>618</v>
      </c>
      <c r="D1020" s="6" t="s">
        <v>459</v>
      </c>
      <c r="E1020" s="1">
        <v>0</v>
      </c>
      <c r="G1020" s="2">
        <f t="shared" si="15"/>
        <v>0</v>
      </c>
      <c r="H1020" s="2">
        <v>0</v>
      </c>
    </row>
    <row r="1021" spans="2:8">
      <c r="B1021" s="237" t="s">
        <v>320</v>
      </c>
      <c r="C1021" s="237" t="s">
        <v>618</v>
      </c>
      <c r="D1021" s="7" t="s">
        <v>460</v>
      </c>
      <c r="E1021" s="1">
        <v>0</v>
      </c>
      <c r="G1021" s="2">
        <f t="shared" si="15"/>
        <v>0</v>
      </c>
      <c r="H1021" s="2">
        <v>0</v>
      </c>
    </row>
    <row r="1022" spans="2:8">
      <c r="B1022" s="237" t="s">
        <v>320</v>
      </c>
      <c r="C1022" s="237" t="s">
        <v>618</v>
      </c>
      <c r="D1022" s="8" t="s">
        <v>461</v>
      </c>
      <c r="E1022" s="1">
        <v>0</v>
      </c>
      <c r="G1022" s="2">
        <f t="shared" si="15"/>
        <v>0</v>
      </c>
      <c r="H1022" s="2">
        <v>0</v>
      </c>
    </row>
    <row r="1023" spans="2:8">
      <c r="B1023" s="237" t="s">
        <v>320</v>
      </c>
      <c r="C1023" s="237" t="s">
        <v>618</v>
      </c>
      <c r="D1023" s="9" t="s">
        <v>462</v>
      </c>
      <c r="E1023" s="1">
        <v>0</v>
      </c>
      <c r="G1023" s="2">
        <f t="shared" si="15"/>
        <v>0</v>
      </c>
      <c r="H1023" s="2">
        <v>0</v>
      </c>
    </row>
    <row r="1024" spans="2:8">
      <c r="B1024" s="237" t="s">
        <v>320</v>
      </c>
      <c r="C1024" s="237" t="s">
        <v>618</v>
      </c>
      <c r="D1024" s="10" t="s">
        <v>463</v>
      </c>
      <c r="E1024" s="1">
        <v>0</v>
      </c>
      <c r="G1024" s="2">
        <f t="shared" si="15"/>
        <v>0</v>
      </c>
      <c r="H1024" s="2">
        <v>0</v>
      </c>
    </row>
    <row r="1025" spans="2:8">
      <c r="B1025" s="237" t="s">
        <v>320</v>
      </c>
      <c r="C1025" s="237" t="s">
        <v>618</v>
      </c>
      <c r="D1025" s="11" t="s">
        <v>464</v>
      </c>
      <c r="E1025" s="1">
        <v>0</v>
      </c>
      <c r="G1025" s="2">
        <f t="shared" si="15"/>
        <v>0</v>
      </c>
      <c r="H1025" s="2">
        <v>0</v>
      </c>
    </row>
    <row r="1026" spans="2:8">
      <c r="B1026" s="237" t="s">
        <v>320</v>
      </c>
      <c r="C1026" s="237" t="s">
        <v>618</v>
      </c>
      <c r="D1026" s="13" t="s">
        <v>465</v>
      </c>
      <c r="E1026" s="1">
        <v>0</v>
      </c>
      <c r="G1026" s="2">
        <f t="shared" ref="G1026:G1089" si="16">E1026*F1026</f>
        <v>0</v>
      </c>
      <c r="H1026" s="2">
        <v>0</v>
      </c>
    </row>
    <row r="1027" spans="2:8">
      <c r="B1027" s="237" t="s">
        <v>320</v>
      </c>
      <c r="C1027" s="237" t="s">
        <v>618</v>
      </c>
      <c r="D1027" s="12" t="s">
        <v>937</v>
      </c>
      <c r="E1027" s="1">
        <v>0</v>
      </c>
      <c r="G1027" s="2">
        <f t="shared" si="16"/>
        <v>0</v>
      </c>
      <c r="H1027" s="2">
        <v>0</v>
      </c>
    </row>
    <row r="1028" spans="2:8">
      <c r="B1028" s="237" t="s">
        <v>194</v>
      </c>
      <c r="C1028" s="237" t="s">
        <v>619</v>
      </c>
      <c r="D1028" s="5" t="s">
        <v>458</v>
      </c>
      <c r="E1028" s="1">
        <v>0</v>
      </c>
      <c r="G1028" s="2">
        <f t="shared" si="16"/>
        <v>0</v>
      </c>
      <c r="H1028" s="2">
        <v>0</v>
      </c>
    </row>
    <row r="1029" spans="2:8">
      <c r="B1029" s="237" t="s">
        <v>194</v>
      </c>
      <c r="C1029" s="237" t="s">
        <v>619</v>
      </c>
      <c r="D1029" s="6" t="s">
        <v>459</v>
      </c>
      <c r="E1029" s="1">
        <v>0</v>
      </c>
      <c r="G1029" s="2">
        <f t="shared" si="16"/>
        <v>0</v>
      </c>
      <c r="H1029" s="2">
        <v>0</v>
      </c>
    </row>
    <row r="1030" spans="2:8">
      <c r="B1030" s="237" t="s">
        <v>194</v>
      </c>
      <c r="C1030" s="237" t="s">
        <v>619</v>
      </c>
      <c r="D1030" s="7" t="s">
        <v>460</v>
      </c>
      <c r="E1030" s="1">
        <v>0</v>
      </c>
      <c r="G1030" s="2">
        <f t="shared" si="16"/>
        <v>0</v>
      </c>
      <c r="H1030" s="2">
        <v>0</v>
      </c>
    </row>
    <row r="1031" spans="2:8">
      <c r="B1031" s="237" t="s">
        <v>194</v>
      </c>
      <c r="C1031" s="237" t="s">
        <v>619</v>
      </c>
      <c r="D1031" s="8" t="s">
        <v>461</v>
      </c>
      <c r="E1031" s="1">
        <v>0</v>
      </c>
      <c r="G1031" s="2">
        <f t="shared" si="16"/>
        <v>0</v>
      </c>
      <c r="H1031" s="2">
        <v>0</v>
      </c>
    </row>
    <row r="1032" spans="2:8">
      <c r="B1032" s="237" t="s">
        <v>194</v>
      </c>
      <c r="C1032" s="237" t="s">
        <v>619</v>
      </c>
      <c r="D1032" s="9" t="s">
        <v>462</v>
      </c>
      <c r="E1032" s="1">
        <v>0</v>
      </c>
      <c r="G1032" s="2">
        <f t="shared" si="16"/>
        <v>0</v>
      </c>
      <c r="H1032" s="2">
        <v>0</v>
      </c>
    </row>
    <row r="1033" spans="2:8">
      <c r="B1033" s="237" t="s">
        <v>194</v>
      </c>
      <c r="C1033" s="237" t="s">
        <v>619</v>
      </c>
      <c r="D1033" s="10" t="s">
        <v>463</v>
      </c>
      <c r="E1033" s="1">
        <v>0</v>
      </c>
      <c r="G1033" s="2">
        <f t="shared" si="16"/>
        <v>0</v>
      </c>
      <c r="H1033" s="2">
        <v>0</v>
      </c>
    </row>
    <row r="1034" spans="2:8">
      <c r="B1034" s="237" t="s">
        <v>194</v>
      </c>
      <c r="C1034" s="237" t="s">
        <v>619</v>
      </c>
      <c r="D1034" s="11" t="s">
        <v>464</v>
      </c>
      <c r="E1034" s="1">
        <v>0</v>
      </c>
      <c r="G1034" s="2">
        <f t="shared" si="16"/>
        <v>0</v>
      </c>
      <c r="H1034" s="2">
        <v>0</v>
      </c>
    </row>
    <row r="1035" spans="2:8">
      <c r="B1035" s="237" t="s">
        <v>194</v>
      </c>
      <c r="C1035" s="237" t="s">
        <v>619</v>
      </c>
      <c r="D1035" s="13" t="s">
        <v>465</v>
      </c>
      <c r="E1035" s="1">
        <v>0</v>
      </c>
      <c r="G1035" s="2">
        <f t="shared" si="16"/>
        <v>0</v>
      </c>
      <c r="H1035" s="2">
        <v>0</v>
      </c>
    </row>
    <row r="1036" spans="2:8">
      <c r="B1036" s="237" t="s">
        <v>194</v>
      </c>
      <c r="C1036" s="237" t="s">
        <v>619</v>
      </c>
      <c r="D1036" s="12" t="s">
        <v>937</v>
      </c>
      <c r="E1036" s="1">
        <v>0</v>
      </c>
      <c r="G1036" s="2">
        <f t="shared" si="16"/>
        <v>0</v>
      </c>
      <c r="H1036" s="2">
        <v>0</v>
      </c>
    </row>
    <row r="1037" spans="2:8">
      <c r="B1037" s="237" t="s">
        <v>321</v>
      </c>
      <c r="C1037" s="237" t="s">
        <v>620</v>
      </c>
      <c r="D1037" s="5" t="s">
        <v>458</v>
      </c>
      <c r="E1037" s="1">
        <v>0</v>
      </c>
      <c r="G1037" s="2">
        <f t="shared" si="16"/>
        <v>0</v>
      </c>
      <c r="H1037" s="2">
        <v>0</v>
      </c>
    </row>
    <row r="1038" spans="2:8">
      <c r="B1038" s="237" t="s">
        <v>321</v>
      </c>
      <c r="C1038" s="237" t="s">
        <v>620</v>
      </c>
      <c r="D1038" s="6" t="s">
        <v>459</v>
      </c>
      <c r="E1038" s="1">
        <v>0</v>
      </c>
      <c r="G1038" s="2">
        <f t="shared" si="16"/>
        <v>0</v>
      </c>
      <c r="H1038" s="2">
        <v>0</v>
      </c>
    </row>
    <row r="1039" spans="2:8">
      <c r="B1039" s="237" t="s">
        <v>321</v>
      </c>
      <c r="C1039" s="237" t="s">
        <v>620</v>
      </c>
      <c r="D1039" s="7" t="s">
        <v>460</v>
      </c>
      <c r="E1039" s="1">
        <v>0</v>
      </c>
      <c r="G1039" s="2">
        <f t="shared" si="16"/>
        <v>0</v>
      </c>
      <c r="H1039" s="2">
        <v>0</v>
      </c>
    </row>
    <row r="1040" spans="2:8">
      <c r="B1040" s="237" t="s">
        <v>321</v>
      </c>
      <c r="C1040" s="237" t="s">
        <v>620</v>
      </c>
      <c r="D1040" s="8" t="s">
        <v>461</v>
      </c>
      <c r="E1040" s="1">
        <v>0</v>
      </c>
      <c r="G1040" s="2">
        <f t="shared" si="16"/>
        <v>0</v>
      </c>
      <c r="H1040" s="2">
        <v>0</v>
      </c>
    </row>
    <row r="1041" spans="2:8">
      <c r="B1041" s="237" t="s">
        <v>321</v>
      </c>
      <c r="C1041" s="237" t="s">
        <v>620</v>
      </c>
      <c r="D1041" s="9" t="s">
        <v>462</v>
      </c>
      <c r="E1041" s="1">
        <v>0</v>
      </c>
      <c r="G1041" s="2">
        <f t="shared" si="16"/>
        <v>0</v>
      </c>
      <c r="H1041" s="2">
        <v>0</v>
      </c>
    </row>
    <row r="1042" spans="2:8">
      <c r="B1042" s="237" t="s">
        <v>321</v>
      </c>
      <c r="C1042" s="237" t="s">
        <v>620</v>
      </c>
      <c r="D1042" s="10" t="s">
        <v>463</v>
      </c>
      <c r="E1042" s="1">
        <v>0</v>
      </c>
      <c r="G1042" s="2">
        <f t="shared" si="16"/>
        <v>0</v>
      </c>
      <c r="H1042" s="2">
        <v>0</v>
      </c>
    </row>
    <row r="1043" spans="2:8">
      <c r="B1043" s="237" t="s">
        <v>321</v>
      </c>
      <c r="C1043" s="237" t="s">
        <v>620</v>
      </c>
      <c r="D1043" s="11" t="s">
        <v>464</v>
      </c>
      <c r="E1043" s="1">
        <v>0</v>
      </c>
      <c r="G1043" s="2">
        <f t="shared" si="16"/>
        <v>0</v>
      </c>
      <c r="H1043" s="2">
        <v>0</v>
      </c>
    </row>
    <row r="1044" spans="2:8">
      <c r="B1044" s="237" t="s">
        <v>321</v>
      </c>
      <c r="C1044" s="237" t="s">
        <v>620</v>
      </c>
      <c r="D1044" s="13" t="s">
        <v>465</v>
      </c>
      <c r="E1044" s="1">
        <v>0</v>
      </c>
      <c r="G1044" s="2">
        <f t="shared" si="16"/>
        <v>0</v>
      </c>
      <c r="H1044" s="2">
        <v>0</v>
      </c>
    </row>
    <row r="1045" spans="2:8">
      <c r="B1045" s="237" t="s">
        <v>321</v>
      </c>
      <c r="C1045" s="237" t="s">
        <v>620</v>
      </c>
      <c r="D1045" s="12" t="s">
        <v>937</v>
      </c>
      <c r="E1045" s="1">
        <v>0</v>
      </c>
      <c r="G1045" s="2">
        <f t="shared" si="16"/>
        <v>0</v>
      </c>
      <c r="H1045" s="2">
        <v>0</v>
      </c>
    </row>
    <row r="1046" spans="2:8">
      <c r="B1046" s="237" t="s">
        <v>305</v>
      </c>
      <c r="C1046" s="237" t="s">
        <v>621</v>
      </c>
      <c r="D1046" s="5" t="s">
        <v>458</v>
      </c>
      <c r="E1046" s="1">
        <v>0</v>
      </c>
      <c r="G1046" s="2">
        <f t="shared" si="16"/>
        <v>0</v>
      </c>
      <c r="H1046" s="2">
        <v>0</v>
      </c>
    </row>
    <row r="1047" spans="2:8">
      <c r="B1047" s="237" t="s">
        <v>305</v>
      </c>
      <c r="C1047" s="237" t="s">
        <v>621</v>
      </c>
      <c r="D1047" s="6" t="s">
        <v>459</v>
      </c>
      <c r="E1047" s="1">
        <v>0</v>
      </c>
      <c r="G1047" s="2">
        <f t="shared" si="16"/>
        <v>0</v>
      </c>
      <c r="H1047" s="2">
        <v>0</v>
      </c>
    </row>
    <row r="1048" spans="2:8">
      <c r="B1048" s="237" t="s">
        <v>305</v>
      </c>
      <c r="C1048" s="237" t="s">
        <v>621</v>
      </c>
      <c r="D1048" s="7" t="s">
        <v>460</v>
      </c>
      <c r="E1048" s="1">
        <v>0</v>
      </c>
      <c r="G1048" s="2">
        <f t="shared" si="16"/>
        <v>0</v>
      </c>
      <c r="H1048" s="2">
        <v>0</v>
      </c>
    </row>
    <row r="1049" spans="2:8">
      <c r="B1049" s="237" t="s">
        <v>305</v>
      </c>
      <c r="C1049" s="237" t="s">
        <v>621</v>
      </c>
      <c r="D1049" s="8" t="s">
        <v>461</v>
      </c>
      <c r="E1049" s="1">
        <v>0</v>
      </c>
      <c r="G1049" s="2">
        <f t="shared" si="16"/>
        <v>0</v>
      </c>
      <c r="H1049" s="2">
        <v>0</v>
      </c>
    </row>
    <row r="1050" spans="2:8">
      <c r="B1050" s="237" t="s">
        <v>305</v>
      </c>
      <c r="C1050" s="237" t="s">
        <v>621</v>
      </c>
      <c r="D1050" s="9" t="s">
        <v>462</v>
      </c>
      <c r="E1050" s="1">
        <v>0</v>
      </c>
      <c r="G1050" s="2">
        <f t="shared" si="16"/>
        <v>0</v>
      </c>
      <c r="H1050" s="2">
        <v>0</v>
      </c>
    </row>
    <row r="1051" spans="2:8">
      <c r="B1051" s="237" t="s">
        <v>305</v>
      </c>
      <c r="C1051" s="237" t="s">
        <v>621</v>
      </c>
      <c r="D1051" s="10" t="s">
        <v>463</v>
      </c>
      <c r="E1051" s="1">
        <v>0</v>
      </c>
      <c r="G1051" s="2">
        <f t="shared" si="16"/>
        <v>0</v>
      </c>
      <c r="H1051" s="2">
        <v>0</v>
      </c>
    </row>
    <row r="1052" spans="2:8">
      <c r="B1052" s="237" t="s">
        <v>305</v>
      </c>
      <c r="C1052" s="237" t="s">
        <v>621</v>
      </c>
      <c r="D1052" s="11" t="s">
        <v>464</v>
      </c>
      <c r="E1052" s="1">
        <v>0</v>
      </c>
      <c r="G1052" s="2">
        <f t="shared" si="16"/>
        <v>0</v>
      </c>
      <c r="H1052" s="2">
        <v>0</v>
      </c>
    </row>
    <row r="1053" spans="2:8">
      <c r="B1053" s="237" t="s">
        <v>305</v>
      </c>
      <c r="C1053" s="237" t="s">
        <v>621</v>
      </c>
      <c r="D1053" s="13" t="s">
        <v>465</v>
      </c>
      <c r="E1053" s="1">
        <v>0</v>
      </c>
      <c r="G1053" s="2">
        <f t="shared" si="16"/>
        <v>0</v>
      </c>
      <c r="H1053" s="2">
        <v>0</v>
      </c>
    </row>
    <row r="1054" spans="2:8">
      <c r="B1054" s="237" t="s">
        <v>305</v>
      </c>
      <c r="C1054" s="237" t="s">
        <v>621</v>
      </c>
      <c r="D1054" s="12" t="s">
        <v>937</v>
      </c>
      <c r="E1054" s="1">
        <v>0</v>
      </c>
      <c r="G1054" s="2">
        <f t="shared" si="16"/>
        <v>0</v>
      </c>
      <c r="H1054" s="2">
        <v>0</v>
      </c>
    </row>
    <row r="1055" spans="2:8">
      <c r="B1055" s="237" t="s">
        <v>181</v>
      </c>
      <c r="C1055" s="237" t="s">
        <v>622</v>
      </c>
      <c r="D1055" s="5" t="s">
        <v>458</v>
      </c>
      <c r="E1055" s="1">
        <v>0</v>
      </c>
      <c r="G1055" s="2">
        <f t="shared" si="16"/>
        <v>0</v>
      </c>
      <c r="H1055" s="2">
        <v>0</v>
      </c>
    </row>
    <row r="1056" spans="2:8">
      <c r="B1056" s="237" t="s">
        <v>181</v>
      </c>
      <c r="C1056" s="237" t="s">
        <v>622</v>
      </c>
      <c r="D1056" s="6" t="s">
        <v>459</v>
      </c>
      <c r="E1056" s="1">
        <v>0</v>
      </c>
      <c r="G1056" s="2">
        <f t="shared" si="16"/>
        <v>0</v>
      </c>
      <c r="H1056" s="2">
        <v>0</v>
      </c>
    </row>
    <row r="1057" spans="2:8">
      <c r="B1057" s="237" t="s">
        <v>181</v>
      </c>
      <c r="C1057" s="237" t="s">
        <v>622</v>
      </c>
      <c r="D1057" s="7" t="s">
        <v>460</v>
      </c>
      <c r="E1057" s="1">
        <v>0</v>
      </c>
      <c r="G1057" s="2">
        <f t="shared" si="16"/>
        <v>0</v>
      </c>
      <c r="H1057" s="2">
        <v>0</v>
      </c>
    </row>
    <row r="1058" spans="2:8">
      <c r="B1058" s="237" t="s">
        <v>181</v>
      </c>
      <c r="C1058" s="237" t="s">
        <v>622</v>
      </c>
      <c r="D1058" s="8" t="s">
        <v>461</v>
      </c>
      <c r="E1058" s="1">
        <v>0</v>
      </c>
      <c r="G1058" s="2">
        <f t="shared" si="16"/>
        <v>0</v>
      </c>
      <c r="H1058" s="2">
        <v>0</v>
      </c>
    </row>
    <row r="1059" spans="2:8">
      <c r="B1059" s="237" t="s">
        <v>181</v>
      </c>
      <c r="C1059" s="237" t="s">
        <v>622</v>
      </c>
      <c r="D1059" s="9" t="s">
        <v>462</v>
      </c>
      <c r="E1059" s="1">
        <v>0</v>
      </c>
      <c r="G1059" s="2">
        <f t="shared" si="16"/>
        <v>0</v>
      </c>
      <c r="H1059" s="2">
        <v>0</v>
      </c>
    </row>
    <row r="1060" spans="2:8">
      <c r="B1060" s="237" t="s">
        <v>181</v>
      </c>
      <c r="C1060" s="237" t="s">
        <v>622</v>
      </c>
      <c r="D1060" s="10" t="s">
        <v>463</v>
      </c>
      <c r="E1060" s="1">
        <v>0</v>
      </c>
      <c r="G1060" s="2">
        <f t="shared" si="16"/>
        <v>0</v>
      </c>
      <c r="H1060" s="2">
        <v>0</v>
      </c>
    </row>
    <row r="1061" spans="2:8">
      <c r="B1061" s="237" t="s">
        <v>181</v>
      </c>
      <c r="C1061" s="237" t="s">
        <v>622</v>
      </c>
      <c r="D1061" s="11" t="s">
        <v>464</v>
      </c>
      <c r="E1061" s="1">
        <v>0</v>
      </c>
      <c r="G1061" s="2">
        <f t="shared" si="16"/>
        <v>0</v>
      </c>
      <c r="H1061" s="2">
        <v>0</v>
      </c>
    </row>
    <row r="1062" spans="2:8">
      <c r="B1062" s="237" t="s">
        <v>181</v>
      </c>
      <c r="C1062" s="237" t="s">
        <v>622</v>
      </c>
      <c r="D1062" s="13" t="s">
        <v>465</v>
      </c>
      <c r="E1062" s="1">
        <v>0</v>
      </c>
      <c r="G1062" s="2">
        <f t="shared" si="16"/>
        <v>0</v>
      </c>
      <c r="H1062" s="2">
        <v>0</v>
      </c>
    </row>
    <row r="1063" spans="2:8">
      <c r="B1063" s="237" t="s">
        <v>181</v>
      </c>
      <c r="C1063" s="237" t="s">
        <v>622</v>
      </c>
      <c r="D1063" s="12" t="s">
        <v>937</v>
      </c>
      <c r="E1063" s="1">
        <v>0</v>
      </c>
      <c r="G1063" s="2">
        <f t="shared" si="16"/>
        <v>0</v>
      </c>
      <c r="H1063" s="2">
        <v>0</v>
      </c>
    </row>
    <row r="1064" spans="2:8">
      <c r="B1064" s="237" t="s">
        <v>291</v>
      </c>
      <c r="C1064" s="237" t="s">
        <v>623</v>
      </c>
      <c r="D1064" s="5" t="s">
        <v>458</v>
      </c>
      <c r="E1064" s="1">
        <v>0</v>
      </c>
      <c r="G1064" s="2">
        <f t="shared" si="16"/>
        <v>0</v>
      </c>
      <c r="H1064" s="2">
        <v>0</v>
      </c>
    </row>
    <row r="1065" spans="2:8">
      <c r="B1065" s="237" t="s">
        <v>291</v>
      </c>
      <c r="C1065" s="237" t="s">
        <v>623</v>
      </c>
      <c r="D1065" s="6" t="s">
        <v>459</v>
      </c>
      <c r="E1065" s="1">
        <v>0</v>
      </c>
      <c r="G1065" s="2">
        <f t="shared" si="16"/>
        <v>0</v>
      </c>
      <c r="H1065" s="2">
        <v>0</v>
      </c>
    </row>
    <row r="1066" spans="2:8">
      <c r="B1066" s="237" t="s">
        <v>291</v>
      </c>
      <c r="C1066" s="237" t="s">
        <v>623</v>
      </c>
      <c r="D1066" s="7" t="s">
        <v>460</v>
      </c>
      <c r="E1066" s="1">
        <v>0</v>
      </c>
      <c r="G1066" s="2">
        <f t="shared" si="16"/>
        <v>0</v>
      </c>
      <c r="H1066" s="2">
        <v>0</v>
      </c>
    </row>
    <row r="1067" spans="2:8">
      <c r="B1067" s="237" t="s">
        <v>291</v>
      </c>
      <c r="C1067" s="237" t="s">
        <v>623</v>
      </c>
      <c r="D1067" s="8" t="s">
        <v>461</v>
      </c>
      <c r="E1067" s="1">
        <v>0</v>
      </c>
      <c r="G1067" s="2">
        <f t="shared" si="16"/>
        <v>0</v>
      </c>
      <c r="H1067" s="2">
        <v>0</v>
      </c>
    </row>
    <row r="1068" spans="2:8">
      <c r="B1068" s="237" t="s">
        <v>291</v>
      </c>
      <c r="C1068" s="237" t="s">
        <v>623</v>
      </c>
      <c r="D1068" s="9" t="s">
        <v>462</v>
      </c>
      <c r="E1068" s="1">
        <v>0</v>
      </c>
      <c r="G1068" s="2">
        <f t="shared" si="16"/>
        <v>0</v>
      </c>
      <c r="H1068" s="2">
        <v>0</v>
      </c>
    </row>
    <row r="1069" spans="2:8">
      <c r="B1069" s="237" t="s">
        <v>291</v>
      </c>
      <c r="C1069" s="237" t="s">
        <v>623</v>
      </c>
      <c r="D1069" s="10" t="s">
        <v>463</v>
      </c>
      <c r="E1069" s="1">
        <v>0</v>
      </c>
      <c r="G1069" s="2">
        <f t="shared" si="16"/>
        <v>0</v>
      </c>
      <c r="H1069" s="2">
        <v>0</v>
      </c>
    </row>
    <row r="1070" spans="2:8">
      <c r="B1070" s="237" t="s">
        <v>291</v>
      </c>
      <c r="C1070" s="237" t="s">
        <v>623</v>
      </c>
      <c r="D1070" s="11" t="s">
        <v>464</v>
      </c>
      <c r="E1070" s="1">
        <v>0</v>
      </c>
      <c r="G1070" s="2">
        <f t="shared" si="16"/>
        <v>0</v>
      </c>
      <c r="H1070" s="2">
        <v>0</v>
      </c>
    </row>
    <row r="1071" spans="2:8">
      <c r="B1071" s="237" t="s">
        <v>291</v>
      </c>
      <c r="C1071" s="237" t="s">
        <v>623</v>
      </c>
      <c r="D1071" s="13" t="s">
        <v>465</v>
      </c>
      <c r="E1071" s="1">
        <v>0</v>
      </c>
      <c r="G1071" s="2">
        <f t="shared" si="16"/>
        <v>0</v>
      </c>
      <c r="H1071" s="2">
        <v>0</v>
      </c>
    </row>
    <row r="1072" spans="2:8">
      <c r="B1072" s="237" t="s">
        <v>291</v>
      </c>
      <c r="C1072" s="237" t="s">
        <v>623</v>
      </c>
      <c r="D1072" s="12" t="s">
        <v>937</v>
      </c>
      <c r="E1072" s="1">
        <v>0</v>
      </c>
      <c r="G1072" s="2">
        <f t="shared" si="16"/>
        <v>0</v>
      </c>
      <c r="H1072" s="2">
        <v>0</v>
      </c>
    </row>
    <row r="1073" spans="2:8">
      <c r="B1073" s="237" t="s">
        <v>292</v>
      </c>
      <c r="C1073" s="237" t="s">
        <v>624</v>
      </c>
      <c r="D1073" s="5" t="s">
        <v>458</v>
      </c>
      <c r="E1073" s="1">
        <v>0</v>
      </c>
      <c r="G1073" s="2">
        <f t="shared" si="16"/>
        <v>0</v>
      </c>
      <c r="H1073" s="2">
        <v>0</v>
      </c>
    </row>
    <row r="1074" spans="2:8">
      <c r="B1074" s="237" t="s">
        <v>292</v>
      </c>
      <c r="C1074" s="237" t="s">
        <v>624</v>
      </c>
      <c r="D1074" s="6" t="s">
        <v>459</v>
      </c>
      <c r="E1074" s="1">
        <v>0</v>
      </c>
      <c r="G1074" s="2">
        <f t="shared" si="16"/>
        <v>0</v>
      </c>
      <c r="H1074" s="2">
        <v>0</v>
      </c>
    </row>
    <row r="1075" spans="2:8">
      <c r="B1075" s="237" t="s">
        <v>292</v>
      </c>
      <c r="C1075" s="237" t="s">
        <v>624</v>
      </c>
      <c r="D1075" s="7" t="s">
        <v>460</v>
      </c>
      <c r="E1075" s="1">
        <v>0</v>
      </c>
      <c r="G1075" s="2">
        <f t="shared" si="16"/>
        <v>0</v>
      </c>
      <c r="H1075" s="2">
        <v>0</v>
      </c>
    </row>
    <row r="1076" spans="2:8">
      <c r="B1076" s="237" t="s">
        <v>292</v>
      </c>
      <c r="C1076" s="237" t="s">
        <v>624</v>
      </c>
      <c r="D1076" s="8" t="s">
        <v>461</v>
      </c>
      <c r="E1076" s="1">
        <v>0</v>
      </c>
      <c r="G1076" s="2">
        <f t="shared" si="16"/>
        <v>0</v>
      </c>
      <c r="H1076" s="2">
        <v>0</v>
      </c>
    </row>
    <row r="1077" spans="2:8">
      <c r="B1077" s="237" t="s">
        <v>292</v>
      </c>
      <c r="C1077" s="237" t="s">
        <v>624</v>
      </c>
      <c r="D1077" s="9" t="s">
        <v>462</v>
      </c>
      <c r="E1077" s="1">
        <v>0</v>
      </c>
      <c r="G1077" s="2">
        <f t="shared" si="16"/>
        <v>0</v>
      </c>
      <c r="H1077" s="2">
        <v>0</v>
      </c>
    </row>
    <row r="1078" spans="2:8">
      <c r="B1078" s="237" t="s">
        <v>292</v>
      </c>
      <c r="C1078" s="237" t="s">
        <v>624</v>
      </c>
      <c r="D1078" s="10" t="s">
        <v>463</v>
      </c>
      <c r="E1078" s="1">
        <v>0</v>
      </c>
      <c r="G1078" s="2">
        <f t="shared" si="16"/>
        <v>0</v>
      </c>
      <c r="H1078" s="2">
        <v>0</v>
      </c>
    </row>
    <row r="1079" spans="2:8">
      <c r="B1079" s="237" t="s">
        <v>292</v>
      </c>
      <c r="C1079" s="237" t="s">
        <v>624</v>
      </c>
      <c r="D1079" s="11" t="s">
        <v>464</v>
      </c>
      <c r="E1079" s="1">
        <v>0</v>
      </c>
      <c r="G1079" s="2">
        <f t="shared" si="16"/>
        <v>0</v>
      </c>
      <c r="H1079" s="2">
        <v>0</v>
      </c>
    </row>
    <row r="1080" spans="2:8">
      <c r="B1080" s="237" t="s">
        <v>292</v>
      </c>
      <c r="C1080" s="237" t="s">
        <v>624</v>
      </c>
      <c r="D1080" s="13" t="s">
        <v>465</v>
      </c>
      <c r="E1080" s="1">
        <v>0</v>
      </c>
      <c r="G1080" s="2">
        <f t="shared" si="16"/>
        <v>0</v>
      </c>
      <c r="H1080" s="2">
        <v>0</v>
      </c>
    </row>
    <row r="1081" spans="2:8">
      <c r="B1081" s="237" t="s">
        <v>292</v>
      </c>
      <c r="C1081" s="237" t="s">
        <v>624</v>
      </c>
      <c r="D1081" s="12" t="s">
        <v>937</v>
      </c>
      <c r="E1081" s="1">
        <v>0</v>
      </c>
      <c r="G1081" s="2">
        <f t="shared" si="16"/>
        <v>0</v>
      </c>
      <c r="H1081" s="2">
        <v>0</v>
      </c>
    </row>
    <row r="1082" spans="2:8">
      <c r="B1082" s="237" t="s">
        <v>293</v>
      </c>
      <c r="C1082" s="237" t="s">
        <v>625</v>
      </c>
      <c r="D1082" s="5" t="s">
        <v>458</v>
      </c>
      <c r="E1082" s="1">
        <v>0</v>
      </c>
      <c r="G1082" s="2">
        <f t="shared" si="16"/>
        <v>0</v>
      </c>
      <c r="H1082" s="2">
        <v>0</v>
      </c>
    </row>
    <row r="1083" spans="2:8">
      <c r="B1083" s="237" t="s">
        <v>293</v>
      </c>
      <c r="C1083" s="237" t="s">
        <v>625</v>
      </c>
      <c r="D1083" s="6" t="s">
        <v>459</v>
      </c>
      <c r="E1083" s="1">
        <v>0</v>
      </c>
      <c r="G1083" s="2">
        <f t="shared" si="16"/>
        <v>0</v>
      </c>
      <c r="H1083" s="2">
        <v>0</v>
      </c>
    </row>
    <row r="1084" spans="2:8">
      <c r="B1084" s="237" t="s">
        <v>293</v>
      </c>
      <c r="C1084" s="237" t="s">
        <v>625</v>
      </c>
      <c r="D1084" s="7" t="s">
        <v>460</v>
      </c>
      <c r="E1084" s="1">
        <v>0</v>
      </c>
      <c r="G1084" s="2">
        <f t="shared" si="16"/>
        <v>0</v>
      </c>
      <c r="H1084" s="2">
        <v>0</v>
      </c>
    </row>
    <row r="1085" spans="2:8">
      <c r="B1085" s="237" t="s">
        <v>293</v>
      </c>
      <c r="C1085" s="237" t="s">
        <v>625</v>
      </c>
      <c r="D1085" s="8" t="s">
        <v>461</v>
      </c>
      <c r="E1085" s="1">
        <v>0</v>
      </c>
      <c r="G1085" s="2">
        <f t="shared" si="16"/>
        <v>0</v>
      </c>
      <c r="H1085" s="2">
        <v>0</v>
      </c>
    </row>
    <row r="1086" spans="2:8">
      <c r="B1086" s="237" t="s">
        <v>293</v>
      </c>
      <c r="C1086" s="237" t="s">
        <v>625</v>
      </c>
      <c r="D1086" s="9" t="s">
        <v>462</v>
      </c>
      <c r="E1086" s="1">
        <v>0</v>
      </c>
      <c r="G1086" s="2">
        <f t="shared" si="16"/>
        <v>0</v>
      </c>
      <c r="H1086" s="2">
        <v>0</v>
      </c>
    </row>
    <row r="1087" spans="2:8">
      <c r="B1087" s="237" t="s">
        <v>293</v>
      </c>
      <c r="C1087" s="237" t="s">
        <v>625</v>
      </c>
      <c r="D1087" s="10" t="s">
        <v>463</v>
      </c>
      <c r="E1087" s="1">
        <v>0</v>
      </c>
      <c r="G1087" s="2">
        <f t="shared" si="16"/>
        <v>0</v>
      </c>
      <c r="H1087" s="2">
        <v>0</v>
      </c>
    </row>
    <row r="1088" spans="2:8">
      <c r="B1088" s="237" t="s">
        <v>293</v>
      </c>
      <c r="C1088" s="237" t="s">
        <v>625</v>
      </c>
      <c r="D1088" s="11" t="s">
        <v>464</v>
      </c>
      <c r="E1088" s="1">
        <v>0</v>
      </c>
      <c r="G1088" s="2">
        <f t="shared" si="16"/>
        <v>0</v>
      </c>
      <c r="H1088" s="2">
        <v>0</v>
      </c>
    </row>
    <row r="1089" spans="2:8">
      <c r="B1089" s="237" t="s">
        <v>293</v>
      </c>
      <c r="C1089" s="237" t="s">
        <v>625</v>
      </c>
      <c r="D1089" s="13" t="s">
        <v>465</v>
      </c>
      <c r="E1089" s="1">
        <v>0</v>
      </c>
      <c r="G1089" s="2">
        <f t="shared" si="16"/>
        <v>0</v>
      </c>
      <c r="H1089" s="2">
        <v>0</v>
      </c>
    </row>
    <row r="1090" spans="2:8">
      <c r="B1090" s="237" t="s">
        <v>293</v>
      </c>
      <c r="C1090" s="237" t="s">
        <v>625</v>
      </c>
      <c r="D1090" s="12" t="s">
        <v>937</v>
      </c>
      <c r="E1090" s="1">
        <v>0</v>
      </c>
      <c r="G1090" s="2">
        <f t="shared" ref="G1090:G1153" si="17">E1090*F1090</f>
        <v>0</v>
      </c>
      <c r="H1090" s="2">
        <v>0</v>
      </c>
    </row>
    <row r="1091" spans="2:8">
      <c r="B1091" s="237" t="s">
        <v>195</v>
      </c>
      <c r="C1091" s="237" t="s">
        <v>626</v>
      </c>
      <c r="D1091" s="5" t="s">
        <v>458</v>
      </c>
      <c r="E1091" s="1">
        <v>0</v>
      </c>
      <c r="G1091" s="2">
        <f t="shared" si="17"/>
        <v>0</v>
      </c>
      <c r="H1091" s="2">
        <v>0</v>
      </c>
    </row>
    <row r="1092" spans="2:8">
      <c r="B1092" s="237" t="s">
        <v>195</v>
      </c>
      <c r="C1092" s="237" t="s">
        <v>626</v>
      </c>
      <c r="D1092" s="6" t="s">
        <v>459</v>
      </c>
      <c r="E1092" s="1">
        <v>0</v>
      </c>
      <c r="G1092" s="2">
        <f t="shared" si="17"/>
        <v>0</v>
      </c>
      <c r="H1092" s="2">
        <v>0</v>
      </c>
    </row>
    <row r="1093" spans="2:8">
      <c r="B1093" s="237" t="s">
        <v>195</v>
      </c>
      <c r="C1093" s="237" t="s">
        <v>626</v>
      </c>
      <c r="D1093" s="7" t="s">
        <v>460</v>
      </c>
      <c r="E1093" s="1">
        <v>0</v>
      </c>
      <c r="G1093" s="2">
        <f t="shared" si="17"/>
        <v>0</v>
      </c>
      <c r="H1093" s="2">
        <v>0</v>
      </c>
    </row>
    <row r="1094" spans="2:8">
      <c r="B1094" s="237" t="s">
        <v>195</v>
      </c>
      <c r="C1094" s="237" t="s">
        <v>626</v>
      </c>
      <c r="D1094" s="8" t="s">
        <v>461</v>
      </c>
      <c r="E1094" s="1">
        <v>0</v>
      </c>
      <c r="G1094" s="2">
        <f t="shared" si="17"/>
        <v>0</v>
      </c>
      <c r="H1094" s="2">
        <v>0</v>
      </c>
    </row>
    <row r="1095" spans="2:8">
      <c r="B1095" s="237" t="s">
        <v>195</v>
      </c>
      <c r="C1095" s="237" t="s">
        <v>626</v>
      </c>
      <c r="D1095" s="9" t="s">
        <v>462</v>
      </c>
      <c r="E1095" s="1">
        <v>0</v>
      </c>
      <c r="G1095" s="2">
        <f t="shared" si="17"/>
        <v>0</v>
      </c>
      <c r="H1095" s="2">
        <v>0</v>
      </c>
    </row>
    <row r="1096" spans="2:8">
      <c r="B1096" s="237" t="s">
        <v>195</v>
      </c>
      <c r="C1096" s="237" t="s">
        <v>626</v>
      </c>
      <c r="D1096" s="10" t="s">
        <v>463</v>
      </c>
      <c r="E1096" s="1">
        <v>0</v>
      </c>
      <c r="G1096" s="2">
        <f t="shared" si="17"/>
        <v>0</v>
      </c>
      <c r="H1096" s="2">
        <v>0</v>
      </c>
    </row>
    <row r="1097" spans="2:8">
      <c r="B1097" s="237" t="s">
        <v>195</v>
      </c>
      <c r="C1097" s="237" t="s">
        <v>626</v>
      </c>
      <c r="D1097" s="11" t="s">
        <v>464</v>
      </c>
      <c r="E1097" s="1">
        <v>0</v>
      </c>
      <c r="G1097" s="2">
        <f t="shared" si="17"/>
        <v>0</v>
      </c>
      <c r="H1097" s="2">
        <v>0</v>
      </c>
    </row>
    <row r="1098" spans="2:8">
      <c r="B1098" s="237" t="s">
        <v>195</v>
      </c>
      <c r="C1098" s="237" t="s">
        <v>626</v>
      </c>
      <c r="D1098" s="13" t="s">
        <v>465</v>
      </c>
      <c r="E1098" s="1">
        <v>0</v>
      </c>
      <c r="G1098" s="2">
        <f t="shared" si="17"/>
        <v>0</v>
      </c>
      <c r="H1098" s="2">
        <v>0</v>
      </c>
    </row>
    <row r="1099" spans="2:8">
      <c r="B1099" s="237" t="s">
        <v>195</v>
      </c>
      <c r="C1099" s="237" t="s">
        <v>626</v>
      </c>
      <c r="D1099" s="12" t="s">
        <v>937</v>
      </c>
      <c r="E1099" s="1">
        <v>0</v>
      </c>
      <c r="G1099" s="2">
        <f t="shared" si="17"/>
        <v>0</v>
      </c>
      <c r="H1099" s="2">
        <v>0</v>
      </c>
    </row>
    <row r="1100" spans="2:8">
      <c r="B1100" s="237" t="s">
        <v>306</v>
      </c>
      <c r="C1100" s="237" t="s">
        <v>627</v>
      </c>
      <c r="D1100" s="5" t="s">
        <v>458</v>
      </c>
      <c r="E1100" s="1">
        <v>0</v>
      </c>
      <c r="G1100" s="2">
        <f t="shared" si="17"/>
        <v>0</v>
      </c>
      <c r="H1100" s="2">
        <v>0</v>
      </c>
    </row>
    <row r="1101" spans="2:8">
      <c r="B1101" s="237" t="s">
        <v>306</v>
      </c>
      <c r="C1101" s="237" t="s">
        <v>627</v>
      </c>
      <c r="D1101" s="6" t="s">
        <v>459</v>
      </c>
      <c r="E1101" s="1">
        <v>0</v>
      </c>
      <c r="G1101" s="2">
        <f t="shared" si="17"/>
        <v>0</v>
      </c>
      <c r="H1101" s="2">
        <v>0</v>
      </c>
    </row>
    <row r="1102" spans="2:8">
      <c r="B1102" s="237" t="s">
        <v>306</v>
      </c>
      <c r="C1102" s="237" t="s">
        <v>627</v>
      </c>
      <c r="D1102" s="7" t="s">
        <v>460</v>
      </c>
      <c r="E1102" s="1">
        <v>0</v>
      </c>
      <c r="G1102" s="2">
        <f t="shared" si="17"/>
        <v>0</v>
      </c>
      <c r="H1102" s="2">
        <v>0</v>
      </c>
    </row>
    <row r="1103" spans="2:8">
      <c r="B1103" s="237" t="s">
        <v>306</v>
      </c>
      <c r="C1103" s="237" t="s">
        <v>627</v>
      </c>
      <c r="D1103" s="8" t="s">
        <v>461</v>
      </c>
      <c r="E1103" s="1">
        <v>0</v>
      </c>
      <c r="G1103" s="2">
        <f t="shared" si="17"/>
        <v>0</v>
      </c>
      <c r="H1103" s="2">
        <v>0</v>
      </c>
    </row>
    <row r="1104" spans="2:8">
      <c r="B1104" s="237" t="s">
        <v>306</v>
      </c>
      <c r="C1104" s="237" t="s">
        <v>627</v>
      </c>
      <c r="D1104" s="9" t="s">
        <v>462</v>
      </c>
      <c r="E1104" s="1">
        <v>0</v>
      </c>
      <c r="G1104" s="2">
        <f t="shared" si="17"/>
        <v>0</v>
      </c>
      <c r="H1104" s="2">
        <v>0</v>
      </c>
    </row>
    <row r="1105" spans="2:8">
      <c r="B1105" s="237" t="s">
        <v>306</v>
      </c>
      <c r="C1105" s="237" t="s">
        <v>627</v>
      </c>
      <c r="D1105" s="10" t="s">
        <v>463</v>
      </c>
      <c r="E1105" s="1">
        <v>0</v>
      </c>
      <c r="G1105" s="2">
        <f t="shared" si="17"/>
        <v>0</v>
      </c>
      <c r="H1105" s="2">
        <v>0</v>
      </c>
    </row>
    <row r="1106" spans="2:8">
      <c r="B1106" s="237" t="s">
        <v>306</v>
      </c>
      <c r="C1106" s="237" t="s">
        <v>627</v>
      </c>
      <c r="D1106" s="11" t="s">
        <v>464</v>
      </c>
      <c r="E1106" s="1">
        <v>0</v>
      </c>
      <c r="G1106" s="2">
        <f t="shared" si="17"/>
        <v>0</v>
      </c>
      <c r="H1106" s="2">
        <v>0</v>
      </c>
    </row>
    <row r="1107" spans="2:8">
      <c r="B1107" s="237" t="s">
        <v>306</v>
      </c>
      <c r="C1107" s="237" t="s">
        <v>627</v>
      </c>
      <c r="D1107" s="13" t="s">
        <v>465</v>
      </c>
      <c r="E1107" s="1">
        <v>0</v>
      </c>
      <c r="G1107" s="2">
        <f t="shared" si="17"/>
        <v>0</v>
      </c>
      <c r="H1107" s="2">
        <v>0</v>
      </c>
    </row>
    <row r="1108" spans="2:8">
      <c r="B1108" s="237" t="s">
        <v>306</v>
      </c>
      <c r="C1108" s="237" t="s">
        <v>627</v>
      </c>
      <c r="D1108" s="12" t="s">
        <v>937</v>
      </c>
      <c r="E1108" s="1">
        <v>0</v>
      </c>
      <c r="G1108" s="2">
        <f t="shared" si="17"/>
        <v>0</v>
      </c>
      <c r="H1108" s="2">
        <v>0</v>
      </c>
    </row>
    <row r="1109" spans="2:8">
      <c r="B1109" s="237" t="s">
        <v>325</v>
      </c>
      <c r="C1109" s="237" t="s">
        <v>628</v>
      </c>
      <c r="D1109" s="5" t="s">
        <v>458</v>
      </c>
      <c r="E1109" s="1">
        <v>0</v>
      </c>
      <c r="G1109" s="2">
        <f t="shared" si="17"/>
        <v>0</v>
      </c>
      <c r="H1109" s="2">
        <v>0</v>
      </c>
    </row>
    <row r="1110" spans="2:8">
      <c r="B1110" s="237" t="s">
        <v>325</v>
      </c>
      <c r="C1110" s="237" t="s">
        <v>628</v>
      </c>
      <c r="D1110" s="6" t="s">
        <v>459</v>
      </c>
      <c r="E1110" s="1">
        <v>0</v>
      </c>
      <c r="G1110" s="2">
        <f t="shared" si="17"/>
        <v>0</v>
      </c>
      <c r="H1110" s="2">
        <v>0</v>
      </c>
    </row>
    <row r="1111" spans="2:8">
      <c r="B1111" s="237" t="s">
        <v>325</v>
      </c>
      <c r="C1111" s="237" t="s">
        <v>628</v>
      </c>
      <c r="D1111" s="7" t="s">
        <v>460</v>
      </c>
      <c r="E1111" s="1">
        <v>0</v>
      </c>
      <c r="G1111" s="2">
        <f t="shared" si="17"/>
        <v>0</v>
      </c>
      <c r="H1111" s="2">
        <v>0</v>
      </c>
    </row>
    <row r="1112" spans="2:8">
      <c r="B1112" s="237" t="s">
        <v>325</v>
      </c>
      <c r="C1112" s="237" t="s">
        <v>628</v>
      </c>
      <c r="D1112" s="8" t="s">
        <v>461</v>
      </c>
      <c r="E1112" s="1">
        <v>0</v>
      </c>
      <c r="G1112" s="2">
        <f t="shared" si="17"/>
        <v>0</v>
      </c>
      <c r="H1112" s="2">
        <v>0</v>
      </c>
    </row>
    <row r="1113" spans="2:8">
      <c r="B1113" s="237" t="s">
        <v>325</v>
      </c>
      <c r="C1113" s="237" t="s">
        <v>628</v>
      </c>
      <c r="D1113" s="9" t="s">
        <v>462</v>
      </c>
      <c r="E1113" s="1">
        <v>0</v>
      </c>
      <c r="G1113" s="2">
        <f t="shared" si="17"/>
        <v>0</v>
      </c>
      <c r="H1113" s="2">
        <v>0</v>
      </c>
    </row>
    <row r="1114" spans="2:8">
      <c r="B1114" s="237" t="s">
        <v>325</v>
      </c>
      <c r="C1114" s="237" t="s">
        <v>628</v>
      </c>
      <c r="D1114" s="10" t="s">
        <v>463</v>
      </c>
      <c r="E1114" s="1">
        <v>0</v>
      </c>
      <c r="G1114" s="2">
        <f t="shared" si="17"/>
        <v>0</v>
      </c>
      <c r="H1114" s="2">
        <v>0</v>
      </c>
    </row>
    <row r="1115" spans="2:8">
      <c r="B1115" s="237" t="s">
        <v>325</v>
      </c>
      <c r="C1115" s="237" t="s">
        <v>628</v>
      </c>
      <c r="D1115" s="11" t="s">
        <v>464</v>
      </c>
      <c r="E1115" s="1">
        <v>0</v>
      </c>
      <c r="G1115" s="2">
        <f t="shared" si="17"/>
        <v>0</v>
      </c>
      <c r="H1115" s="2">
        <v>0</v>
      </c>
    </row>
    <row r="1116" spans="2:8">
      <c r="B1116" s="237" t="s">
        <v>325</v>
      </c>
      <c r="C1116" s="237" t="s">
        <v>628</v>
      </c>
      <c r="D1116" s="13" t="s">
        <v>465</v>
      </c>
      <c r="E1116" s="1">
        <v>0</v>
      </c>
      <c r="G1116" s="2">
        <f t="shared" si="17"/>
        <v>0</v>
      </c>
      <c r="H1116" s="2">
        <v>0</v>
      </c>
    </row>
    <row r="1117" spans="2:8">
      <c r="B1117" s="237" t="s">
        <v>325</v>
      </c>
      <c r="C1117" s="237" t="s">
        <v>628</v>
      </c>
      <c r="D1117" s="12" t="s">
        <v>937</v>
      </c>
      <c r="E1117" s="1">
        <v>0</v>
      </c>
      <c r="G1117" s="2">
        <f t="shared" si="17"/>
        <v>0</v>
      </c>
      <c r="H1117" s="2">
        <v>0</v>
      </c>
    </row>
    <row r="1118" spans="2:8">
      <c r="B1118" s="237" t="s">
        <v>322</v>
      </c>
      <c r="C1118" s="237" t="s">
        <v>629</v>
      </c>
      <c r="D1118" s="5" t="s">
        <v>458</v>
      </c>
      <c r="E1118" s="1">
        <v>0</v>
      </c>
      <c r="G1118" s="2">
        <f t="shared" si="17"/>
        <v>0</v>
      </c>
      <c r="H1118" s="2">
        <v>0</v>
      </c>
    </row>
    <row r="1119" spans="2:8">
      <c r="B1119" s="237" t="s">
        <v>322</v>
      </c>
      <c r="C1119" s="237" t="s">
        <v>629</v>
      </c>
      <c r="D1119" s="6" t="s">
        <v>459</v>
      </c>
      <c r="E1119" s="1">
        <v>0</v>
      </c>
      <c r="G1119" s="2">
        <f t="shared" si="17"/>
        <v>0</v>
      </c>
      <c r="H1119" s="2">
        <v>0</v>
      </c>
    </row>
    <row r="1120" spans="2:8">
      <c r="B1120" s="237" t="s">
        <v>322</v>
      </c>
      <c r="C1120" s="237" t="s">
        <v>629</v>
      </c>
      <c r="D1120" s="7" t="s">
        <v>460</v>
      </c>
      <c r="E1120" s="1">
        <v>0</v>
      </c>
      <c r="G1120" s="2">
        <f t="shared" si="17"/>
        <v>0</v>
      </c>
      <c r="H1120" s="2">
        <v>0</v>
      </c>
    </row>
    <row r="1121" spans="2:8">
      <c r="B1121" s="237" t="s">
        <v>322</v>
      </c>
      <c r="C1121" s="237" t="s">
        <v>629</v>
      </c>
      <c r="D1121" s="8" t="s">
        <v>461</v>
      </c>
      <c r="E1121" s="1">
        <v>0</v>
      </c>
      <c r="G1121" s="2">
        <f t="shared" si="17"/>
        <v>0</v>
      </c>
      <c r="H1121" s="2">
        <v>0</v>
      </c>
    </row>
    <row r="1122" spans="2:8">
      <c r="B1122" s="237" t="s">
        <v>322</v>
      </c>
      <c r="C1122" s="237" t="s">
        <v>629</v>
      </c>
      <c r="D1122" s="9" t="s">
        <v>462</v>
      </c>
      <c r="E1122" s="1">
        <v>0</v>
      </c>
      <c r="G1122" s="2">
        <f t="shared" si="17"/>
        <v>0</v>
      </c>
      <c r="H1122" s="2">
        <v>0</v>
      </c>
    </row>
    <row r="1123" spans="2:8">
      <c r="B1123" s="237" t="s">
        <v>322</v>
      </c>
      <c r="C1123" s="237" t="s">
        <v>629</v>
      </c>
      <c r="D1123" s="10" t="s">
        <v>463</v>
      </c>
      <c r="E1123" s="1">
        <v>0</v>
      </c>
      <c r="G1123" s="2">
        <f t="shared" si="17"/>
        <v>0</v>
      </c>
      <c r="H1123" s="2">
        <v>0</v>
      </c>
    </row>
    <row r="1124" spans="2:8">
      <c r="B1124" s="237" t="s">
        <v>322</v>
      </c>
      <c r="C1124" s="237" t="s">
        <v>629</v>
      </c>
      <c r="D1124" s="11" t="s">
        <v>464</v>
      </c>
      <c r="E1124" s="1">
        <v>0</v>
      </c>
      <c r="G1124" s="2">
        <f t="shared" si="17"/>
        <v>0</v>
      </c>
      <c r="H1124" s="2">
        <v>0</v>
      </c>
    </row>
    <row r="1125" spans="2:8">
      <c r="B1125" s="237" t="s">
        <v>322</v>
      </c>
      <c r="C1125" s="237" t="s">
        <v>629</v>
      </c>
      <c r="D1125" s="13" t="s">
        <v>465</v>
      </c>
      <c r="E1125" s="1">
        <v>0</v>
      </c>
      <c r="G1125" s="2">
        <f t="shared" si="17"/>
        <v>0</v>
      </c>
      <c r="H1125" s="2">
        <v>0</v>
      </c>
    </row>
    <row r="1126" spans="2:8">
      <c r="B1126" s="237" t="s">
        <v>322</v>
      </c>
      <c r="C1126" s="237" t="s">
        <v>629</v>
      </c>
      <c r="D1126" s="12" t="s">
        <v>937</v>
      </c>
      <c r="E1126" s="1">
        <v>0</v>
      </c>
      <c r="G1126" s="2">
        <f t="shared" si="17"/>
        <v>0</v>
      </c>
      <c r="H1126" s="2">
        <v>0</v>
      </c>
    </row>
    <row r="1127" spans="2:8">
      <c r="B1127" s="237" t="s">
        <v>196</v>
      </c>
      <c r="C1127" s="237" t="s">
        <v>630</v>
      </c>
      <c r="D1127" s="5" t="s">
        <v>458</v>
      </c>
      <c r="E1127" s="1">
        <v>0</v>
      </c>
      <c r="G1127" s="2">
        <f t="shared" si="17"/>
        <v>0</v>
      </c>
      <c r="H1127" s="2">
        <v>0</v>
      </c>
    </row>
    <row r="1128" spans="2:8">
      <c r="B1128" s="237" t="s">
        <v>196</v>
      </c>
      <c r="C1128" s="237" t="s">
        <v>630</v>
      </c>
      <c r="D1128" s="6" t="s">
        <v>459</v>
      </c>
      <c r="E1128" s="1">
        <v>0</v>
      </c>
      <c r="G1128" s="2">
        <f t="shared" si="17"/>
        <v>0</v>
      </c>
      <c r="H1128" s="2">
        <v>0</v>
      </c>
    </row>
    <row r="1129" spans="2:8">
      <c r="B1129" s="237" t="s">
        <v>196</v>
      </c>
      <c r="C1129" s="237" t="s">
        <v>630</v>
      </c>
      <c r="D1129" s="7" t="s">
        <v>460</v>
      </c>
      <c r="E1129" s="1">
        <v>0</v>
      </c>
      <c r="G1129" s="2">
        <f t="shared" si="17"/>
        <v>0</v>
      </c>
      <c r="H1129" s="2">
        <v>0</v>
      </c>
    </row>
    <row r="1130" spans="2:8">
      <c r="B1130" s="237" t="s">
        <v>196</v>
      </c>
      <c r="C1130" s="237" t="s">
        <v>630</v>
      </c>
      <c r="D1130" s="8" t="s">
        <v>461</v>
      </c>
      <c r="E1130" s="1">
        <v>0</v>
      </c>
      <c r="G1130" s="2">
        <f t="shared" si="17"/>
        <v>0</v>
      </c>
      <c r="H1130" s="2">
        <v>0</v>
      </c>
    </row>
    <row r="1131" spans="2:8">
      <c r="B1131" s="237" t="s">
        <v>196</v>
      </c>
      <c r="C1131" s="237" t="s">
        <v>630</v>
      </c>
      <c r="D1131" s="9" t="s">
        <v>462</v>
      </c>
      <c r="E1131" s="1">
        <v>0</v>
      </c>
      <c r="G1131" s="2">
        <f t="shared" si="17"/>
        <v>0</v>
      </c>
      <c r="H1131" s="2">
        <v>0</v>
      </c>
    </row>
    <row r="1132" spans="2:8">
      <c r="B1132" s="237" t="s">
        <v>196</v>
      </c>
      <c r="C1132" s="237" t="s">
        <v>630</v>
      </c>
      <c r="D1132" s="10" t="s">
        <v>463</v>
      </c>
      <c r="E1132" s="1">
        <v>0</v>
      </c>
      <c r="G1132" s="2">
        <f t="shared" si="17"/>
        <v>0</v>
      </c>
      <c r="H1132" s="2">
        <v>0</v>
      </c>
    </row>
    <row r="1133" spans="2:8">
      <c r="B1133" s="237" t="s">
        <v>196</v>
      </c>
      <c r="C1133" s="237" t="s">
        <v>630</v>
      </c>
      <c r="D1133" s="11" t="s">
        <v>464</v>
      </c>
      <c r="E1133" s="1">
        <v>0</v>
      </c>
      <c r="G1133" s="2">
        <f t="shared" si="17"/>
        <v>0</v>
      </c>
      <c r="H1133" s="2">
        <v>0</v>
      </c>
    </row>
    <row r="1134" spans="2:8">
      <c r="B1134" s="237" t="s">
        <v>196</v>
      </c>
      <c r="C1134" s="237" t="s">
        <v>630</v>
      </c>
      <c r="D1134" s="13" t="s">
        <v>465</v>
      </c>
      <c r="E1134" s="1">
        <v>0</v>
      </c>
      <c r="G1134" s="2">
        <f t="shared" si="17"/>
        <v>0</v>
      </c>
      <c r="H1134" s="2">
        <v>0</v>
      </c>
    </row>
    <row r="1135" spans="2:8">
      <c r="B1135" s="237" t="s">
        <v>196</v>
      </c>
      <c r="C1135" s="237" t="s">
        <v>630</v>
      </c>
      <c r="D1135" s="12" t="s">
        <v>937</v>
      </c>
      <c r="E1135" s="1">
        <v>0</v>
      </c>
      <c r="G1135" s="2">
        <f t="shared" si="17"/>
        <v>0</v>
      </c>
      <c r="H1135" s="2">
        <v>0</v>
      </c>
    </row>
    <row r="1136" spans="2:8">
      <c r="B1136" s="237" t="s">
        <v>235</v>
      </c>
      <c r="C1136" s="237" t="s">
        <v>631</v>
      </c>
      <c r="D1136" s="5" t="s">
        <v>458</v>
      </c>
      <c r="E1136" s="1">
        <v>0</v>
      </c>
      <c r="G1136" s="2">
        <f t="shared" si="17"/>
        <v>0</v>
      </c>
      <c r="H1136" s="2">
        <v>0</v>
      </c>
    </row>
    <row r="1137" spans="2:8">
      <c r="B1137" s="237" t="s">
        <v>235</v>
      </c>
      <c r="C1137" s="237" t="s">
        <v>631</v>
      </c>
      <c r="D1137" s="6" t="s">
        <v>459</v>
      </c>
      <c r="E1137" s="1">
        <v>0</v>
      </c>
      <c r="G1137" s="2">
        <f t="shared" si="17"/>
        <v>0</v>
      </c>
      <c r="H1137" s="2">
        <v>0</v>
      </c>
    </row>
    <row r="1138" spans="2:8">
      <c r="B1138" s="237" t="s">
        <v>235</v>
      </c>
      <c r="C1138" s="237" t="s">
        <v>631</v>
      </c>
      <c r="D1138" s="7" t="s">
        <v>460</v>
      </c>
      <c r="E1138" s="1">
        <v>0</v>
      </c>
      <c r="G1138" s="2">
        <f t="shared" si="17"/>
        <v>0</v>
      </c>
      <c r="H1138" s="2">
        <v>0</v>
      </c>
    </row>
    <row r="1139" spans="2:8">
      <c r="B1139" s="237" t="s">
        <v>235</v>
      </c>
      <c r="C1139" s="237" t="s">
        <v>631</v>
      </c>
      <c r="D1139" s="8" t="s">
        <v>461</v>
      </c>
      <c r="E1139" s="1">
        <v>0</v>
      </c>
      <c r="G1139" s="2">
        <f t="shared" si="17"/>
        <v>0</v>
      </c>
      <c r="H1139" s="2">
        <v>0</v>
      </c>
    </row>
    <row r="1140" spans="2:8">
      <c r="B1140" s="237" t="s">
        <v>235</v>
      </c>
      <c r="C1140" s="237" t="s">
        <v>631</v>
      </c>
      <c r="D1140" s="9" t="s">
        <v>462</v>
      </c>
      <c r="E1140" s="1">
        <v>0</v>
      </c>
      <c r="G1140" s="2">
        <f t="shared" si="17"/>
        <v>0</v>
      </c>
      <c r="H1140" s="2">
        <v>0</v>
      </c>
    </row>
    <row r="1141" spans="2:8">
      <c r="B1141" s="237" t="s">
        <v>235</v>
      </c>
      <c r="C1141" s="237" t="s">
        <v>631</v>
      </c>
      <c r="D1141" s="10" t="s">
        <v>463</v>
      </c>
      <c r="E1141" s="1">
        <v>0</v>
      </c>
      <c r="G1141" s="2">
        <f t="shared" si="17"/>
        <v>0</v>
      </c>
      <c r="H1141" s="2">
        <v>0</v>
      </c>
    </row>
    <row r="1142" spans="2:8">
      <c r="B1142" s="237" t="s">
        <v>235</v>
      </c>
      <c r="C1142" s="237" t="s">
        <v>631</v>
      </c>
      <c r="D1142" s="11" t="s">
        <v>464</v>
      </c>
      <c r="E1142" s="1">
        <v>0</v>
      </c>
      <c r="G1142" s="2">
        <f t="shared" si="17"/>
        <v>0</v>
      </c>
      <c r="H1142" s="2">
        <v>0</v>
      </c>
    </row>
    <row r="1143" spans="2:8">
      <c r="B1143" s="237" t="s">
        <v>235</v>
      </c>
      <c r="C1143" s="237" t="s">
        <v>631</v>
      </c>
      <c r="D1143" s="13" t="s">
        <v>465</v>
      </c>
      <c r="E1143" s="1">
        <v>0</v>
      </c>
      <c r="G1143" s="2">
        <f t="shared" si="17"/>
        <v>0</v>
      </c>
      <c r="H1143" s="2">
        <v>0</v>
      </c>
    </row>
    <row r="1144" spans="2:8">
      <c r="B1144" s="237" t="s">
        <v>235</v>
      </c>
      <c r="C1144" s="237" t="s">
        <v>631</v>
      </c>
      <c r="D1144" s="12" t="s">
        <v>937</v>
      </c>
      <c r="E1144" s="1">
        <v>0</v>
      </c>
      <c r="G1144" s="2">
        <f t="shared" si="17"/>
        <v>0</v>
      </c>
      <c r="H1144" s="2">
        <v>0</v>
      </c>
    </row>
    <row r="1145" spans="2:8">
      <c r="B1145" s="237" t="s">
        <v>307</v>
      </c>
      <c r="C1145" s="237" t="s">
        <v>632</v>
      </c>
      <c r="D1145" s="5" t="s">
        <v>458</v>
      </c>
      <c r="E1145" s="1">
        <v>0</v>
      </c>
      <c r="G1145" s="2">
        <f t="shared" si="17"/>
        <v>0</v>
      </c>
      <c r="H1145" s="2">
        <v>0</v>
      </c>
    </row>
    <row r="1146" spans="2:8">
      <c r="B1146" s="237" t="s">
        <v>307</v>
      </c>
      <c r="C1146" s="237" t="s">
        <v>632</v>
      </c>
      <c r="D1146" s="6" t="s">
        <v>459</v>
      </c>
      <c r="E1146" s="1">
        <v>0</v>
      </c>
      <c r="G1146" s="2">
        <f t="shared" si="17"/>
        <v>0</v>
      </c>
      <c r="H1146" s="2">
        <v>0</v>
      </c>
    </row>
    <row r="1147" spans="2:8">
      <c r="B1147" s="237" t="s">
        <v>307</v>
      </c>
      <c r="C1147" s="237" t="s">
        <v>632</v>
      </c>
      <c r="D1147" s="7" t="s">
        <v>460</v>
      </c>
      <c r="E1147" s="1">
        <v>0</v>
      </c>
      <c r="G1147" s="2">
        <f t="shared" si="17"/>
        <v>0</v>
      </c>
      <c r="H1147" s="2">
        <v>0</v>
      </c>
    </row>
    <row r="1148" spans="2:8">
      <c r="B1148" s="237" t="s">
        <v>307</v>
      </c>
      <c r="C1148" s="237" t="s">
        <v>632</v>
      </c>
      <c r="D1148" s="8" t="s">
        <v>461</v>
      </c>
      <c r="E1148" s="1">
        <v>0</v>
      </c>
      <c r="G1148" s="2">
        <f t="shared" si="17"/>
        <v>0</v>
      </c>
      <c r="H1148" s="2">
        <v>0</v>
      </c>
    </row>
    <row r="1149" spans="2:8">
      <c r="B1149" s="237" t="s">
        <v>307</v>
      </c>
      <c r="C1149" s="237" t="s">
        <v>632</v>
      </c>
      <c r="D1149" s="9" t="s">
        <v>462</v>
      </c>
      <c r="E1149" s="1">
        <v>0</v>
      </c>
      <c r="G1149" s="2">
        <f t="shared" si="17"/>
        <v>0</v>
      </c>
      <c r="H1149" s="2">
        <v>0</v>
      </c>
    </row>
    <row r="1150" spans="2:8">
      <c r="B1150" s="237" t="s">
        <v>307</v>
      </c>
      <c r="C1150" s="237" t="s">
        <v>632</v>
      </c>
      <c r="D1150" s="10" t="s">
        <v>463</v>
      </c>
      <c r="E1150" s="1">
        <v>0</v>
      </c>
      <c r="G1150" s="2">
        <f t="shared" si="17"/>
        <v>0</v>
      </c>
      <c r="H1150" s="2">
        <v>0</v>
      </c>
    </row>
    <row r="1151" spans="2:8">
      <c r="B1151" s="237" t="s">
        <v>307</v>
      </c>
      <c r="C1151" s="237" t="s">
        <v>632</v>
      </c>
      <c r="D1151" s="11" t="s">
        <v>464</v>
      </c>
      <c r="E1151" s="1">
        <v>0</v>
      </c>
      <c r="G1151" s="2">
        <f t="shared" si="17"/>
        <v>0</v>
      </c>
      <c r="H1151" s="2">
        <v>0</v>
      </c>
    </row>
    <row r="1152" spans="2:8">
      <c r="B1152" s="237" t="s">
        <v>307</v>
      </c>
      <c r="C1152" s="237" t="s">
        <v>632</v>
      </c>
      <c r="D1152" s="13" t="s">
        <v>465</v>
      </c>
      <c r="E1152" s="1">
        <v>0</v>
      </c>
      <c r="G1152" s="2">
        <f t="shared" si="17"/>
        <v>0</v>
      </c>
      <c r="H1152" s="2">
        <v>0</v>
      </c>
    </row>
    <row r="1153" spans="2:8">
      <c r="B1153" s="237" t="s">
        <v>307</v>
      </c>
      <c r="C1153" s="237" t="s">
        <v>632</v>
      </c>
      <c r="D1153" s="12" t="s">
        <v>937</v>
      </c>
      <c r="E1153" s="1">
        <v>0</v>
      </c>
      <c r="G1153" s="2">
        <f t="shared" si="17"/>
        <v>0</v>
      </c>
      <c r="H1153" s="2">
        <v>0</v>
      </c>
    </row>
    <row r="1154" spans="2:8">
      <c r="B1154" s="237" t="s">
        <v>197</v>
      </c>
      <c r="C1154" s="237" t="s">
        <v>633</v>
      </c>
      <c r="D1154" s="5" t="s">
        <v>458</v>
      </c>
      <c r="E1154" s="1">
        <v>0</v>
      </c>
      <c r="G1154" s="2">
        <f t="shared" ref="G1154:G1217" si="18">E1154*F1154</f>
        <v>0</v>
      </c>
      <c r="H1154" s="2">
        <v>0</v>
      </c>
    </row>
    <row r="1155" spans="2:8">
      <c r="B1155" s="237" t="s">
        <v>197</v>
      </c>
      <c r="C1155" s="237" t="s">
        <v>633</v>
      </c>
      <c r="D1155" s="6" t="s">
        <v>459</v>
      </c>
      <c r="E1155" s="1">
        <v>0</v>
      </c>
      <c r="G1155" s="2">
        <f t="shared" si="18"/>
        <v>0</v>
      </c>
      <c r="H1155" s="2">
        <v>0</v>
      </c>
    </row>
    <row r="1156" spans="2:8">
      <c r="B1156" s="237" t="s">
        <v>197</v>
      </c>
      <c r="C1156" s="237" t="s">
        <v>633</v>
      </c>
      <c r="D1156" s="7" t="s">
        <v>460</v>
      </c>
      <c r="E1156" s="1">
        <v>0</v>
      </c>
      <c r="G1156" s="2">
        <f t="shared" si="18"/>
        <v>0</v>
      </c>
      <c r="H1156" s="2">
        <v>0</v>
      </c>
    </row>
    <row r="1157" spans="2:8">
      <c r="B1157" s="237" t="s">
        <v>197</v>
      </c>
      <c r="C1157" s="237" t="s">
        <v>633</v>
      </c>
      <c r="D1157" s="8" t="s">
        <v>461</v>
      </c>
      <c r="E1157" s="1">
        <v>0</v>
      </c>
      <c r="G1157" s="2">
        <f t="shared" si="18"/>
        <v>0</v>
      </c>
      <c r="H1157" s="2">
        <v>0</v>
      </c>
    </row>
    <row r="1158" spans="2:8">
      <c r="B1158" s="237" t="s">
        <v>197</v>
      </c>
      <c r="C1158" s="237" t="s">
        <v>633</v>
      </c>
      <c r="D1158" s="9" t="s">
        <v>462</v>
      </c>
      <c r="E1158" s="1">
        <v>0</v>
      </c>
      <c r="G1158" s="2">
        <f t="shared" si="18"/>
        <v>0</v>
      </c>
      <c r="H1158" s="2">
        <v>0</v>
      </c>
    </row>
    <row r="1159" spans="2:8">
      <c r="B1159" s="237" t="s">
        <v>197</v>
      </c>
      <c r="C1159" s="237" t="s">
        <v>633</v>
      </c>
      <c r="D1159" s="10" t="s">
        <v>463</v>
      </c>
      <c r="E1159" s="1">
        <v>0</v>
      </c>
      <c r="G1159" s="2">
        <f t="shared" si="18"/>
        <v>0</v>
      </c>
      <c r="H1159" s="2">
        <v>0</v>
      </c>
    </row>
    <row r="1160" spans="2:8">
      <c r="B1160" s="237" t="s">
        <v>197</v>
      </c>
      <c r="C1160" s="237" t="s">
        <v>633</v>
      </c>
      <c r="D1160" s="11" t="s">
        <v>464</v>
      </c>
      <c r="E1160" s="1">
        <v>0</v>
      </c>
      <c r="G1160" s="2">
        <f t="shared" si="18"/>
        <v>0</v>
      </c>
      <c r="H1160" s="2">
        <v>0</v>
      </c>
    </row>
    <row r="1161" spans="2:8">
      <c r="B1161" s="237" t="s">
        <v>197</v>
      </c>
      <c r="C1161" s="237" t="s">
        <v>633</v>
      </c>
      <c r="D1161" s="13" t="s">
        <v>465</v>
      </c>
      <c r="E1161" s="1">
        <v>0</v>
      </c>
      <c r="G1161" s="2">
        <f t="shared" si="18"/>
        <v>0</v>
      </c>
      <c r="H1161" s="2">
        <v>0</v>
      </c>
    </row>
    <row r="1162" spans="2:8">
      <c r="B1162" s="237" t="s">
        <v>197</v>
      </c>
      <c r="C1162" s="237" t="s">
        <v>633</v>
      </c>
      <c r="D1162" s="12" t="s">
        <v>937</v>
      </c>
      <c r="E1162" s="1">
        <v>0</v>
      </c>
      <c r="G1162" s="2">
        <f t="shared" si="18"/>
        <v>0</v>
      </c>
      <c r="H1162" s="2">
        <v>0</v>
      </c>
    </row>
    <row r="1163" spans="2:8">
      <c r="B1163" s="237" t="s">
        <v>223</v>
      </c>
      <c r="C1163" s="237" t="s">
        <v>634</v>
      </c>
      <c r="D1163" s="5" t="s">
        <v>458</v>
      </c>
      <c r="E1163" s="1">
        <v>0</v>
      </c>
      <c r="G1163" s="2">
        <f t="shared" si="18"/>
        <v>0</v>
      </c>
      <c r="H1163" s="2">
        <v>0</v>
      </c>
    </row>
    <row r="1164" spans="2:8">
      <c r="B1164" s="237" t="s">
        <v>223</v>
      </c>
      <c r="C1164" s="237" t="s">
        <v>634</v>
      </c>
      <c r="D1164" s="6" t="s">
        <v>459</v>
      </c>
      <c r="E1164" s="1">
        <v>0</v>
      </c>
      <c r="G1164" s="2">
        <f t="shared" si="18"/>
        <v>0</v>
      </c>
      <c r="H1164" s="2">
        <v>0</v>
      </c>
    </row>
    <row r="1165" spans="2:8">
      <c r="B1165" s="237" t="s">
        <v>223</v>
      </c>
      <c r="C1165" s="237" t="s">
        <v>634</v>
      </c>
      <c r="D1165" s="7" t="s">
        <v>460</v>
      </c>
      <c r="E1165" s="1">
        <v>0</v>
      </c>
      <c r="G1165" s="2">
        <f t="shared" si="18"/>
        <v>0</v>
      </c>
      <c r="H1165" s="2">
        <v>0</v>
      </c>
    </row>
    <row r="1166" spans="2:8">
      <c r="B1166" s="237" t="s">
        <v>223</v>
      </c>
      <c r="C1166" s="237" t="s">
        <v>634</v>
      </c>
      <c r="D1166" s="8" t="s">
        <v>461</v>
      </c>
      <c r="E1166" s="1">
        <v>0</v>
      </c>
      <c r="G1166" s="2">
        <f t="shared" si="18"/>
        <v>0</v>
      </c>
      <c r="H1166" s="2">
        <v>0</v>
      </c>
    </row>
    <row r="1167" spans="2:8">
      <c r="B1167" s="237" t="s">
        <v>223</v>
      </c>
      <c r="C1167" s="237" t="s">
        <v>634</v>
      </c>
      <c r="D1167" s="9" t="s">
        <v>462</v>
      </c>
      <c r="E1167" s="1">
        <v>0</v>
      </c>
      <c r="G1167" s="2">
        <f t="shared" si="18"/>
        <v>0</v>
      </c>
      <c r="H1167" s="2">
        <v>0</v>
      </c>
    </row>
    <row r="1168" spans="2:8">
      <c r="B1168" s="237" t="s">
        <v>223</v>
      </c>
      <c r="C1168" s="237" t="s">
        <v>634</v>
      </c>
      <c r="D1168" s="10" t="s">
        <v>463</v>
      </c>
      <c r="E1168" s="1">
        <v>0</v>
      </c>
      <c r="G1168" s="2">
        <f t="shared" si="18"/>
        <v>0</v>
      </c>
      <c r="H1168" s="2">
        <v>0</v>
      </c>
    </row>
    <row r="1169" spans="2:8">
      <c r="B1169" s="237" t="s">
        <v>223</v>
      </c>
      <c r="C1169" s="237" t="s">
        <v>634</v>
      </c>
      <c r="D1169" s="11" t="s">
        <v>464</v>
      </c>
      <c r="E1169" s="1">
        <v>0</v>
      </c>
      <c r="G1169" s="2">
        <f t="shared" si="18"/>
        <v>0</v>
      </c>
      <c r="H1169" s="2">
        <v>0</v>
      </c>
    </row>
    <row r="1170" spans="2:8">
      <c r="B1170" s="237" t="s">
        <v>223</v>
      </c>
      <c r="C1170" s="237" t="s">
        <v>634</v>
      </c>
      <c r="D1170" s="13" t="s">
        <v>465</v>
      </c>
      <c r="E1170" s="1">
        <v>0</v>
      </c>
      <c r="G1170" s="2">
        <f t="shared" si="18"/>
        <v>0</v>
      </c>
      <c r="H1170" s="2">
        <v>0</v>
      </c>
    </row>
    <row r="1171" spans="2:8">
      <c r="B1171" s="237" t="s">
        <v>223</v>
      </c>
      <c r="C1171" s="237" t="s">
        <v>634</v>
      </c>
      <c r="D1171" s="12" t="s">
        <v>937</v>
      </c>
      <c r="E1171" s="1">
        <v>0</v>
      </c>
      <c r="G1171" s="2">
        <f t="shared" si="18"/>
        <v>0</v>
      </c>
      <c r="H1171" s="2">
        <v>0</v>
      </c>
    </row>
    <row r="1172" spans="2:8">
      <c r="B1172" s="237" t="s">
        <v>224</v>
      </c>
      <c r="C1172" s="237" t="s">
        <v>635</v>
      </c>
      <c r="D1172" s="5" t="s">
        <v>458</v>
      </c>
      <c r="E1172" s="1">
        <v>0</v>
      </c>
      <c r="G1172" s="2">
        <f t="shared" si="18"/>
        <v>0</v>
      </c>
      <c r="H1172" s="2">
        <v>0</v>
      </c>
    </row>
    <row r="1173" spans="2:8">
      <c r="B1173" s="237" t="s">
        <v>224</v>
      </c>
      <c r="C1173" s="237" t="s">
        <v>635</v>
      </c>
      <c r="D1173" s="6" t="s">
        <v>459</v>
      </c>
      <c r="E1173" s="1">
        <v>0</v>
      </c>
      <c r="G1173" s="2">
        <f t="shared" si="18"/>
        <v>0</v>
      </c>
      <c r="H1173" s="2">
        <v>0</v>
      </c>
    </row>
    <row r="1174" spans="2:8">
      <c r="B1174" s="237" t="s">
        <v>224</v>
      </c>
      <c r="C1174" s="237" t="s">
        <v>635</v>
      </c>
      <c r="D1174" s="7" t="s">
        <v>460</v>
      </c>
      <c r="E1174" s="1">
        <v>0</v>
      </c>
      <c r="G1174" s="2">
        <f t="shared" si="18"/>
        <v>0</v>
      </c>
      <c r="H1174" s="2">
        <v>0</v>
      </c>
    </row>
    <row r="1175" spans="2:8">
      <c r="B1175" s="237" t="s">
        <v>224</v>
      </c>
      <c r="C1175" s="237" t="s">
        <v>635</v>
      </c>
      <c r="D1175" s="8" t="s">
        <v>461</v>
      </c>
      <c r="E1175" s="1">
        <v>0</v>
      </c>
      <c r="G1175" s="2">
        <f t="shared" si="18"/>
        <v>0</v>
      </c>
      <c r="H1175" s="2">
        <v>0</v>
      </c>
    </row>
    <row r="1176" spans="2:8">
      <c r="B1176" s="237" t="s">
        <v>224</v>
      </c>
      <c r="C1176" s="237" t="s">
        <v>635</v>
      </c>
      <c r="D1176" s="9" t="s">
        <v>462</v>
      </c>
      <c r="E1176" s="1">
        <v>0</v>
      </c>
      <c r="G1176" s="2">
        <f t="shared" si="18"/>
        <v>0</v>
      </c>
      <c r="H1176" s="2">
        <v>0</v>
      </c>
    </row>
    <row r="1177" spans="2:8">
      <c r="B1177" s="237" t="s">
        <v>224</v>
      </c>
      <c r="C1177" s="237" t="s">
        <v>635</v>
      </c>
      <c r="D1177" s="10" t="s">
        <v>463</v>
      </c>
      <c r="E1177" s="1">
        <v>0</v>
      </c>
      <c r="G1177" s="2">
        <f t="shared" si="18"/>
        <v>0</v>
      </c>
      <c r="H1177" s="2">
        <v>0</v>
      </c>
    </row>
    <row r="1178" spans="2:8">
      <c r="B1178" s="237" t="s">
        <v>224</v>
      </c>
      <c r="C1178" s="237" t="s">
        <v>635</v>
      </c>
      <c r="D1178" s="11" t="s">
        <v>464</v>
      </c>
      <c r="E1178" s="1">
        <v>0</v>
      </c>
      <c r="G1178" s="2">
        <f t="shared" si="18"/>
        <v>0</v>
      </c>
      <c r="H1178" s="2">
        <v>0</v>
      </c>
    </row>
    <row r="1179" spans="2:8">
      <c r="B1179" s="237" t="s">
        <v>224</v>
      </c>
      <c r="C1179" s="237" t="s">
        <v>635</v>
      </c>
      <c r="D1179" s="13" t="s">
        <v>465</v>
      </c>
      <c r="E1179" s="1">
        <v>0</v>
      </c>
      <c r="G1179" s="2">
        <f t="shared" si="18"/>
        <v>0</v>
      </c>
      <c r="H1179" s="2">
        <v>0</v>
      </c>
    </row>
    <row r="1180" spans="2:8">
      <c r="B1180" s="237" t="s">
        <v>224</v>
      </c>
      <c r="C1180" s="237" t="s">
        <v>635</v>
      </c>
      <c r="D1180" s="12" t="s">
        <v>937</v>
      </c>
      <c r="E1180" s="1">
        <v>0</v>
      </c>
      <c r="G1180" s="2">
        <f t="shared" si="18"/>
        <v>0</v>
      </c>
      <c r="H1180" s="2">
        <v>0</v>
      </c>
    </row>
    <row r="1181" spans="2:8">
      <c r="B1181" s="237" t="s">
        <v>162</v>
      </c>
      <c r="C1181" s="237" t="s">
        <v>636</v>
      </c>
      <c r="D1181" s="5" t="s">
        <v>458</v>
      </c>
      <c r="E1181" s="1">
        <v>0</v>
      </c>
      <c r="G1181" s="2">
        <f t="shared" si="18"/>
        <v>0</v>
      </c>
      <c r="H1181" s="2">
        <v>0</v>
      </c>
    </row>
    <row r="1182" spans="2:8">
      <c r="B1182" s="237" t="s">
        <v>162</v>
      </c>
      <c r="C1182" s="237" t="s">
        <v>636</v>
      </c>
      <c r="D1182" s="6" t="s">
        <v>459</v>
      </c>
      <c r="E1182" s="1">
        <v>0</v>
      </c>
      <c r="G1182" s="2">
        <f t="shared" si="18"/>
        <v>0</v>
      </c>
      <c r="H1182" s="2">
        <v>0</v>
      </c>
    </row>
    <row r="1183" spans="2:8">
      <c r="B1183" s="237" t="s">
        <v>162</v>
      </c>
      <c r="C1183" s="237" t="s">
        <v>636</v>
      </c>
      <c r="D1183" s="7" t="s">
        <v>460</v>
      </c>
      <c r="E1183" s="1">
        <v>0</v>
      </c>
      <c r="G1183" s="2">
        <f t="shared" si="18"/>
        <v>0</v>
      </c>
      <c r="H1183" s="2">
        <v>0</v>
      </c>
    </row>
    <row r="1184" spans="2:8">
      <c r="B1184" s="237" t="s">
        <v>162</v>
      </c>
      <c r="C1184" s="237" t="s">
        <v>636</v>
      </c>
      <c r="D1184" s="8" t="s">
        <v>461</v>
      </c>
      <c r="E1184" s="1">
        <v>0</v>
      </c>
      <c r="G1184" s="2">
        <f t="shared" si="18"/>
        <v>0</v>
      </c>
      <c r="H1184" s="2">
        <v>0</v>
      </c>
    </row>
    <row r="1185" spans="2:8">
      <c r="B1185" s="237" t="s">
        <v>162</v>
      </c>
      <c r="C1185" s="237" t="s">
        <v>636</v>
      </c>
      <c r="D1185" s="9" t="s">
        <v>462</v>
      </c>
      <c r="E1185" s="1">
        <v>0</v>
      </c>
      <c r="G1185" s="2">
        <f t="shared" si="18"/>
        <v>0</v>
      </c>
      <c r="H1185" s="2">
        <v>0</v>
      </c>
    </row>
    <row r="1186" spans="2:8">
      <c r="B1186" s="237" t="s">
        <v>162</v>
      </c>
      <c r="C1186" s="237" t="s">
        <v>636</v>
      </c>
      <c r="D1186" s="10" t="s">
        <v>463</v>
      </c>
      <c r="E1186" s="1">
        <v>0</v>
      </c>
      <c r="G1186" s="2">
        <f t="shared" si="18"/>
        <v>0</v>
      </c>
      <c r="H1186" s="2">
        <v>0</v>
      </c>
    </row>
    <row r="1187" spans="2:8">
      <c r="B1187" s="237" t="s">
        <v>162</v>
      </c>
      <c r="C1187" s="237" t="s">
        <v>636</v>
      </c>
      <c r="D1187" s="11" t="s">
        <v>464</v>
      </c>
      <c r="E1187" s="1">
        <v>0</v>
      </c>
      <c r="G1187" s="2">
        <f t="shared" si="18"/>
        <v>0</v>
      </c>
      <c r="H1187" s="2">
        <v>0</v>
      </c>
    </row>
    <row r="1188" spans="2:8">
      <c r="B1188" s="237" t="s">
        <v>162</v>
      </c>
      <c r="C1188" s="237" t="s">
        <v>636</v>
      </c>
      <c r="D1188" s="13" t="s">
        <v>465</v>
      </c>
      <c r="E1188" s="1">
        <v>0</v>
      </c>
      <c r="G1188" s="2">
        <f t="shared" si="18"/>
        <v>0</v>
      </c>
      <c r="H1188" s="2">
        <v>0</v>
      </c>
    </row>
    <row r="1189" spans="2:8">
      <c r="B1189" s="237" t="s">
        <v>162</v>
      </c>
      <c r="C1189" s="237" t="s">
        <v>636</v>
      </c>
      <c r="D1189" s="12" t="s">
        <v>937</v>
      </c>
      <c r="E1189" s="1">
        <v>0</v>
      </c>
      <c r="G1189" s="2">
        <f t="shared" si="18"/>
        <v>0</v>
      </c>
      <c r="H1189" s="2">
        <v>0</v>
      </c>
    </row>
    <row r="1190" spans="2:8">
      <c r="B1190" s="237" t="s">
        <v>294</v>
      </c>
      <c r="C1190" s="237" t="s">
        <v>637</v>
      </c>
      <c r="D1190" s="5" t="s">
        <v>458</v>
      </c>
      <c r="E1190" s="1">
        <v>0</v>
      </c>
      <c r="G1190" s="2">
        <f t="shared" si="18"/>
        <v>0</v>
      </c>
      <c r="H1190" s="2">
        <v>0</v>
      </c>
    </row>
    <row r="1191" spans="2:8">
      <c r="B1191" s="237" t="s">
        <v>294</v>
      </c>
      <c r="C1191" s="237" t="s">
        <v>637</v>
      </c>
      <c r="D1191" s="6" t="s">
        <v>459</v>
      </c>
      <c r="E1191" s="1">
        <v>0</v>
      </c>
      <c r="G1191" s="2">
        <f t="shared" si="18"/>
        <v>0</v>
      </c>
      <c r="H1191" s="2">
        <v>0</v>
      </c>
    </row>
    <row r="1192" spans="2:8">
      <c r="B1192" s="237" t="s">
        <v>294</v>
      </c>
      <c r="C1192" s="237" t="s">
        <v>637</v>
      </c>
      <c r="D1192" s="7" t="s">
        <v>460</v>
      </c>
      <c r="E1192" s="1">
        <v>0</v>
      </c>
      <c r="G1192" s="2">
        <f t="shared" si="18"/>
        <v>0</v>
      </c>
      <c r="H1192" s="2">
        <v>0</v>
      </c>
    </row>
    <row r="1193" spans="2:8">
      <c r="B1193" s="237" t="s">
        <v>294</v>
      </c>
      <c r="C1193" s="237" t="s">
        <v>637</v>
      </c>
      <c r="D1193" s="8" t="s">
        <v>461</v>
      </c>
      <c r="E1193" s="1">
        <v>0</v>
      </c>
      <c r="G1193" s="2">
        <f t="shared" si="18"/>
        <v>0</v>
      </c>
      <c r="H1193" s="2">
        <v>0</v>
      </c>
    </row>
    <row r="1194" spans="2:8">
      <c r="B1194" s="237" t="s">
        <v>294</v>
      </c>
      <c r="C1194" s="237" t="s">
        <v>637</v>
      </c>
      <c r="D1194" s="9" t="s">
        <v>462</v>
      </c>
      <c r="E1194" s="1">
        <v>0</v>
      </c>
      <c r="G1194" s="2">
        <f t="shared" si="18"/>
        <v>0</v>
      </c>
      <c r="H1194" s="2">
        <v>0</v>
      </c>
    </row>
    <row r="1195" spans="2:8">
      <c r="B1195" s="237" t="s">
        <v>294</v>
      </c>
      <c r="C1195" s="237" t="s">
        <v>637</v>
      </c>
      <c r="D1195" s="10" t="s">
        <v>463</v>
      </c>
      <c r="E1195" s="1">
        <v>0</v>
      </c>
      <c r="G1195" s="2">
        <f t="shared" si="18"/>
        <v>0</v>
      </c>
      <c r="H1195" s="2">
        <v>0</v>
      </c>
    </row>
    <row r="1196" spans="2:8">
      <c r="B1196" s="237" t="s">
        <v>294</v>
      </c>
      <c r="C1196" s="237" t="s">
        <v>637</v>
      </c>
      <c r="D1196" s="11" t="s">
        <v>464</v>
      </c>
      <c r="E1196" s="1">
        <v>0</v>
      </c>
      <c r="G1196" s="2">
        <f t="shared" si="18"/>
        <v>0</v>
      </c>
      <c r="H1196" s="2">
        <v>0</v>
      </c>
    </row>
    <row r="1197" spans="2:8">
      <c r="B1197" s="237" t="s">
        <v>294</v>
      </c>
      <c r="C1197" s="237" t="s">
        <v>637</v>
      </c>
      <c r="D1197" s="13" t="s">
        <v>465</v>
      </c>
      <c r="E1197" s="1">
        <v>0</v>
      </c>
      <c r="G1197" s="2">
        <f t="shared" si="18"/>
        <v>0</v>
      </c>
      <c r="H1197" s="2">
        <v>0</v>
      </c>
    </row>
    <row r="1198" spans="2:8">
      <c r="B1198" s="237" t="s">
        <v>294</v>
      </c>
      <c r="C1198" s="237" t="s">
        <v>637</v>
      </c>
      <c r="D1198" s="12" t="s">
        <v>937</v>
      </c>
      <c r="E1198" s="1">
        <v>0</v>
      </c>
      <c r="G1198" s="2">
        <f t="shared" si="18"/>
        <v>0</v>
      </c>
      <c r="H1198" s="2">
        <v>0</v>
      </c>
    </row>
    <row r="1199" spans="2:8">
      <c r="B1199" s="237" t="s">
        <v>163</v>
      </c>
      <c r="C1199" s="237" t="s">
        <v>638</v>
      </c>
      <c r="D1199" s="5" t="s">
        <v>458</v>
      </c>
      <c r="E1199" s="1">
        <v>0</v>
      </c>
      <c r="G1199" s="2">
        <f t="shared" si="18"/>
        <v>0</v>
      </c>
      <c r="H1199" s="2">
        <v>0</v>
      </c>
    </row>
    <row r="1200" spans="2:8">
      <c r="B1200" s="237" t="s">
        <v>163</v>
      </c>
      <c r="C1200" s="237" t="s">
        <v>638</v>
      </c>
      <c r="D1200" s="6" t="s">
        <v>459</v>
      </c>
      <c r="E1200" s="1">
        <v>0</v>
      </c>
      <c r="G1200" s="2">
        <f t="shared" si="18"/>
        <v>0</v>
      </c>
      <c r="H1200" s="2">
        <v>0</v>
      </c>
    </row>
    <row r="1201" spans="2:8">
      <c r="B1201" s="237" t="s">
        <v>163</v>
      </c>
      <c r="C1201" s="237" t="s">
        <v>638</v>
      </c>
      <c r="D1201" s="7" t="s">
        <v>460</v>
      </c>
      <c r="E1201" s="1">
        <v>0</v>
      </c>
      <c r="G1201" s="2">
        <f t="shared" si="18"/>
        <v>0</v>
      </c>
      <c r="H1201" s="2">
        <v>0</v>
      </c>
    </row>
    <row r="1202" spans="2:8">
      <c r="B1202" s="237" t="s">
        <v>163</v>
      </c>
      <c r="C1202" s="237" t="s">
        <v>638</v>
      </c>
      <c r="D1202" s="8" t="s">
        <v>461</v>
      </c>
      <c r="E1202" s="1">
        <v>0</v>
      </c>
      <c r="G1202" s="2">
        <f t="shared" si="18"/>
        <v>0</v>
      </c>
      <c r="H1202" s="2">
        <v>0</v>
      </c>
    </row>
    <row r="1203" spans="2:8">
      <c r="B1203" s="237" t="s">
        <v>163</v>
      </c>
      <c r="C1203" s="237" t="s">
        <v>638</v>
      </c>
      <c r="D1203" s="9" t="s">
        <v>462</v>
      </c>
      <c r="E1203" s="1">
        <v>0</v>
      </c>
      <c r="G1203" s="2">
        <f t="shared" si="18"/>
        <v>0</v>
      </c>
      <c r="H1203" s="2">
        <v>0</v>
      </c>
    </row>
    <row r="1204" spans="2:8">
      <c r="B1204" s="237" t="s">
        <v>163</v>
      </c>
      <c r="C1204" s="237" t="s">
        <v>638</v>
      </c>
      <c r="D1204" s="10" t="s">
        <v>463</v>
      </c>
      <c r="E1204" s="1">
        <v>0</v>
      </c>
      <c r="G1204" s="2">
        <f t="shared" si="18"/>
        <v>0</v>
      </c>
      <c r="H1204" s="2">
        <v>0</v>
      </c>
    </row>
    <row r="1205" spans="2:8">
      <c r="B1205" s="237" t="s">
        <v>163</v>
      </c>
      <c r="C1205" s="237" t="s">
        <v>638</v>
      </c>
      <c r="D1205" s="11" t="s">
        <v>464</v>
      </c>
      <c r="E1205" s="1">
        <v>0</v>
      </c>
      <c r="G1205" s="2">
        <f t="shared" si="18"/>
        <v>0</v>
      </c>
      <c r="H1205" s="2">
        <v>0</v>
      </c>
    </row>
    <row r="1206" spans="2:8">
      <c r="B1206" s="237" t="s">
        <v>163</v>
      </c>
      <c r="C1206" s="237" t="s">
        <v>638</v>
      </c>
      <c r="D1206" s="13" t="s">
        <v>465</v>
      </c>
      <c r="E1206" s="1">
        <v>0</v>
      </c>
      <c r="G1206" s="2">
        <f t="shared" si="18"/>
        <v>0</v>
      </c>
      <c r="H1206" s="2">
        <v>0</v>
      </c>
    </row>
    <row r="1207" spans="2:8">
      <c r="B1207" s="237" t="s">
        <v>163</v>
      </c>
      <c r="C1207" s="237" t="s">
        <v>638</v>
      </c>
      <c r="D1207" s="12" t="s">
        <v>937</v>
      </c>
      <c r="E1207" s="1">
        <v>0</v>
      </c>
      <c r="G1207" s="2">
        <f t="shared" si="18"/>
        <v>0</v>
      </c>
      <c r="H1207" s="2">
        <v>0</v>
      </c>
    </row>
    <row r="1208" spans="2:8">
      <c r="B1208" s="237" t="s">
        <v>308</v>
      </c>
      <c r="C1208" s="237" t="s">
        <v>639</v>
      </c>
      <c r="D1208" s="5" t="s">
        <v>458</v>
      </c>
      <c r="E1208" s="1">
        <v>0</v>
      </c>
      <c r="G1208" s="2">
        <f t="shared" si="18"/>
        <v>0</v>
      </c>
      <c r="H1208" s="2">
        <v>0</v>
      </c>
    </row>
    <row r="1209" spans="2:8">
      <c r="B1209" s="237" t="s">
        <v>308</v>
      </c>
      <c r="C1209" s="237" t="s">
        <v>639</v>
      </c>
      <c r="D1209" s="6" t="s">
        <v>459</v>
      </c>
      <c r="E1209" s="1">
        <v>0</v>
      </c>
      <c r="G1209" s="2">
        <f t="shared" si="18"/>
        <v>0</v>
      </c>
      <c r="H1209" s="2">
        <v>0</v>
      </c>
    </row>
    <row r="1210" spans="2:8">
      <c r="B1210" s="237" t="s">
        <v>308</v>
      </c>
      <c r="C1210" s="237" t="s">
        <v>639</v>
      </c>
      <c r="D1210" s="7" t="s">
        <v>460</v>
      </c>
      <c r="E1210" s="1">
        <v>0</v>
      </c>
      <c r="G1210" s="2">
        <f t="shared" si="18"/>
        <v>0</v>
      </c>
      <c r="H1210" s="2">
        <v>0</v>
      </c>
    </row>
    <row r="1211" spans="2:8">
      <c r="B1211" s="237" t="s">
        <v>308</v>
      </c>
      <c r="C1211" s="237" t="s">
        <v>639</v>
      </c>
      <c r="D1211" s="8" t="s">
        <v>461</v>
      </c>
      <c r="E1211" s="1">
        <v>0</v>
      </c>
      <c r="G1211" s="2">
        <f t="shared" si="18"/>
        <v>0</v>
      </c>
      <c r="H1211" s="2">
        <v>0</v>
      </c>
    </row>
    <row r="1212" spans="2:8">
      <c r="B1212" s="237" t="s">
        <v>308</v>
      </c>
      <c r="C1212" s="237" t="s">
        <v>639</v>
      </c>
      <c r="D1212" s="9" t="s">
        <v>462</v>
      </c>
      <c r="E1212" s="1">
        <v>0</v>
      </c>
      <c r="G1212" s="2">
        <f t="shared" si="18"/>
        <v>0</v>
      </c>
      <c r="H1212" s="2">
        <v>0</v>
      </c>
    </row>
    <row r="1213" spans="2:8">
      <c r="B1213" s="237" t="s">
        <v>308</v>
      </c>
      <c r="C1213" s="237" t="s">
        <v>639</v>
      </c>
      <c r="D1213" s="10" t="s">
        <v>463</v>
      </c>
      <c r="E1213" s="1">
        <v>0</v>
      </c>
      <c r="G1213" s="2">
        <f t="shared" si="18"/>
        <v>0</v>
      </c>
      <c r="H1213" s="2">
        <v>0</v>
      </c>
    </row>
    <row r="1214" spans="2:8">
      <c r="B1214" s="237" t="s">
        <v>308</v>
      </c>
      <c r="C1214" s="237" t="s">
        <v>639</v>
      </c>
      <c r="D1214" s="11" t="s">
        <v>464</v>
      </c>
      <c r="E1214" s="1">
        <v>0</v>
      </c>
      <c r="G1214" s="2">
        <f t="shared" si="18"/>
        <v>0</v>
      </c>
      <c r="H1214" s="2">
        <v>0</v>
      </c>
    </row>
    <row r="1215" spans="2:8">
      <c r="B1215" s="237" t="s">
        <v>308</v>
      </c>
      <c r="C1215" s="237" t="s">
        <v>639</v>
      </c>
      <c r="D1215" s="13" t="s">
        <v>465</v>
      </c>
      <c r="E1215" s="1">
        <v>0</v>
      </c>
      <c r="G1215" s="2">
        <f t="shared" si="18"/>
        <v>0</v>
      </c>
      <c r="H1215" s="2">
        <v>0</v>
      </c>
    </row>
    <row r="1216" spans="2:8">
      <c r="B1216" s="237" t="s">
        <v>308</v>
      </c>
      <c r="C1216" s="237" t="s">
        <v>639</v>
      </c>
      <c r="D1216" s="12" t="s">
        <v>937</v>
      </c>
      <c r="E1216" s="1">
        <v>0</v>
      </c>
      <c r="G1216" s="2">
        <f t="shared" si="18"/>
        <v>0</v>
      </c>
      <c r="H1216" s="2">
        <v>0</v>
      </c>
    </row>
    <row r="1217" spans="2:8">
      <c r="B1217" s="237" t="s">
        <v>182</v>
      </c>
      <c r="C1217" s="237" t="s">
        <v>640</v>
      </c>
      <c r="D1217" s="5" t="s">
        <v>458</v>
      </c>
      <c r="E1217" s="1">
        <v>0</v>
      </c>
      <c r="G1217" s="2">
        <f t="shared" si="18"/>
        <v>0</v>
      </c>
      <c r="H1217" s="2">
        <v>0</v>
      </c>
    </row>
    <row r="1218" spans="2:8">
      <c r="B1218" s="237" t="s">
        <v>182</v>
      </c>
      <c r="C1218" s="237" t="s">
        <v>640</v>
      </c>
      <c r="D1218" s="6" t="s">
        <v>459</v>
      </c>
      <c r="E1218" s="1">
        <v>0</v>
      </c>
      <c r="G1218" s="2">
        <f t="shared" ref="G1218:G1281" si="19">E1218*F1218</f>
        <v>0</v>
      </c>
      <c r="H1218" s="2">
        <v>0</v>
      </c>
    </row>
    <row r="1219" spans="2:8">
      <c r="B1219" s="237" t="s">
        <v>182</v>
      </c>
      <c r="C1219" s="237" t="s">
        <v>640</v>
      </c>
      <c r="D1219" s="7" t="s">
        <v>460</v>
      </c>
      <c r="E1219" s="1">
        <v>0</v>
      </c>
      <c r="G1219" s="2">
        <f t="shared" si="19"/>
        <v>0</v>
      </c>
      <c r="H1219" s="2">
        <v>0</v>
      </c>
    </row>
    <row r="1220" spans="2:8">
      <c r="B1220" s="237" t="s">
        <v>182</v>
      </c>
      <c r="C1220" s="237" t="s">
        <v>640</v>
      </c>
      <c r="D1220" s="8" t="s">
        <v>461</v>
      </c>
      <c r="E1220" s="1">
        <v>0</v>
      </c>
      <c r="G1220" s="2">
        <f t="shared" si="19"/>
        <v>0</v>
      </c>
      <c r="H1220" s="2">
        <v>0</v>
      </c>
    </row>
    <row r="1221" spans="2:8">
      <c r="B1221" s="237" t="s">
        <v>182</v>
      </c>
      <c r="C1221" s="237" t="s">
        <v>640</v>
      </c>
      <c r="D1221" s="9" t="s">
        <v>462</v>
      </c>
      <c r="E1221" s="1">
        <v>0</v>
      </c>
      <c r="G1221" s="2">
        <f t="shared" si="19"/>
        <v>0</v>
      </c>
      <c r="H1221" s="2">
        <v>0</v>
      </c>
    </row>
    <row r="1222" spans="2:8">
      <c r="B1222" s="237" t="s">
        <v>182</v>
      </c>
      <c r="C1222" s="237" t="s">
        <v>640</v>
      </c>
      <c r="D1222" s="10" t="s">
        <v>463</v>
      </c>
      <c r="E1222" s="1">
        <v>0</v>
      </c>
      <c r="G1222" s="2">
        <f t="shared" si="19"/>
        <v>0</v>
      </c>
      <c r="H1222" s="2">
        <v>0</v>
      </c>
    </row>
    <row r="1223" spans="2:8">
      <c r="B1223" s="237" t="s">
        <v>182</v>
      </c>
      <c r="C1223" s="237" t="s">
        <v>640</v>
      </c>
      <c r="D1223" s="11" t="s">
        <v>464</v>
      </c>
      <c r="E1223" s="1">
        <v>0</v>
      </c>
      <c r="G1223" s="2">
        <f t="shared" si="19"/>
        <v>0</v>
      </c>
      <c r="H1223" s="2">
        <v>0</v>
      </c>
    </row>
    <row r="1224" spans="2:8">
      <c r="B1224" s="237" t="s">
        <v>182</v>
      </c>
      <c r="C1224" s="237" t="s">
        <v>640</v>
      </c>
      <c r="D1224" s="13" t="s">
        <v>465</v>
      </c>
      <c r="E1224" s="1">
        <v>0</v>
      </c>
      <c r="G1224" s="2">
        <f t="shared" si="19"/>
        <v>0</v>
      </c>
      <c r="H1224" s="2">
        <v>0</v>
      </c>
    </row>
    <row r="1225" spans="2:8">
      <c r="B1225" s="237" t="s">
        <v>182</v>
      </c>
      <c r="C1225" s="237" t="s">
        <v>640</v>
      </c>
      <c r="D1225" s="12" t="s">
        <v>937</v>
      </c>
      <c r="E1225" s="1">
        <v>0</v>
      </c>
      <c r="G1225" s="2">
        <f t="shared" si="19"/>
        <v>0</v>
      </c>
      <c r="H1225" s="2">
        <v>0</v>
      </c>
    </row>
    <row r="1226" spans="2:8">
      <c r="B1226" s="237" t="s">
        <v>183</v>
      </c>
      <c r="C1226" s="237" t="s">
        <v>641</v>
      </c>
      <c r="D1226" s="5" t="s">
        <v>458</v>
      </c>
      <c r="E1226" s="1">
        <v>0</v>
      </c>
      <c r="G1226" s="2">
        <f t="shared" si="19"/>
        <v>0</v>
      </c>
      <c r="H1226" s="2">
        <v>0</v>
      </c>
    </row>
    <row r="1227" spans="2:8">
      <c r="B1227" s="237" t="s">
        <v>183</v>
      </c>
      <c r="C1227" s="237" t="s">
        <v>641</v>
      </c>
      <c r="D1227" s="6" t="s">
        <v>459</v>
      </c>
      <c r="E1227" s="1">
        <v>0</v>
      </c>
      <c r="G1227" s="2">
        <f t="shared" si="19"/>
        <v>0</v>
      </c>
      <c r="H1227" s="2">
        <v>0</v>
      </c>
    </row>
    <row r="1228" spans="2:8">
      <c r="B1228" s="237" t="s">
        <v>183</v>
      </c>
      <c r="C1228" s="237" t="s">
        <v>641</v>
      </c>
      <c r="D1228" s="7" t="s">
        <v>460</v>
      </c>
      <c r="E1228" s="1">
        <v>0</v>
      </c>
      <c r="G1228" s="2">
        <f t="shared" si="19"/>
        <v>0</v>
      </c>
      <c r="H1228" s="2">
        <v>0</v>
      </c>
    </row>
    <row r="1229" spans="2:8">
      <c r="B1229" s="237" t="s">
        <v>183</v>
      </c>
      <c r="C1229" s="237" t="s">
        <v>641</v>
      </c>
      <c r="D1229" s="8" t="s">
        <v>461</v>
      </c>
      <c r="E1229" s="1">
        <v>0</v>
      </c>
      <c r="G1229" s="2">
        <f t="shared" si="19"/>
        <v>0</v>
      </c>
      <c r="H1229" s="2">
        <v>0</v>
      </c>
    </row>
    <row r="1230" spans="2:8">
      <c r="B1230" s="237" t="s">
        <v>183</v>
      </c>
      <c r="C1230" s="237" t="s">
        <v>641</v>
      </c>
      <c r="D1230" s="9" t="s">
        <v>462</v>
      </c>
      <c r="E1230" s="1">
        <v>0</v>
      </c>
      <c r="G1230" s="2">
        <f t="shared" si="19"/>
        <v>0</v>
      </c>
      <c r="H1230" s="2">
        <v>0</v>
      </c>
    </row>
    <row r="1231" spans="2:8">
      <c r="B1231" s="237" t="s">
        <v>183</v>
      </c>
      <c r="C1231" s="237" t="s">
        <v>641</v>
      </c>
      <c r="D1231" s="10" t="s">
        <v>463</v>
      </c>
      <c r="E1231" s="1">
        <v>0</v>
      </c>
      <c r="G1231" s="2">
        <f t="shared" si="19"/>
        <v>0</v>
      </c>
      <c r="H1231" s="2">
        <v>0</v>
      </c>
    </row>
    <row r="1232" spans="2:8">
      <c r="B1232" s="237" t="s">
        <v>183</v>
      </c>
      <c r="C1232" s="237" t="s">
        <v>641</v>
      </c>
      <c r="D1232" s="11" t="s">
        <v>464</v>
      </c>
      <c r="E1232" s="1">
        <v>0</v>
      </c>
      <c r="G1232" s="2">
        <f t="shared" si="19"/>
        <v>0</v>
      </c>
      <c r="H1232" s="2">
        <v>0</v>
      </c>
    </row>
    <row r="1233" spans="2:8">
      <c r="B1233" s="237" t="s">
        <v>183</v>
      </c>
      <c r="C1233" s="237" t="s">
        <v>641</v>
      </c>
      <c r="D1233" s="13" t="s">
        <v>465</v>
      </c>
      <c r="E1233" s="1">
        <v>0</v>
      </c>
      <c r="G1233" s="2">
        <f t="shared" si="19"/>
        <v>0</v>
      </c>
      <c r="H1233" s="2">
        <v>0</v>
      </c>
    </row>
    <row r="1234" spans="2:8">
      <c r="B1234" s="237" t="s">
        <v>183</v>
      </c>
      <c r="C1234" s="237" t="s">
        <v>641</v>
      </c>
      <c r="D1234" s="12" t="s">
        <v>937</v>
      </c>
      <c r="E1234" s="1">
        <v>0</v>
      </c>
      <c r="G1234" s="2">
        <f t="shared" si="19"/>
        <v>0</v>
      </c>
      <c r="H1234" s="2">
        <v>0</v>
      </c>
    </row>
    <row r="1235" spans="2:8">
      <c r="B1235" s="237" t="s">
        <v>236</v>
      </c>
      <c r="C1235" s="237" t="s">
        <v>642</v>
      </c>
      <c r="D1235" s="5" t="s">
        <v>458</v>
      </c>
      <c r="E1235" s="1">
        <v>0</v>
      </c>
      <c r="G1235" s="2">
        <f t="shared" si="19"/>
        <v>0</v>
      </c>
      <c r="H1235" s="2">
        <v>0</v>
      </c>
    </row>
    <row r="1236" spans="2:8">
      <c r="B1236" s="237" t="s">
        <v>236</v>
      </c>
      <c r="C1236" s="237" t="s">
        <v>642</v>
      </c>
      <c r="D1236" s="6" t="s">
        <v>459</v>
      </c>
      <c r="E1236" s="1">
        <v>0</v>
      </c>
      <c r="G1236" s="2">
        <f t="shared" si="19"/>
        <v>0</v>
      </c>
      <c r="H1236" s="2">
        <v>0</v>
      </c>
    </row>
    <row r="1237" spans="2:8">
      <c r="B1237" s="237" t="s">
        <v>236</v>
      </c>
      <c r="C1237" s="237" t="s">
        <v>642</v>
      </c>
      <c r="D1237" s="7" t="s">
        <v>460</v>
      </c>
      <c r="E1237" s="1">
        <v>0</v>
      </c>
      <c r="G1237" s="2">
        <f t="shared" si="19"/>
        <v>0</v>
      </c>
      <c r="H1237" s="2">
        <v>0</v>
      </c>
    </row>
    <row r="1238" spans="2:8">
      <c r="B1238" s="237" t="s">
        <v>236</v>
      </c>
      <c r="C1238" s="237" t="s">
        <v>642</v>
      </c>
      <c r="D1238" s="8" t="s">
        <v>461</v>
      </c>
      <c r="E1238" s="1">
        <v>0</v>
      </c>
      <c r="G1238" s="2">
        <f t="shared" si="19"/>
        <v>0</v>
      </c>
      <c r="H1238" s="2">
        <v>0</v>
      </c>
    </row>
    <row r="1239" spans="2:8">
      <c r="B1239" s="237" t="s">
        <v>236</v>
      </c>
      <c r="C1239" s="237" t="s">
        <v>642</v>
      </c>
      <c r="D1239" s="9" t="s">
        <v>462</v>
      </c>
      <c r="E1239" s="1">
        <v>0</v>
      </c>
      <c r="G1239" s="2">
        <f t="shared" si="19"/>
        <v>0</v>
      </c>
      <c r="H1239" s="2">
        <v>0</v>
      </c>
    </row>
    <row r="1240" spans="2:8">
      <c r="B1240" s="237" t="s">
        <v>236</v>
      </c>
      <c r="C1240" s="237" t="s">
        <v>642</v>
      </c>
      <c r="D1240" s="10" t="s">
        <v>463</v>
      </c>
      <c r="E1240" s="1">
        <v>0</v>
      </c>
      <c r="G1240" s="2">
        <f t="shared" si="19"/>
        <v>0</v>
      </c>
      <c r="H1240" s="2">
        <v>0</v>
      </c>
    </row>
    <row r="1241" spans="2:8">
      <c r="B1241" s="237" t="s">
        <v>236</v>
      </c>
      <c r="C1241" s="237" t="s">
        <v>642</v>
      </c>
      <c r="D1241" s="11" t="s">
        <v>464</v>
      </c>
      <c r="E1241" s="1">
        <v>0</v>
      </c>
      <c r="G1241" s="2">
        <f t="shared" si="19"/>
        <v>0</v>
      </c>
      <c r="H1241" s="2">
        <v>0</v>
      </c>
    </row>
    <row r="1242" spans="2:8">
      <c r="B1242" s="237" t="s">
        <v>236</v>
      </c>
      <c r="C1242" s="237" t="s">
        <v>642</v>
      </c>
      <c r="D1242" s="13" t="s">
        <v>465</v>
      </c>
      <c r="E1242" s="1">
        <v>0</v>
      </c>
      <c r="G1242" s="2">
        <f t="shared" si="19"/>
        <v>0</v>
      </c>
      <c r="H1242" s="2">
        <v>0</v>
      </c>
    </row>
    <row r="1243" spans="2:8">
      <c r="B1243" s="237" t="s">
        <v>236</v>
      </c>
      <c r="C1243" s="237" t="s">
        <v>642</v>
      </c>
      <c r="D1243" s="12" t="s">
        <v>937</v>
      </c>
      <c r="E1243" s="1">
        <v>0</v>
      </c>
      <c r="G1243" s="2">
        <f t="shared" si="19"/>
        <v>0</v>
      </c>
      <c r="H1243" s="2">
        <v>0</v>
      </c>
    </row>
    <row r="1244" spans="2:8">
      <c r="B1244" s="237" t="s">
        <v>164</v>
      </c>
      <c r="C1244" s="237" t="s">
        <v>643</v>
      </c>
      <c r="D1244" s="5" t="s">
        <v>458</v>
      </c>
      <c r="E1244" s="1">
        <v>0</v>
      </c>
      <c r="G1244" s="2">
        <f t="shared" si="19"/>
        <v>0</v>
      </c>
      <c r="H1244" s="2">
        <v>0</v>
      </c>
    </row>
    <row r="1245" spans="2:8">
      <c r="B1245" s="237" t="s">
        <v>164</v>
      </c>
      <c r="C1245" s="237" t="s">
        <v>643</v>
      </c>
      <c r="D1245" s="6" t="s">
        <v>459</v>
      </c>
      <c r="E1245" s="1">
        <v>0</v>
      </c>
      <c r="G1245" s="2">
        <f t="shared" si="19"/>
        <v>0</v>
      </c>
      <c r="H1245" s="2">
        <v>0</v>
      </c>
    </row>
    <row r="1246" spans="2:8">
      <c r="B1246" s="237" t="s">
        <v>164</v>
      </c>
      <c r="C1246" s="237" t="s">
        <v>643</v>
      </c>
      <c r="D1246" s="7" t="s">
        <v>460</v>
      </c>
      <c r="E1246" s="1">
        <v>0</v>
      </c>
      <c r="G1246" s="2">
        <f t="shared" si="19"/>
        <v>0</v>
      </c>
      <c r="H1246" s="2">
        <v>0</v>
      </c>
    </row>
    <row r="1247" spans="2:8">
      <c r="B1247" s="237" t="s">
        <v>164</v>
      </c>
      <c r="C1247" s="237" t="s">
        <v>643</v>
      </c>
      <c r="D1247" s="8" t="s">
        <v>461</v>
      </c>
      <c r="E1247" s="1">
        <v>0</v>
      </c>
      <c r="G1247" s="2">
        <f t="shared" si="19"/>
        <v>0</v>
      </c>
      <c r="H1247" s="2">
        <v>0</v>
      </c>
    </row>
    <row r="1248" spans="2:8">
      <c r="B1248" s="237" t="s">
        <v>164</v>
      </c>
      <c r="C1248" s="237" t="s">
        <v>643</v>
      </c>
      <c r="D1248" s="9" t="s">
        <v>462</v>
      </c>
      <c r="E1248" s="1">
        <v>0</v>
      </c>
      <c r="G1248" s="2">
        <f t="shared" si="19"/>
        <v>0</v>
      </c>
      <c r="H1248" s="2">
        <v>0</v>
      </c>
    </row>
    <row r="1249" spans="2:8">
      <c r="B1249" s="237" t="s">
        <v>164</v>
      </c>
      <c r="C1249" s="237" t="s">
        <v>643</v>
      </c>
      <c r="D1249" s="10" t="s">
        <v>463</v>
      </c>
      <c r="E1249" s="1">
        <v>0</v>
      </c>
      <c r="G1249" s="2">
        <f t="shared" si="19"/>
        <v>0</v>
      </c>
      <c r="H1249" s="2">
        <v>0</v>
      </c>
    </row>
    <row r="1250" spans="2:8">
      <c r="B1250" s="237" t="s">
        <v>164</v>
      </c>
      <c r="C1250" s="237" t="s">
        <v>643</v>
      </c>
      <c r="D1250" s="11" t="s">
        <v>464</v>
      </c>
      <c r="E1250" s="1">
        <v>0</v>
      </c>
      <c r="G1250" s="2">
        <f t="shared" si="19"/>
        <v>0</v>
      </c>
      <c r="H1250" s="2">
        <v>0</v>
      </c>
    </row>
    <row r="1251" spans="2:8">
      <c r="B1251" s="237" t="s">
        <v>164</v>
      </c>
      <c r="C1251" s="237" t="s">
        <v>643</v>
      </c>
      <c r="D1251" s="13" t="s">
        <v>465</v>
      </c>
      <c r="E1251" s="1">
        <v>0</v>
      </c>
      <c r="G1251" s="2">
        <f t="shared" si="19"/>
        <v>0</v>
      </c>
      <c r="H1251" s="2">
        <v>0</v>
      </c>
    </row>
    <row r="1252" spans="2:8">
      <c r="B1252" s="237" t="s">
        <v>164</v>
      </c>
      <c r="C1252" s="237" t="s">
        <v>643</v>
      </c>
      <c r="D1252" s="12" t="s">
        <v>937</v>
      </c>
      <c r="E1252" s="1">
        <v>0</v>
      </c>
      <c r="G1252" s="2">
        <f t="shared" si="19"/>
        <v>0</v>
      </c>
      <c r="H1252" s="2">
        <v>0</v>
      </c>
    </row>
    <row r="1253" spans="2:8">
      <c r="B1253" s="237" t="s">
        <v>309</v>
      </c>
      <c r="C1253" s="237" t="s">
        <v>644</v>
      </c>
      <c r="D1253" s="5" t="s">
        <v>458</v>
      </c>
      <c r="E1253" s="1">
        <v>0</v>
      </c>
      <c r="G1253" s="2">
        <f t="shared" si="19"/>
        <v>0</v>
      </c>
      <c r="H1253" s="2">
        <v>0</v>
      </c>
    </row>
    <row r="1254" spans="2:8">
      <c r="B1254" s="237" t="s">
        <v>309</v>
      </c>
      <c r="C1254" s="237" t="s">
        <v>644</v>
      </c>
      <c r="D1254" s="6" t="s">
        <v>459</v>
      </c>
      <c r="E1254" s="1">
        <v>0</v>
      </c>
      <c r="G1254" s="2">
        <f t="shared" si="19"/>
        <v>0</v>
      </c>
      <c r="H1254" s="2">
        <v>0</v>
      </c>
    </row>
    <row r="1255" spans="2:8">
      <c r="B1255" s="237" t="s">
        <v>309</v>
      </c>
      <c r="C1255" s="237" t="s">
        <v>644</v>
      </c>
      <c r="D1255" s="7" t="s">
        <v>460</v>
      </c>
      <c r="E1255" s="1">
        <v>0</v>
      </c>
      <c r="G1255" s="2">
        <f t="shared" si="19"/>
        <v>0</v>
      </c>
      <c r="H1255" s="2">
        <v>0</v>
      </c>
    </row>
    <row r="1256" spans="2:8">
      <c r="B1256" s="237" t="s">
        <v>309</v>
      </c>
      <c r="C1256" s="237" t="s">
        <v>644</v>
      </c>
      <c r="D1256" s="8" t="s">
        <v>461</v>
      </c>
      <c r="E1256" s="1">
        <v>0</v>
      </c>
      <c r="G1256" s="2">
        <f t="shared" si="19"/>
        <v>0</v>
      </c>
      <c r="H1256" s="2">
        <v>0</v>
      </c>
    </row>
    <row r="1257" spans="2:8">
      <c r="B1257" s="237" t="s">
        <v>309</v>
      </c>
      <c r="C1257" s="237" t="s">
        <v>644</v>
      </c>
      <c r="D1257" s="9" t="s">
        <v>462</v>
      </c>
      <c r="E1257" s="1">
        <v>0</v>
      </c>
      <c r="G1257" s="2">
        <f t="shared" si="19"/>
        <v>0</v>
      </c>
      <c r="H1257" s="2">
        <v>0</v>
      </c>
    </row>
    <row r="1258" spans="2:8">
      <c r="B1258" s="237" t="s">
        <v>309</v>
      </c>
      <c r="C1258" s="237" t="s">
        <v>644</v>
      </c>
      <c r="D1258" s="10" t="s">
        <v>463</v>
      </c>
      <c r="E1258" s="1">
        <v>0</v>
      </c>
      <c r="G1258" s="2">
        <f t="shared" si="19"/>
        <v>0</v>
      </c>
      <c r="H1258" s="2">
        <v>0</v>
      </c>
    </row>
    <row r="1259" spans="2:8">
      <c r="B1259" s="237" t="s">
        <v>309</v>
      </c>
      <c r="C1259" s="237" t="s">
        <v>644</v>
      </c>
      <c r="D1259" s="11" t="s">
        <v>464</v>
      </c>
      <c r="E1259" s="1">
        <v>0</v>
      </c>
      <c r="G1259" s="2">
        <f t="shared" si="19"/>
        <v>0</v>
      </c>
      <c r="H1259" s="2">
        <v>0</v>
      </c>
    </row>
    <row r="1260" spans="2:8">
      <c r="B1260" s="237" t="s">
        <v>309</v>
      </c>
      <c r="C1260" s="237" t="s">
        <v>644</v>
      </c>
      <c r="D1260" s="13" t="s">
        <v>465</v>
      </c>
      <c r="E1260" s="1">
        <v>0</v>
      </c>
      <c r="G1260" s="2">
        <f t="shared" si="19"/>
        <v>0</v>
      </c>
      <c r="H1260" s="2">
        <v>0</v>
      </c>
    </row>
    <row r="1261" spans="2:8">
      <c r="B1261" s="237" t="s">
        <v>309</v>
      </c>
      <c r="C1261" s="237" t="s">
        <v>644</v>
      </c>
      <c r="D1261" s="12" t="s">
        <v>937</v>
      </c>
      <c r="E1261" s="1">
        <v>0</v>
      </c>
      <c r="G1261" s="2">
        <f t="shared" si="19"/>
        <v>0</v>
      </c>
      <c r="H1261" s="2">
        <v>0</v>
      </c>
    </row>
    <row r="1262" spans="2:8">
      <c r="B1262" s="237" t="s">
        <v>264</v>
      </c>
      <c r="C1262" s="237" t="s">
        <v>645</v>
      </c>
      <c r="D1262" s="5" t="s">
        <v>458</v>
      </c>
      <c r="E1262" s="1">
        <v>0</v>
      </c>
      <c r="G1262" s="2">
        <f t="shared" si="19"/>
        <v>0</v>
      </c>
      <c r="H1262" s="2">
        <v>0</v>
      </c>
    </row>
    <row r="1263" spans="2:8">
      <c r="B1263" s="237" t="s">
        <v>264</v>
      </c>
      <c r="C1263" s="237" t="s">
        <v>645</v>
      </c>
      <c r="D1263" s="6" t="s">
        <v>459</v>
      </c>
      <c r="E1263" s="1">
        <v>0</v>
      </c>
      <c r="G1263" s="2">
        <f t="shared" si="19"/>
        <v>0</v>
      </c>
      <c r="H1263" s="2">
        <v>0</v>
      </c>
    </row>
    <row r="1264" spans="2:8">
      <c r="B1264" s="237" t="s">
        <v>264</v>
      </c>
      <c r="C1264" s="237" t="s">
        <v>645</v>
      </c>
      <c r="D1264" s="7" t="s">
        <v>460</v>
      </c>
      <c r="E1264" s="1">
        <v>0</v>
      </c>
      <c r="G1264" s="2">
        <f t="shared" si="19"/>
        <v>0</v>
      </c>
      <c r="H1264" s="2">
        <v>0</v>
      </c>
    </row>
    <row r="1265" spans="2:8">
      <c r="B1265" s="237" t="s">
        <v>264</v>
      </c>
      <c r="C1265" s="237" t="s">
        <v>645</v>
      </c>
      <c r="D1265" s="8" t="s">
        <v>461</v>
      </c>
      <c r="E1265" s="1">
        <v>0</v>
      </c>
      <c r="G1265" s="2">
        <f t="shared" si="19"/>
        <v>0</v>
      </c>
      <c r="H1265" s="2">
        <v>0</v>
      </c>
    </row>
    <row r="1266" spans="2:8">
      <c r="B1266" s="237" t="s">
        <v>264</v>
      </c>
      <c r="C1266" s="237" t="s">
        <v>645</v>
      </c>
      <c r="D1266" s="9" t="s">
        <v>462</v>
      </c>
      <c r="E1266" s="1">
        <v>0</v>
      </c>
      <c r="G1266" s="2">
        <f t="shared" si="19"/>
        <v>0</v>
      </c>
      <c r="H1266" s="2">
        <v>0</v>
      </c>
    </row>
    <row r="1267" spans="2:8">
      <c r="B1267" s="237" t="s">
        <v>264</v>
      </c>
      <c r="C1267" s="237" t="s">
        <v>645</v>
      </c>
      <c r="D1267" s="10" t="s">
        <v>463</v>
      </c>
      <c r="E1267" s="1">
        <v>0</v>
      </c>
      <c r="G1267" s="2">
        <f t="shared" si="19"/>
        <v>0</v>
      </c>
      <c r="H1267" s="2">
        <v>0</v>
      </c>
    </row>
    <row r="1268" spans="2:8">
      <c r="B1268" s="237" t="s">
        <v>264</v>
      </c>
      <c r="C1268" s="237" t="s">
        <v>645</v>
      </c>
      <c r="D1268" s="11" t="s">
        <v>464</v>
      </c>
      <c r="E1268" s="1">
        <v>0</v>
      </c>
      <c r="G1268" s="2">
        <f t="shared" si="19"/>
        <v>0</v>
      </c>
      <c r="H1268" s="2">
        <v>0</v>
      </c>
    </row>
    <row r="1269" spans="2:8">
      <c r="B1269" s="237" t="s">
        <v>264</v>
      </c>
      <c r="C1269" s="237" t="s">
        <v>645</v>
      </c>
      <c r="D1269" s="13" t="s">
        <v>465</v>
      </c>
      <c r="E1269" s="1">
        <v>0</v>
      </c>
      <c r="G1269" s="2">
        <f t="shared" si="19"/>
        <v>0</v>
      </c>
      <c r="H1269" s="2">
        <v>0</v>
      </c>
    </row>
    <row r="1270" spans="2:8">
      <c r="B1270" s="237" t="s">
        <v>264</v>
      </c>
      <c r="C1270" s="237" t="s">
        <v>645</v>
      </c>
      <c r="D1270" s="12" t="s">
        <v>937</v>
      </c>
      <c r="E1270" s="1">
        <v>0</v>
      </c>
      <c r="G1270" s="2">
        <f t="shared" si="19"/>
        <v>0</v>
      </c>
      <c r="H1270" s="2">
        <v>0</v>
      </c>
    </row>
    <row r="1271" spans="2:8">
      <c r="B1271" s="237" t="s">
        <v>184</v>
      </c>
      <c r="C1271" s="237" t="s">
        <v>646</v>
      </c>
      <c r="D1271" s="5" t="s">
        <v>458</v>
      </c>
      <c r="E1271" s="1">
        <v>0</v>
      </c>
      <c r="G1271" s="2">
        <f t="shared" si="19"/>
        <v>0</v>
      </c>
      <c r="H1271" s="2">
        <v>0</v>
      </c>
    </row>
    <row r="1272" spans="2:8">
      <c r="B1272" s="237" t="s">
        <v>184</v>
      </c>
      <c r="C1272" s="237" t="s">
        <v>646</v>
      </c>
      <c r="D1272" s="6" t="s">
        <v>459</v>
      </c>
      <c r="E1272" s="1">
        <v>0</v>
      </c>
      <c r="G1272" s="2">
        <f t="shared" si="19"/>
        <v>0</v>
      </c>
      <c r="H1272" s="2">
        <v>0</v>
      </c>
    </row>
    <row r="1273" spans="2:8">
      <c r="B1273" s="237" t="s">
        <v>184</v>
      </c>
      <c r="C1273" s="237" t="s">
        <v>646</v>
      </c>
      <c r="D1273" s="7" t="s">
        <v>460</v>
      </c>
      <c r="E1273" s="1">
        <v>0</v>
      </c>
      <c r="G1273" s="2">
        <f t="shared" si="19"/>
        <v>0</v>
      </c>
      <c r="H1273" s="2">
        <v>0</v>
      </c>
    </row>
    <row r="1274" spans="2:8">
      <c r="B1274" s="237" t="s">
        <v>184</v>
      </c>
      <c r="C1274" s="237" t="s">
        <v>646</v>
      </c>
      <c r="D1274" s="8" t="s">
        <v>461</v>
      </c>
      <c r="E1274" s="1">
        <v>0</v>
      </c>
      <c r="G1274" s="2">
        <f t="shared" si="19"/>
        <v>0</v>
      </c>
      <c r="H1274" s="2">
        <v>0</v>
      </c>
    </row>
    <row r="1275" spans="2:8">
      <c r="B1275" s="237" t="s">
        <v>184</v>
      </c>
      <c r="C1275" s="237" t="s">
        <v>646</v>
      </c>
      <c r="D1275" s="9" t="s">
        <v>462</v>
      </c>
      <c r="E1275" s="1">
        <v>0</v>
      </c>
      <c r="G1275" s="2">
        <f t="shared" si="19"/>
        <v>0</v>
      </c>
      <c r="H1275" s="2">
        <v>0</v>
      </c>
    </row>
    <row r="1276" spans="2:8">
      <c r="B1276" s="237" t="s">
        <v>184</v>
      </c>
      <c r="C1276" s="237" t="s">
        <v>646</v>
      </c>
      <c r="D1276" s="10" t="s">
        <v>463</v>
      </c>
      <c r="E1276" s="1">
        <v>0</v>
      </c>
      <c r="G1276" s="2">
        <f t="shared" si="19"/>
        <v>0</v>
      </c>
      <c r="H1276" s="2">
        <v>0</v>
      </c>
    </row>
    <row r="1277" spans="2:8">
      <c r="B1277" s="237" t="s">
        <v>184</v>
      </c>
      <c r="C1277" s="237" t="s">
        <v>646</v>
      </c>
      <c r="D1277" s="11" t="s">
        <v>464</v>
      </c>
      <c r="E1277" s="1">
        <v>0</v>
      </c>
      <c r="G1277" s="2">
        <f t="shared" si="19"/>
        <v>0</v>
      </c>
      <c r="H1277" s="2">
        <v>0</v>
      </c>
    </row>
    <row r="1278" spans="2:8">
      <c r="B1278" s="237" t="s">
        <v>184</v>
      </c>
      <c r="C1278" s="237" t="s">
        <v>646</v>
      </c>
      <c r="D1278" s="13" t="s">
        <v>465</v>
      </c>
      <c r="E1278" s="1">
        <v>0</v>
      </c>
      <c r="G1278" s="2">
        <f t="shared" si="19"/>
        <v>0</v>
      </c>
      <c r="H1278" s="2">
        <v>0</v>
      </c>
    </row>
    <row r="1279" spans="2:8">
      <c r="B1279" s="237" t="s">
        <v>184</v>
      </c>
      <c r="C1279" s="237" t="s">
        <v>646</v>
      </c>
      <c r="D1279" s="12" t="s">
        <v>937</v>
      </c>
      <c r="E1279" s="1">
        <v>0</v>
      </c>
      <c r="G1279" s="2">
        <f t="shared" si="19"/>
        <v>0</v>
      </c>
      <c r="H1279" s="2">
        <v>0</v>
      </c>
    </row>
    <row r="1280" spans="2:8">
      <c r="B1280" s="237" t="s">
        <v>185</v>
      </c>
      <c r="C1280" s="237" t="s">
        <v>647</v>
      </c>
      <c r="D1280" s="5" t="s">
        <v>458</v>
      </c>
      <c r="E1280" s="1">
        <v>0</v>
      </c>
      <c r="G1280" s="2">
        <f t="shared" si="19"/>
        <v>0</v>
      </c>
      <c r="H1280" s="2">
        <v>0</v>
      </c>
    </row>
    <row r="1281" spans="2:8">
      <c r="B1281" s="237" t="s">
        <v>185</v>
      </c>
      <c r="C1281" s="237" t="s">
        <v>647</v>
      </c>
      <c r="D1281" s="6" t="s">
        <v>459</v>
      </c>
      <c r="E1281" s="1">
        <v>0</v>
      </c>
      <c r="G1281" s="2">
        <f t="shared" si="19"/>
        <v>0</v>
      </c>
      <c r="H1281" s="2">
        <v>0</v>
      </c>
    </row>
    <row r="1282" spans="2:8">
      <c r="B1282" s="237" t="s">
        <v>185</v>
      </c>
      <c r="C1282" s="237" t="s">
        <v>647</v>
      </c>
      <c r="D1282" s="7" t="s">
        <v>460</v>
      </c>
      <c r="E1282" s="1">
        <v>0</v>
      </c>
      <c r="G1282" s="2">
        <f t="shared" ref="G1282:G1345" si="20">E1282*F1282</f>
        <v>0</v>
      </c>
      <c r="H1282" s="2">
        <v>0</v>
      </c>
    </row>
    <row r="1283" spans="2:8">
      <c r="B1283" s="237" t="s">
        <v>185</v>
      </c>
      <c r="C1283" s="237" t="s">
        <v>647</v>
      </c>
      <c r="D1283" s="8" t="s">
        <v>461</v>
      </c>
      <c r="E1283" s="1">
        <v>0</v>
      </c>
      <c r="G1283" s="2">
        <f t="shared" si="20"/>
        <v>0</v>
      </c>
      <c r="H1283" s="2">
        <v>0</v>
      </c>
    </row>
    <row r="1284" spans="2:8">
      <c r="B1284" s="237" t="s">
        <v>185</v>
      </c>
      <c r="C1284" s="237" t="s">
        <v>647</v>
      </c>
      <c r="D1284" s="9" t="s">
        <v>462</v>
      </c>
      <c r="E1284" s="1">
        <v>0</v>
      </c>
      <c r="G1284" s="2">
        <f t="shared" si="20"/>
        <v>0</v>
      </c>
      <c r="H1284" s="2">
        <v>0</v>
      </c>
    </row>
    <row r="1285" spans="2:8">
      <c r="B1285" s="237" t="s">
        <v>185</v>
      </c>
      <c r="C1285" s="237" t="s">
        <v>647</v>
      </c>
      <c r="D1285" s="10" t="s">
        <v>463</v>
      </c>
      <c r="E1285" s="1">
        <v>0</v>
      </c>
      <c r="G1285" s="2">
        <f t="shared" si="20"/>
        <v>0</v>
      </c>
      <c r="H1285" s="2">
        <v>0</v>
      </c>
    </row>
    <row r="1286" spans="2:8">
      <c r="B1286" s="237" t="s">
        <v>185</v>
      </c>
      <c r="C1286" s="237" t="s">
        <v>647</v>
      </c>
      <c r="D1286" s="11" t="s">
        <v>464</v>
      </c>
      <c r="E1286" s="1">
        <v>0</v>
      </c>
      <c r="G1286" s="2">
        <f t="shared" si="20"/>
        <v>0</v>
      </c>
      <c r="H1286" s="2">
        <v>0</v>
      </c>
    </row>
    <row r="1287" spans="2:8">
      <c r="B1287" s="237" t="s">
        <v>185</v>
      </c>
      <c r="C1287" s="237" t="s">
        <v>647</v>
      </c>
      <c r="D1287" s="13" t="s">
        <v>465</v>
      </c>
      <c r="E1287" s="1">
        <v>0</v>
      </c>
      <c r="G1287" s="2">
        <f t="shared" si="20"/>
        <v>0</v>
      </c>
      <c r="H1287" s="2">
        <v>0</v>
      </c>
    </row>
    <row r="1288" spans="2:8">
      <c r="B1288" s="237" t="s">
        <v>185</v>
      </c>
      <c r="C1288" s="237" t="s">
        <v>647</v>
      </c>
      <c r="D1288" s="12" t="s">
        <v>937</v>
      </c>
      <c r="E1288" s="1">
        <v>0</v>
      </c>
      <c r="G1288" s="2">
        <f t="shared" si="20"/>
        <v>0</v>
      </c>
      <c r="H1288" s="2">
        <v>0</v>
      </c>
    </row>
    <row r="1289" spans="2:8">
      <c r="B1289" s="237" t="s">
        <v>154</v>
      </c>
      <c r="C1289" s="237" t="s">
        <v>648</v>
      </c>
      <c r="D1289" s="5" t="s">
        <v>458</v>
      </c>
      <c r="E1289" s="1">
        <v>0</v>
      </c>
      <c r="G1289" s="2">
        <f t="shared" si="20"/>
        <v>0</v>
      </c>
      <c r="H1289" s="2">
        <v>0</v>
      </c>
    </row>
    <row r="1290" spans="2:8">
      <c r="B1290" s="237" t="s">
        <v>154</v>
      </c>
      <c r="C1290" s="237" t="s">
        <v>648</v>
      </c>
      <c r="D1290" s="6" t="s">
        <v>459</v>
      </c>
      <c r="E1290" s="1">
        <v>0</v>
      </c>
      <c r="G1290" s="2">
        <f t="shared" si="20"/>
        <v>0</v>
      </c>
      <c r="H1290" s="2">
        <v>0</v>
      </c>
    </row>
    <row r="1291" spans="2:8">
      <c r="B1291" s="237" t="s">
        <v>154</v>
      </c>
      <c r="C1291" s="237" t="s">
        <v>648</v>
      </c>
      <c r="D1291" s="7" t="s">
        <v>460</v>
      </c>
      <c r="E1291" s="1">
        <v>0</v>
      </c>
      <c r="G1291" s="2">
        <f t="shared" si="20"/>
        <v>0</v>
      </c>
      <c r="H1291" s="2">
        <v>0</v>
      </c>
    </row>
    <row r="1292" spans="2:8">
      <c r="B1292" s="237" t="s">
        <v>154</v>
      </c>
      <c r="C1292" s="237" t="s">
        <v>648</v>
      </c>
      <c r="D1292" s="8" t="s">
        <v>461</v>
      </c>
      <c r="E1292" s="1">
        <v>0</v>
      </c>
      <c r="G1292" s="2">
        <f t="shared" si="20"/>
        <v>0</v>
      </c>
      <c r="H1292" s="2">
        <v>0</v>
      </c>
    </row>
    <row r="1293" spans="2:8">
      <c r="B1293" s="237" t="s">
        <v>154</v>
      </c>
      <c r="C1293" s="237" t="s">
        <v>648</v>
      </c>
      <c r="D1293" s="9" t="s">
        <v>462</v>
      </c>
      <c r="E1293" s="1">
        <v>0</v>
      </c>
      <c r="G1293" s="2">
        <f t="shared" si="20"/>
        <v>0</v>
      </c>
      <c r="H1293" s="2">
        <v>0</v>
      </c>
    </row>
    <row r="1294" spans="2:8">
      <c r="B1294" s="237" t="s">
        <v>154</v>
      </c>
      <c r="C1294" s="237" t="s">
        <v>648</v>
      </c>
      <c r="D1294" s="10" t="s">
        <v>463</v>
      </c>
      <c r="E1294" s="1">
        <v>0</v>
      </c>
      <c r="G1294" s="2">
        <f t="shared" si="20"/>
        <v>0</v>
      </c>
      <c r="H1294" s="2">
        <v>0</v>
      </c>
    </row>
    <row r="1295" spans="2:8">
      <c r="B1295" s="237" t="s">
        <v>154</v>
      </c>
      <c r="C1295" s="237" t="s">
        <v>648</v>
      </c>
      <c r="D1295" s="11" t="s">
        <v>464</v>
      </c>
      <c r="E1295" s="1">
        <v>0</v>
      </c>
      <c r="G1295" s="2">
        <f t="shared" si="20"/>
        <v>0</v>
      </c>
      <c r="H1295" s="2">
        <v>0</v>
      </c>
    </row>
    <row r="1296" spans="2:8">
      <c r="B1296" s="237" t="s">
        <v>154</v>
      </c>
      <c r="C1296" s="237" t="s">
        <v>648</v>
      </c>
      <c r="D1296" s="13" t="s">
        <v>465</v>
      </c>
      <c r="E1296" s="1">
        <v>0</v>
      </c>
      <c r="G1296" s="2">
        <f t="shared" si="20"/>
        <v>0</v>
      </c>
      <c r="H1296" s="2">
        <v>0</v>
      </c>
    </row>
    <row r="1297" spans="2:8">
      <c r="B1297" s="237" t="s">
        <v>154</v>
      </c>
      <c r="C1297" s="237" t="s">
        <v>648</v>
      </c>
      <c r="D1297" s="12" t="s">
        <v>937</v>
      </c>
      <c r="E1297" s="1">
        <v>0</v>
      </c>
      <c r="G1297" s="2">
        <f t="shared" si="20"/>
        <v>0</v>
      </c>
      <c r="H1297" s="2">
        <v>0</v>
      </c>
    </row>
    <row r="1298" spans="2:8">
      <c r="B1298" s="237" t="s">
        <v>214</v>
      </c>
      <c r="C1298" s="237" t="s">
        <v>649</v>
      </c>
      <c r="D1298" s="5" t="s">
        <v>458</v>
      </c>
      <c r="E1298" s="1">
        <v>0</v>
      </c>
      <c r="G1298" s="2">
        <f t="shared" si="20"/>
        <v>0</v>
      </c>
      <c r="H1298" s="2">
        <v>0</v>
      </c>
    </row>
    <row r="1299" spans="2:8">
      <c r="B1299" s="237" t="s">
        <v>214</v>
      </c>
      <c r="C1299" s="237" t="s">
        <v>649</v>
      </c>
      <c r="D1299" s="6" t="s">
        <v>459</v>
      </c>
      <c r="E1299" s="1">
        <v>0</v>
      </c>
      <c r="G1299" s="2">
        <f t="shared" si="20"/>
        <v>0</v>
      </c>
      <c r="H1299" s="2">
        <v>0</v>
      </c>
    </row>
    <row r="1300" spans="2:8">
      <c r="B1300" s="237" t="s">
        <v>214</v>
      </c>
      <c r="C1300" s="237" t="s">
        <v>649</v>
      </c>
      <c r="D1300" s="7" t="s">
        <v>460</v>
      </c>
      <c r="E1300" s="1">
        <v>0</v>
      </c>
      <c r="G1300" s="2">
        <f t="shared" si="20"/>
        <v>0</v>
      </c>
      <c r="H1300" s="2">
        <v>0</v>
      </c>
    </row>
    <row r="1301" spans="2:8">
      <c r="B1301" s="237" t="s">
        <v>214</v>
      </c>
      <c r="C1301" s="237" t="s">
        <v>649</v>
      </c>
      <c r="D1301" s="8" t="s">
        <v>461</v>
      </c>
      <c r="E1301" s="1">
        <v>0</v>
      </c>
      <c r="G1301" s="2">
        <f t="shared" si="20"/>
        <v>0</v>
      </c>
      <c r="H1301" s="2">
        <v>0</v>
      </c>
    </row>
    <row r="1302" spans="2:8">
      <c r="B1302" s="237" t="s">
        <v>214</v>
      </c>
      <c r="C1302" s="237" t="s">
        <v>649</v>
      </c>
      <c r="D1302" s="9" t="s">
        <v>462</v>
      </c>
      <c r="E1302" s="1">
        <v>0</v>
      </c>
      <c r="G1302" s="2">
        <f t="shared" si="20"/>
        <v>0</v>
      </c>
      <c r="H1302" s="2">
        <v>0</v>
      </c>
    </row>
    <row r="1303" spans="2:8">
      <c r="B1303" s="237" t="s">
        <v>214</v>
      </c>
      <c r="C1303" s="237" t="s">
        <v>649</v>
      </c>
      <c r="D1303" s="10" t="s">
        <v>463</v>
      </c>
      <c r="E1303" s="1">
        <v>0</v>
      </c>
      <c r="G1303" s="2">
        <f t="shared" si="20"/>
        <v>0</v>
      </c>
      <c r="H1303" s="2">
        <v>0</v>
      </c>
    </row>
    <row r="1304" spans="2:8">
      <c r="B1304" s="237" t="s">
        <v>214</v>
      </c>
      <c r="C1304" s="237" t="s">
        <v>649</v>
      </c>
      <c r="D1304" s="11" t="s">
        <v>464</v>
      </c>
      <c r="E1304" s="1">
        <v>0</v>
      </c>
      <c r="G1304" s="2">
        <f t="shared" si="20"/>
        <v>0</v>
      </c>
      <c r="H1304" s="2">
        <v>0</v>
      </c>
    </row>
    <row r="1305" spans="2:8">
      <c r="B1305" s="237" t="s">
        <v>214</v>
      </c>
      <c r="C1305" s="237" t="s">
        <v>649</v>
      </c>
      <c r="D1305" s="13" t="s">
        <v>465</v>
      </c>
      <c r="E1305" s="1">
        <v>0</v>
      </c>
      <c r="G1305" s="2">
        <f t="shared" si="20"/>
        <v>0</v>
      </c>
      <c r="H1305" s="2">
        <v>0</v>
      </c>
    </row>
    <row r="1306" spans="2:8">
      <c r="B1306" s="237" t="s">
        <v>214</v>
      </c>
      <c r="C1306" s="237" t="s">
        <v>649</v>
      </c>
      <c r="D1306" s="12" t="s">
        <v>937</v>
      </c>
      <c r="E1306" s="1">
        <v>0</v>
      </c>
      <c r="G1306" s="2">
        <f t="shared" si="20"/>
        <v>0</v>
      </c>
      <c r="H1306" s="2">
        <v>0</v>
      </c>
    </row>
    <row r="1307" spans="2:8">
      <c r="B1307" s="237" t="s">
        <v>211</v>
      </c>
      <c r="C1307" s="237" t="s">
        <v>650</v>
      </c>
      <c r="D1307" s="5" t="s">
        <v>458</v>
      </c>
      <c r="E1307" s="1">
        <v>0</v>
      </c>
      <c r="G1307" s="2">
        <f t="shared" si="20"/>
        <v>0</v>
      </c>
      <c r="H1307" s="2">
        <v>0</v>
      </c>
    </row>
    <row r="1308" spans="2:8">
      <c r="B1308" s="237" t="s">
        <v>211</v>
      </c>
      <c r="C1308" s="237" t="s">
        <v>650</v>
      </c>
      <c r="D1308" s="6" t="s">
        <v>459</v>
      </c>
      <c r="E1308" s="1">
        <v>0</v>
      </c>
      <c r="G1308" s="2">
        <f t="shared" si="20"/>
        <v>0</v>
      </c>
      <c r="H1308" s="2">
        <v>0</v>
      </c>
    </row>
    <row r="1309" spans="2:8">
      <c r="B1309" s="237" t="s">
        <v>211</v>
      </c>
      <c r="C1309" s="237" t="s">
        <v>650</v>
      </c>
      <c r="D1309" s="7" t="s">
        <v>460</v>
      </c>
      <c r="E1309" s="1">
        <v>0</v>
      </c>
      <c r="G1309" s="2">
        <f t="shared" si="20"/>
        <v>0</v>
      </c>
      <c r="H1309" s="2">
        <v>0</v>
      </c>
    </row>
    <row r="1310" spans="2:8">
      <c r="B1310" s="237" t="s">
        <v>211</v>
      </c>
      <c r="C1310" s="237" t="s">
        <v>650</v>
      </c>
      <c r="D1310" s="8" t="s">
        <v>461</v>
      </c>
      <c r="E1310" s="1">
        <v>0</v>
      </c>
      <c r="G1310" s="2">
        <f t="shared" si="20"/>
        <v>0</v>
      </c>
      <c r="H1310" s="2">
        <v>0</v>
      </c>
    </row>
    <row r="1311" spans="2:8">
      <c r="B1311" s="237" t="s">
        <v>211</v>
      </c>
      <c r="C1311" s="237" t="s">
        <v>650</v>
      </c>
      <c r="D1311" s="9" t="s">
        <v>462</v>
      </c>
      <c r="E1311" s="1">
        <v>0</v>
      </c>
      <c r="G1311" s="2">
        <f t="shared" si="20"/>
        <v>0</v>
      </c>
      <c r="H1311" s="2">
        <v>0</v>
      </c>
    </row>
    <row r="1312" spans="2:8">
      <c r="B1312" s="237" t="s">
        <v>211</v>
      </c>
      <c r="C1312" s="237" t="s">
        <v>650</v>
      </c>
      <c r="D1312" s="10" t="s">
        <v>463</v>
      </c>
      <c r="E1312" s="1">
        <v>0</v>
      </c>
      <c r="G1312" s="2">
        <f t="shared" si="20"/>
        <v>0</v>
      </c>
      <c r="H1312" s="2">
        <v>0</v>
      </c>
    </row>
    <row r="1313" spans="2:8">
      <c r="B1313" s="237" t="s">
        <v>211</v>
      </c>
      <c r="C1313" s="237" t="s">
        <v>650</v>
      </c>
      <c r="D1313" s="11" t="s">
        <v>464</v>
      </c>
      <c r="E1313" s="1">
        <v>0</v>
      </c>
      <c r="G1313" s="2">
        <f t="shared" si="20"/>
        <v>0</v>
      </c>
      <c r="H1313" s="2">
        <v>0</v>
      </c>
    </row>
    <row r="1314" spans="2:8">
      <c r="B1314" s="237" t="s">
        <v>211</v>
      </c>
      <c r="C1314" s="237" t="s">
        <v>650</v>
      </c>
      <c r="D1314" s="13" t="s">
        <v>465</v>
      </c>
      <c r="E1314" s="1">
        <v>0</v>
      </c>
      <c r="G1314" s="2">
        <f t="shared" si="20"/>
        <v>0</v>
      </c>
      <c r="H1314" s="2">
        <v>0</v>
      </c>
    </row>
    <row r="1315" spans="2:8">
      <c r="B1315" s="237" t="s">
        <v>211</v>
      </c>
      <c r="C1315" s="237" t="s">
        <v>650</v>
      </c>
      <c r="D1315" s="12" t="s">
        <v>937</v>
      </c>
      <c r="E1315" s="1">
        <v>0</v>
      </c>
      <c r="G1315" s="2">
        <f t="shared" si="20"/>
        <v>0</v>
      </c>
      <c r="H1315" s="2">
        <v>0</v>
      </c>
    </row>
    <row r="1316" spans="2:8">
      <c r="B1316" s="237" t="s">
        <v>210</v>
      </c>
      <c r="C1316" s="237" t="s">
        <v>651</v>
      </c>
      <c r="D1316" s="5" t="s">
        <v>458</v>
      </c>
      <c r="E1316" s="1">
        <v>0</v>
      </c>
      <c r="G1316" s="2">
        <f t="shared" si="20"/>
        <v>0</v>
      </c>
      <c r="H1316" s="2">
        <v>0</v>
      </c>
    </row>
    <row r="1317" spans="2:8">
      <c r="B1317" s="237" t="s">
        <v>210</v>
      </c>
      <c r="C1317" s="237" t="s">
        <v>651</v>
      </c>
      <c r="D1317" s="6" t="s">
        <v>459</v>
      </c>
      <c r="E1317" s="1">
        <v>0</v>
      </c>
      <c r="G1317" s="2">
        <f t="shared" si="20"/>
        <v>0</v>
      </c>
      <c r="H1317" s="2">
        <v>0</v>
      </c>
    </row>
    <row r="1318" spans="2:8">
      <c r="B1318" s="237" t="s">
        <v>210</v>
      </c>
      <c r="C1318" s="237" t="s">
        <v>651</v>
      </c>
      <c r="D1318" s="7" t="s">
        <v>460</v>
      </c>
      <c r="E1318" s="1">
        <v>0</v>
      </c>
      <c r="G1318" s="2">
        <f t="shared" si="20"/>
        <v>0</v>
      </c>
      <c r="H1318" s="2">
        <v>0</v>
      </c>
    </row>
    <row r="1319" spans="2:8">
      <c r="B1319" s="237" t="s">
        <v>210</v>
      </c>
      <c r="C1319" s="237" t="s">
        <v>651</v>
      </c>
      <c r="D1319" s="8" t="s">
        <v>461</v>
      </c>
      <c r="E1319" s="1">
        <v>0</v>
      </c>
      <c r="G1319" s="2">
        <f t="shared" si="20"/>
        <v>0</v>
      </c>
      <c r="H1319" s="2">
        <v>0</v>
      </c>
    </row>
    <row r="1320" spans="2:8">
      <c r="B1320" s="237" t="s">
        <v>210</v>
      </c>
      <c r="C1320" s="237" t="s">
        <v>651</v>
      </c>
      <c r="D1320" s="9" t="s">
        <v>462</v>
      </c>
      <c r="E1320" s="1">
        <v>0</v>
      </c>
      <c r="G1320" s="2">
        <f t="shared" si="20"/>
        <v>0</v>
      </c>
      <c r="H1320" s="2">
        <v>0</v>
      </c>
    </row>
    <row r="1321" spans="2:8">
      <c r="B1321" s="237" t="s">
        <v>210</v>
      </c>
      <c r="C1321" s="237" t="s">
        <v>651</v>
      </c>
      <c r="D1321" s="10" t="s">
        <v>463</v>
      </c>
      <c r="E1321" s="1">
        <v>0</v>
      </c>
      <c r="G1321" s="2">
        <f t="shared" si="20"/>
        <v>0</v>
      </c>
      <c r="H1321" s="2">
        <v>0</v>
      </c>
    </row>
    <row r="1322" spans="2:8">
      <c r="B1322" s="237" t="s">
        <v>210</v>
      </c>
      <c r="C1322" s="237" t="s">
        <v>651</v>
      </c>
      <c r="D1322" s="11" t="s">
        <v>464</v>
      </c>
      <c r="E1322" s="1">
        <v>0</v>
      </c>
      <c r="G1322" s="2">
        <f t="shared" si="20"/>
        <v>0</v>
      </c>
      <c r="H1322" s="2">
        <v>0</v>
      </c>
    </row>
    <row r="1323" spans="2:8">
      <c r="B1323" s="237" t="s">
        <v>210</v>
      </c>
      <c r="C1323" s="237" t="s">
        <v>651</v>
      </c>
      <c r="D1323" s="13" t="s">
        <v>465</v>
      </c>
      <c r="E1323" s="1">
        <v>0</v>
      </c>
      <c r="G1323" s="2">
        <f t="shared" si="20"/>
        <v>0</v>
      </c>
      <c r="H1323" s="2">
        <v>0</v>
      </c>
    </row>
    <row r="1324" spans="2:8">
      <c r="B1324" s="237" t="s">
        <v>210</v>
      </c>
      <c r="C1324" s="237" t="s">
        <v>651</v>
      </c>
      <c r="D1324" s="12" t="s">
        <v>937</v>
      </c>
      <c r="E1324" s="1">
        <v>0</v>
      </c>
      <c r="G1324" s="2">
        <f t="shared" si="20"/>
        <v>0</v>
      </c>
      <c r="H1324" s="2">
        <v>0</v>
      </c>
    </row>
    <row r="1325" spans="2:8">
      <c r="B1325" s="237" t="s">
        <v>282</v>
      </c>
      <c r="C1325" s="237" t="s">
        <v>652</v>
      </c>
      <c r="D1325" s="5" t="s">
        <v>458</v>
      </c>
      <c r="E1325" s="1">
        <v>0</v>
      </c>
      <c r="G1325" s="2">
        <f t="shared" si="20"/>
        <v>0</v>
      </c>
      <c r="H1325" s="2">
        <v>0</v>
      </c>
    </row>
    <row r="1326" spans="2:8">
      <c r="B1326" s="237" t="s">
        <v>282</v>
      </c>
      <c r="C1326" s="237" t="s">
        <v>652</v>
      </c>
      <c r="D1326" s="6" t="s">
        <v>459</v>
      </c>
      <c r="E1326" s="1">
        <v>0</v>
      </c>
      <c r="G1326" s="2">
        <f t="shared" si="20"/>
        <v>0</v>
      </c>
      <c r="H1326" s="2">
        <v>0</v>
      </c>
    </row>
    <row r="1327" spans="2:8">
      <c r="B1327" s="237" t="s">
        <v>282</v>
      </c>
      <c r="C1327" s="237" t="s">
        <v>652</v>
      </c>
      <c r="D1327" s="7" t="s">
        <v>460</v>
      </c>
      <c r="E1327" s="1">
        <v>0</v>
      </c>
      <c r="G1327" s="2">
        <f t="shared" si="20"/>
        <v>0</v>
      </c>
      <c r="H1327" s="2">
        <v>0</v>
      </c>
    </row>
    <row r="1328" spans="2:8">
      <c r="B1328" s="237" t="s">
        <v>282</v>
      </c>
      <c r="C1328" s="237" t="s">
        <v>652</v>
      </c>
      <c r="D1328" s="8" t="s">
        <v>461</v>
      </c>
      <c r="E1328" s="1">
        <v>0</v>
      </c>
      <c r="G1328" s="2">
        <f t="shared" si="20"/>
        <v>0</v>
      </c>
      <c r="H1328" s="2">
        <v>0</v>
      </c>
    </row>
    <row r="1329" spans="2:8">
      <c r="B1329" s="237" t="s">
        <v>282</v>
      </c>
      <c r="C1329" s="237" t="s">
        <v>652</v>
      </c>
      <c r="D1329" s="9" t="s">
        <v>462</v>
      </c>
      <c r="E1329" s="1">
        <v>0</v>
      </c>
      <c r="G1329" s="2">
        <f t="shared" si="20"/>
        <v>0</v>
      </c>
      <c r="H1329" s="2">
        <v>0</v>
      </c>
    </row>
    <row r="1330" spans="2:8">
      <c r="B1330" s="237" t="s">
        <v>282</v>
      </c>
      <c r="C1330" s="237" t="s">
        <v>652</v>
      </c>
      <c r="D1330" s="10" t="s">
        <v>463</v>
      </c>
      <c r="E1330" s="1">
        <v>0</v>
      </c>
      <c r="G1330" s="2">
        <f t="shared" si="20"/>
        <v>0</v>
      </c>
      <c r="H1330" s="2">
        <v>0</v>
      </c>
    </row>
    <row r="1331" spans="2:8">
      <c r="B1331" s="237" t="s">
        <v>282</v>
      </c>
      <c r="C1331" s="237" t="s">
        <v>652</v>
      </c>
      <c r="D1331" s="11" t="s">
        <v>464</v>
      </c>
      <c r="E1331" s="1">
        <v>0</v>
      </c>
      <c r="G1331" s="2">
        <f t="shared" si="20"/>
        <v>0</v>
      </c>
      <c r="H1331" s="2">
        <v>0</v>
      </c>
    </row>
    <row r="1332" spans="2:8">
      <c r="B1332" s="237" t="s">
        <v>282</v>
      </c>
      <c r="C1332" s="237" t="s">
        <v>652</v>
      </c>
      <c r="D1332" s="13" t="s">
        <v>465</v>
      </c>
      <c r="E1332" s="1">
        <v>0</v>
      </c>
      <c r="G1332" s="2">
        <f t="shared" si="20"/>
        <v>0</v>
      </c>
      <c r="H1332" s="2">
        <v>0</v>
      </c>
    </row>
    <row r="1333" spans="2:8">
      <c r="B1333" s="237" t="s">
        <v>282</v>
      </c>
      <c r="C1333" s="237" t="s">
        <v>652</v>
      </c>
      <c r="D1333" s="12" t="s">
        <v>937</v>
      </c>
      <c r="E1333" s="1">
        <v>0</v>
      </c>
      <c r="G1333" s="2">
        <f t="shared" si="20"/>
        <v>0</v>
      </c>
      <c r="H1333" s="2">
        <v>0</v>
      </c>
    </row>
    <row r="1334" spans="2:8">
      <c r="B1334" s="237" t="s">
        <v>859</v>
      </c>
      <c r="C1334" s="237" t="s">
        <v>881</v>
      </c>
      <c r="D1334" s="5" t="s">
        <v>458</v>
      </c>
      <c r="E1334" s="1">
        <v>0</v>
      </c>
      <c r="G1334" s="2">
        <f t="shared" si="20"/>
        <v>0</v>
      </c>
      <c r="H1334" s="2">
        <v>0</v>
      </c>
    </row>
    <row r="1335" spans="2:8">
      <c r="B1335" s="237" t="s">
        <v>859</v>
      </c>
      <c r="C1335" s="237" t="s">
        <v>881</v>
      </c>
      <c r="D1335" s="6" t="s">
        <v>459</v>
      </c>
      <c r="E1335" s="1">
        <v>0</v>
      </c>
      <c r="G1335" s="2">
        <f t="shared" si="20"/>
        <v>0</v>
      </c>
      <c r="H1335" s="2">
        <v>0</v>
      </c>
    </row>
    <row r="1336" spans="2:8">
      <c r="B1336" s="237" t="s">
        <v>859</v>
      </c>
      <c r="C1336" s="237" t="s">
        <v>881</v>
      </c>
      <c r="D1336" s="7" t="s">
        <v>460</v>
      </c>
      <c r="E1336" s="1">
        <v>0</v>
      </c>
      <c r="G1336" s="2">
        <f t="shared" si="20"/>
        <v>0</v>
      </c>
      <c r="H1336" s="2">
        <v>0</v>
      </c>
    </row>
    <row r="1337" spans="2:8">
      <c r="B1337" s="237" t="s">
        <v>859</v>
      </c>
      <c r="C1337" s="237" t="s">
        <v>881</v>
      </c>
      <c r="D1337" s="8" t="s">
        <v>461</v>
      </c>
      <c r="E1337" s="1">
        <v>0</v>
      </c>
      <c r="G1337" s="2">
        <f t="shared" si="20"/>
        <v>0</v>
      </c>
      <c r="H1337" s="2">
        <v>0</v>
      </c>
    </row>
    <row r="1338" spans="2:8">
      <c r="B1338" s="237" t="s">
        <v>859</v>
      </c>
      <c r="C1338" s="237" t="s">
        <v>881</v>
      </c>
      <c r="D1338" s="9" t="s">
        <v>462</v>
      </c>
      <c r="E1338" s="1">
        <v>0</v>
      </c>
      <c r="G1338" s="2">
        <f t="shared" si="20"/>
        <v>0</v>
      </c>
      <c r="H1338" s="2">
        <v>0</v>
      </c>
    </row>
    <row r="1339" spans="2:8">
      <c r="B1339" s="237" t="s">
        <v>859</v>
      </c>
      <c r="C1339" s="237" t="s">
        <v>881</v>
      </c>
      <c r="D1339" s="10" t="s">
        <v>463</v>
      </c>
      <c r="E1339" s="1">
        <v>0</v>
      </c>
      <c r="G1339" s="2">
        <f t="shared" si="20"/>
        <v>0</v>
      </c>
      <c r="H1339" s="2">
        <v>0</v>
      </c>
    </row>
    <row r="1340" spans="2:8">
      <c r="B1340" s="237" t="s">
        <v>859</v>
      </c>
      <c r="C1340" s="237" t="s">
        <v>881</v>
      </c>
      <c r="D1340" s="11" t="s">
        <v>464</v>
      </c>
      <c r="E1340" s="1">
        <v>0</v>
      </c>
      <c r="G1340" s="2">
        <f t="shared" si="20"/>
        <v>0</v>
      </c>
      <c r="H1340" s="2">
        <v>0</v>
      </c>
    </row>
    <row r="1341" spans="2:8">
      <c r="B1341" s="237" t="s">
        <v>859</v>
      </c>
      <c r="C1341" s="237" t="s">
        <v>881</v>
      </c>
      <c r="D1341" s="13" t="s">
        <v>465</v>
      </c>
      <c r="E1341" s="1">
        <v>0</v>
      </c>
      <c r="G1341" s="2">
        <f t="shared" si="20"/>
        <v>0</v>
      </c>
      <c r="H1341" s="2">
        <v>0</v>
      </c>
    </row>
    <row r="1342" spans="2:8">
      <c r="B1342" s="237" t="s">
        <v>859</v>
      </c>
      <c r="C1342" s="237" t="s">
        <v>881</v>
      </c>
      <c r="D1342" s="12" t="s">
        <v>937</v>
      </c>
      <c r="E1342" s="1">
        <v>0</v>
      </c>
      <c r="G1342" s="2">
        <f t="shared" si="20"/>
        <v>0</v>
      </c>
      <c r="H1342" s="2">
        <v>0</v>
      </c>
    </row>
    <row r="1343" spans="2:8">
      <c r="B1343" s="237" t="s">
        <v>202</v>
      </c>
      <c r="C1343" s="237" t="s">
        <v>653</v>
      </c>
      <c r="D1343" s="5" t="s">
        <v>458</v>
      </c>
      <c r="E1343" s="1">
        <v>0</v>
      </c>
      <c r="G1343" s="2">
        <f t="shared" si="20"/>
        <v>0</v>
      </c>
      <c r="H1343" s="2">
        <v>0</v>
      </c>
    </row>
    <row r="1344" spans="2:8">
      <c r="B1344" s="237" t="s">
        <v>202</v>
      </c>
      <c r="C1344" s="237" t="s">
        <v>653</v>
      </c>
      <c r="D1344" s="6" t="s">
        <v>459</v>
      </c>
      <c r="E1344" s="1">
        <v>0</v>
      </c>
      <c r="G1344" s="2">
        <f t="shared" si="20"/>
        <v>0</v>
      </c>
      <c r="H1344" s="2">
        <v>0</v>
      </c>
    </row>
    <row r="1345" spans="2:8">
      <c r="B1345" s="237" t="s">
        <v>202</v>
      </c>
      <c r="C1345" s="237" t="s">
        <v>653</v>
      </c>
      <c r="D1345" s="7" t="s">
        <v>460</v>
      </c>
      <c r="E1345" s="1">
        <v>0</v>
      </c>
      <c r="G1345" s="2">
        <f t="shared" si="20"/>
        <v>0</v>
      </c>
      <c r="H1345" s="2">
        <v>0</v>
      </c>
    </row>
    <row r="1346" spans="2:8">
      <c r="B1346" s="237" t="s">
        <v>202</v>
      </c>
      <c r="C1346" s="237" t="s">
        <v>653</v>
      </c>
      <c r="D1346" s="8" t="s">
        <v>461</v>
      </c>
      <c r="E1346" s="1">
        <v>0</v>
      </c>
      <c r="G1346" s="2">
        <f t="shared" ref="G1346:G1409" si="21">E1346*F1346</f>
        <v>0</v>
      </c>
      <c r="H1346" s="2">
        <v>0</v>
      </c>
    </row>
    <row r="1347" spans="2:8">
      <c r="B1347" s="237" t="s">
        <v>202</v>
      </c>
      <c r="C1347" s="237" t="s">
        <v>653</v>
      </c>
      <c r="D1347" s="9" t="s">
        <v>462</v>
      </c>
      <c r="E1347" s="1">
        <v>0</v>
      </c>
      <c r="G1347" s="2">
        <f t="shared" si="21"/>
        <v>0</v>
      </c>
      <c r="H1347" s="2">
        <v>0</v>
      </c>
    </row>
    <row r="1348" spans="2:8">
      <c r="B1348" s="237" t="s">
        <v>202</v>
      </c>
      <c r="C1348" s="237" t="s">
        <v>653</v>
      </c>
      <c r="D1348" s="10" t="s">
        <v>463</v>
      </c>
      <c r="E1348" s="1">
        <v>0</v>
      </c>
      <c r="G1348" s="2">
        <f t="shared" si="21"/>
        <v>0</v>
      </c>
      <c r="H1348" s="2">
        <v>0</v>
      </c>
    </row>
    <row r="1349" spans="2:8">
      <c r="B1349" s="237" t="s">
        <v>202</v>
      </c>
      <c r="C1349" s="237" t="s">
        <v>653</v>
      </c>
      <c r="D1349" s="11" t="s">
        <v>464</v>
      </c>
      <c r="E1349" s="1">
        <v>0</v>
      </c>
      <c r="G1349" s="2">
        <f t="shared" si="21"/>
        <v>0</v>
      </c>
      <c r="H1349" s="2">
        <v>0</v>
      </c>
    </row>
    <row r="1350" spans="2:8">
      <c r="B1350" s="237" t="s">
        <v>202</v>
      </c>
      <c r="C1350" s="237" t="s">
        <v>653</v>
      </c>
      <c r="D1350" s="13" t="s">
        <v>465</v>
      </c>
      <c r="E1350" s="1">
        <v>0</v>
      </c>
      <c r="G1350" s="2">
        <f t="shared" si="21"/>
        <v>0</v>
      </c>
      <c r="H1350" s="2">
        <v>0</v>
      </c>
    </row>
    <row r="1351" spans="2:8">
      <c r="B1351" s="237" t="s">
        <v>202</v>
      </c>
      <c r="C1351" s="237" t="s">
        <v>653</v>
      </c>
      <c r="D1351" s="12" t="s">
        <v>937</v>
      </c>
      <c r="E1351" s="1">
        <v>0</v>
      </c>
      <c r="G1351" s="2">
        <f t="shared" si="21"/>
        <v>0</v>
      </c>
      <c r="H1351" s="2">
        <v>0</v>
      </c>
    </row>
    <row r="1352" spans="2:8">
      <c r="B1352" s="237" t="s">
        <v>203</v>
      </c>
      <c r="C1352" s="237" t="s">
        <v>654</v>
      </c>
      <c r="D1352" s="5" t="s">
        <v>458</v>
      </c>
      <c r="E1352" s="1">
        <v>0</v>
      </c>
      <c r="G1352" s="2">
        <f t="shared" si="21"/>
        <v>0</v>
      </c>
      <c r="H1352" s="2">
        <v>0</v>
      </c>
    </row>
    <row r="1353" spans="2:8">
      <c r="B1353" s="237" t="s">
        <v>203</v>
      </c>
      <c r="C1353" s="237" t="s">
        <v>654</v>
      </c>
      <c r="D1353" s="6" t="s">
        <v>459</v>
      </c>
      <c r="E1353" s="1">
        <v>0</v>
      </c>
      <c r="G1353" s="2">
        <f t="shared" si="21"/>
        <v>0</v>
      </c>
      <c r="H1353" s="2">
        <v>0</v>
      </c>
    </row>
    <row r="1354" spans="2:8">
      <c r="B1354" s="237" t="s">
        <v>203</v>
      </c>
      <c r="C1354" s="237" t="s">
        <v>654</v>
      </c>
      <c r="D1354" s="7" t="s">
        <v>460</v>
      </c>
      <c r="E1354" s="1">
        <v>0</v>
      </c>
      <c r="G1354" s="2">
        <f t="shared" si="21"/>
        <v>0</v>
      </c>
      <c r="H1354" s="2">
        <v>0</v>
      </c>
    </row>
    <row r="1355" spans="2:8">
      <c r="B1355" s="237" t="s">
        <v>203</v>
      </c>
      <c r="C1355" s="237" t="s">
        <v>654</v>
      </c>
      <c r="D1355" s="8" t="s">
        <v>461</v>
      </c>
      <c r="E1355" s="1">
        <v>0</v>
      </c>
      <c r="G1355" s="2">
        <f t="shared" si="21"/>
        <v>0</v>
      </c>
      <c r="H1355" s="2">
        <v>0</v>
      </c>
    </row>
    <row r="1356" spans="2:8">
      <c r="B1356" s="237" t="s">
        <v>203</v>
      </c>
      <c r="C1356" s="237" t="s">
        <v>654</v>
      </c>
      <c r="D1356" s="9" t="s">
        <v>462</v>
      </c>
      <c r="E1356" s="1">
        <v>0</v>
      </c>
      <c r="G1356" s="2">
        <f t="shared" si="21"/>
        <v>0</v>
      </c>
      <c r="H1356" s="2">
        <v>0</v>
      </c>
    </row>
    <row r="1357" spans="2:8">
      <c r="B1357" s="237" t="s">
        <v>203</v>
      </c>
      <c r="C1357" s="237" t="s">
        <v>654</v>
      </c>
      <c r="D1357" s="10" t="s">
        <v>463</v>
      </c>
      <c r="E1357" s="1">
        <v>0</v>
      </c>
      <c r="G1357" s="2">
        <f t="shared" si="21"/>
        <v>0</v>
      </c>
      <c r="H1357" s="2">
        <v>0</v>
      </c>
    </row>
    <row r="1358" spans="2:8">
      <c r="B1358" s="237" t="s">
        <v>203</v>
      </c>
      <c r="C1358" s="237" t="s">
        <v>654</v>
      </c>
      <c r="D1358" s="11" t="s">
        <v>464</v>
      </c>
      <c r="E1358" s="1">
        <v>0</v>
      </c>
      <c r="G1358" s="2">
        <f t="shared" si="21"/>
        <v>0</v>
      </c>
      <c r="H1358" s="2">
        <v>0</v>
      </c>
    </row>
    <row r="1359" spans="2:8">
      <c r="B1359" s="237" t="s">
        <v>203</v>
      </c>
      <c r="C1359" s="237" t="s">
        <v>654</v>
      </c>
      <c r="D1359" s="13" t="s">
        <v>465</v>
      </c>
      <c r="E1359" s="1">
        <v>0</v>
      </c>
      <c r="G1359" s="2">
        <f t="shared" si="21"/>
        <v>0</v>
      </c>
      <c r="H1359" s="2">
        <v>0</v>
      </c>
    </row>
    <row r="1360" spans="2:8">
      <c r="B1360" s="237" t="s">
        <v>203</v>
      </c>
      <c r="C1360" s="237" t="s">
        <v>654</v>
      </c>
      <c r="D1360" s="12" t="s">
        <v>937</v>
      </c>
      <c r="E1360" s="1">
        <v>0</v>
      </c>
      <c r="G1360" s="2">
        <f t="shared" si="21"/>
        <v>0</v>
      </c>
      <c r="H1360" s="2">
        <v>0</v>
      </c>
    </row>
    <row r="1361" spans="2:8">
      <c r="B1361" s="237" t="s">
        <v>204</v>
      </c>
      <c r="C1361" s="237" t="s">
        <v>655</v>
      </c>
      <c r="D1361" s="5" t="s">
        <v>458</v>
      </c>
      <c r="E1361" s="1">
        <v>0</v>
      </c>
      <c r="G1361" s="2">
        <f t="shared" si="21"/>
        <v>0</v>
      </c>
      <c r="H1361" s="2">
        <v>0</v>
      </c>
    </row>
    <row r="1362" spans="2:8">
      <c r="B1362" s="237" t="s">
        <v>204</v>
      </c>
      <c r="C1362" s="237" t="s">
        <v>655</v>
      </c>
      <c r="D1362" s="6" t="s">
        <v>459</v>
      </c>
      <c r="E1362" s="1">
        <v>0</v>
      </c>
      <c r="G1362" s="2">
        <f t="shared" si="21"/>
        <v>0</v>
      </c>
      <c r="H1362" s="2">
        <v>0</v>
      </c>
    </row>
    <row r="1363" spans="2:8">
      <c r="B1363" s="237" t="s">
        <v>204</v>
      </c>
      <c r="C1363" s="237" t="s">
        <v>655</v>
      </c>
      <c r="D1363" s="7" t="s">
        <v>460</v>
      </c>
      <c r="E1363" s="1">
        <v>0</v>
      </c>
      <c r="G1363" s="2">
        <f t="shared" si="21"/>
        <v>0</v>
      </c>
      <c r="H1363" s="2">
        <v>0</v>
      </c>
    </row>
    <row r="1364" spans="2:8">
      <c r="B1364" s="237" t="s">
        <v>204</v>
      </c>
      <c r="C1364" s="237" t="s">
        <v>655</v>
      </c>
      <c r="D1364" s="8" t="s">
        <v>461</v>
      </c>
      <c r="E1364" s="1">
        <v>0</v>
      </c>
      <c r="G1364" s="2">
        <f t="shared" si="21"/>
        <v>0</v>
      </c>
      <c r="H1364" s="2">
        <v>0</v>
      </c>
    </row>
    <row r="1365" spans="2:8">
      <c r="B1365" s="237" t="s">
        <v>204</v>
      </c>
      <c r="C1365" s="237" t="s">
        <v>655</v>
      </c>
      <c r="D1365" s="9" t="s">
        <v>462</v>
      </c>
      <c r="E1365" s="1">
        <v>0</v>
      </c>
      <c r="G1365" s="2">
        <f t="shared" si="21"/>
        <v>0</v>
      </c>
      <c r="H1365" s="2">
        <v>0</v>
      </c>
    </row>
    <row r="1366" spans="2:8">
      <c r="B1366" s="237" t="s">
        <v>204</v>
      </c>
      <c r="C1366" s="237" t="s">
        <v>655</v>
      </c>
      <c r="D1366" s="10" t="s">
        <v>463</v>
      </c>
      <c r="E1366" s="1">
        <v>0</v>
      </c>
      <c r="G1366" s="2">
        <f t="shared" si="21"/>
        <v>0</v>
      </c>
      <c r="H1366" s="2">
        <v>0</v>
      </c>
    </row>
    <row r="1367" spans="2:8">
      <c r="B1367" s="237" t="s">
        <v>204</v>
      </c>
      <c r="C1367" s="237" t="s">
        <v>655</v>
      </c>
      <c r="D1367" s="11" t="s">
        <v>464</v>
      </c>
      <c r="E1367" s="1">
        <v>0</v>
      </c>
      <c r="G1367" s="2">
        <f t="shared" si="21"/>
        <v>0</v>
      </c>
      <c r="H1367" s="2">
        <v>0</v>
      </c>
    </row>
    <row r="1368" spans="2:8">
      <c r="B1368" s="237" t="s">
        <v>204</v>
      </c>
      <c r="C1368" s="237" t="s">
        <v>655</v>
      </c>
      <c r="D1368" s="13" t="s">
        <v>465</v>
      </c>
      <c r="E1368" s="1">
        <v>0</v>
      </c>
      <c r="G1368" s="2">
        <f t="shared" si="21"/>
        <v>0</v>
      </c>
      <c r="H1368" s="2">
        <v>0</v>
      </c>
    </row>
    <row r="1369" spans="2:8">
      <c r="B1369" s="237" t="s">
        <v>204</v>
      </c>
      <c r="C1369" s="237" t="s">
        <v>655</v>
      </c>
      <c r="D1369" s="12" t="s">
        <v>937</v>
      </c>
      <c r="E1369" s="1">
        <v>0</v>
      </c>
      <c r="G1369" s="2">
        <f t="shared" si="21"/>
        <v>0</v>
      </c>
      <c r="H1369" s="2">
        <v>0</v>
      </c>
    </row>
    <row r="1370" spans="2:8">
      <c r="B1370" s="237" t="s">
        <v>212</v>
      </c>
      <c r="C1370" s="237" t="s">
        <v>656</v>
      </c>
      <c r="D1370" s="5" t="s">
        <v>458</v>
      </c>
      <c r="E1370" s="1">
        <v>0</v>
      </c>
      <c r="G1370" s="2">
        <f t="shared" si="21"/>
        <v>0</v>
      </c>
      <c r="H1370" s="2">
        <v>0</v>
      </c>
    </row>
    <row r="1371" spans="2:8">
      <c r="B1371" s="237" t="s">
        <v>212</v>
      </c>
      <c r="C1371" s="237" t="s">
        <v>656</v>
      </c>
      <c r="D1371" s="6" t="s">
        <v>459</v>
      </c>
      <c r="E1371" s="1">
        <v>0</v>
      </c>
      <c r="G1371" s="2">
        <f t="shared" si="21"/>
        <v>0</v>
      </c>
      <c r="H1371" s="2">
        <v>0</v>
      </c>
    </row>
    <row r="1372" spans="2:8">
      <c r="B1372" s="237" t="s">
        <v>212</v>
      </c>
      <c r="C1372" s="237" t="s">
        <v>656</v>
      </c>
      <c r="D1372" s="7" t="s">
        <v>460</v>
      </c>
      <c r="E1372" s="1">
        <v>0</v>
      </c>
      <c r="G1372" s="2">
        <f t="shared" si="21"/>
        <v>0</v>
      </c>
      <c r="H1372" s="2">
        <v>0</v>
      </c>
    </row>
    <row r="1373" spans="2:8">
      <c r="B1373" s="237" t="s">
        <v>212</v>
      </c>
      <c r="C1373" s="237" t="s">
        <v>656</v>
      </c>
      <c r="D1373" s="8" t="s">
        <v>461</v>
      </c>
      <c r="E1373" s="1">
        <v>0</v>
      </c>
      <c r="G1373" s="2">
        <f t="shared" si="21"/>
        <v>0</v>
      </c>
      <c r="H1373" s="2">
        <v>0</v>
      </c>
    </row>
    <row r="1374" spans="2:8">
      <c r="B1374" s="237" t="s">
        <v>212</v>
      </c>
      <c r="C1374" s="237" t="s">
        <v>656</v>
      </c>
      <c r="D1374" s="9" t="s">
        <v>462</v>
      </c>
      <c r="E1374" s="1">
        <v>0</v>
      </c>
      <c r="G1374" s="2">
        <f t="shared" si="21"/>
        <v>0</v>
      </c>
      <c r="H1374" s="2">
        <v>0</v>
      </c>
    </row>
    <row r="1375" spans="2:8">
      <c r="B1375" s="237" t="s">
        <v>212</v>
      </c>
      <c r="C1375" s="237" t="s">
        <v>656</v>
      </c>
      <c r="D1375" s="10" t="s">
        <v>463</v>
      </c>
      <c r="E1375" s="1">
        <v>0</v>
      </c>
      <c r="G1375" s="2">
        <f t="shared" si="21"/>
        <v>0</v>
      </c>
      <c r="H1375" s="2">
        <v>0</v>
      </c>
    </row>
    <row r="1376" spans="2:8">
      <c r="B1376" s="237" t="s">
        <v>212</v>
      </c>
      <c r="C1376" s="237" t="s">
        <v>656</v>
      </c>
      <c r="D1376" s="11" t="s">
        <v>464</v>
      </c>
      <c r="E1376" s="1">
        <v>0</v>
      </c>
      <c r="G1376" s="2">
        <f t="shared" si="21"/>
        <v>0</v>
      </c>
      <c r="H1376" s="2">
        <v>0</v>
      </c>
    </row>
    <row r="1377" spans="2:8">
      <c r="B1377" s="237" t="s">
        <v>212</v>
      </c>
      <c r="C1377" s="237" t="s">
        <v>656</v>
      </c>
      <c r="D1377" s="13" t="s">
        <v>465</v>
      </c>
      <c r="E1377" s="1">
        <v>0</v>
      </c>
      <c r="G1377" s="2">
        <f t="shared" si="21"/>
        <v>0</v>
      </c>
      <c r="H1377" s="2">
        <v>0</v>
      </c>
    </row>
    <row r="1378" spans="2:8">
      <c r="B1378" s="237" t="s">
        <v>212</v>
      </c>
      <c r="C1378" s="237" t="s">
        <v>656</v>
      </c>
      <c r="D1378" s="12" t="s">
        <v>937</v>
      </c>
      <c r="E1378" s="1">
        <v>0</v>
      </c>
      <c r="G1378" s="2">
        <f t="shared" si="21"/>
        <v>0</v>
      </c>
      <c r="H1378" s="2">
        <v>0</v>
      </c>
    </row>
    <row r="1379" spans="2:8">
      <c r="B1379" s="237" t="s">
        <v>209</v>
      </c>
      <c r="C1379" s="237" t="s">
        <v>657</v>
      </c>
      <c r="D1379" s="5" t="s">
        <v>458</v>
      </c>
      <c r="E1379" s="1">
        <v>0</v>
      </c>
      <c r="G1379" s="2">
        <f t="shared" si="21"/>
        <v>0</v>
      </c>
      <c r="H1379" s="2">
        <v>0</v>
      </c>
    </row>
    <row r="1380" spans="2:8">
      <c r="B1380" s="237" t="s">
        <v>209</v>
      </c>
      <c r="C1380" s="237" t="s">
        <v>657</v>
      </c>
      <c r="D1380" s="6" t="s">
        <v>459</v>
      </c>
      <c r="E1380" s="1">
        <v>0</v>
      </c>
      <c r="G1380" s="2">
        <f t="shared" si="21"/>
        <v>0</v>
      </c>
      <c r="H1380" s="2">
        <v>0</v>
      </c>
    </row>
    <row r="1381" spans="2:8">
      <c r="B1381" s="237" t="s">
        <v>209</v>
      </c>
      <c r="C1381" s="237" t="s">
        <v>657</v>
      </c>
      <c r="D1381" s="7" t="s">
        <v>460</v>
      </c>
      <c r="E1381" s="1">
        <v>0</v>
      </c>
      <c r="G1381" s="2">
        <f t="shared" si="21"/>
        <v>0</v>
      </c>
      <c r="H1381" s="2">
        <v>0</v>
      </c>
    </row>
    <row r="1382" spans="2:8">
      <c r="B1382" s="237" t="s">
        <v>209</v>
      </c>
      <c r="C1382" s="237" t="s">
        <v>657</v>
      </c>
      <c r="D1382" s="8" t="s">
        <v>461</v>
      </c>
      <c r="E1382" s="1">
        <v>0</v>
      </c>
      <c r="G1382" s="2">
        <f t="shared" si="21"/>
        <v>0</v>
      </c>
      <c r="H1382" s="2">
        <v>0</v>
      </c>
    </row>
    <row r="1383" spans="2:8">
      <c r="B1383" s="237" t="s">
        <v>209</v>
      </c>
      <c r="C1383" s="237" t="s">
        <v>657</v>
      </c>
      <c r="D1383" s="9" t="s">
        <v>462</v>
      </c>
      <c r="E1383" s="1">
        <v>0</v>
      </c>
      <c r="G1383" s="2">
        <f t="shared" si="21"/>
        <v>0</v>
      </c>
      <c r="H1383" s="2">
        <v>0</v>
      </c>
    </row>
    <row r="1384" spans="2:8">
      <c r="B1384" s="237" t="s">
        <v>209</v>
      </c>
      <c r="C1384" s="237" t="s">
        <v>657</v>
      </c>
      <c r="D1384" s="10" t="s">
        <v>463</v>
      </c>
      <c r="E1384" s="1">
        <v>0</v>
      </c>
      <c r="G1384" s="2">
        <f t="shared" si="21"/>
        <v>0</v>
      </c>
      <c r="H1384" s="2">
        <v>0</v>
      </c>
    </row>
    <row r="1385" spans="2:8">
      <c r="B1385" s="237" t="s">
        <v>209</v>
      </c>
      <c r="C1385" s="237" t="s">
        <v>657</v>
      </c>
      <c r="D1385" s="11" t="s">
        <v>464</v>
      </c>
      <c r="E1385" s="1">
        <v>0</v>
      </c>
      <c r="G1385" s="2">
        <f t="shared" si="21"/>
        <v>0</v>
      </c>
      <c r="H1385" s="2">
        <v>0</v>
      </c>
    </row>
    <row r="1386" spans="2:8">
      <c r="B1386" s="237" t="s">
        <v>209</v>
      </c>
      <c r="C1386" s="237" t="s">
        <v>657</v>
      </c>
      <c r="D1386" s="13" t="s">
        <v>465</v>
      </c>
      <c r="E1386" s="1">
        <v>0</v>
      </c>
      <c r="G1386" s="2">
        <f t="shared" si="21"/>
        <v>0</v>
      </c>
      <c r="H1386" s="2">
        <v>0</v>
      </c>
    </row>
    <row r="1387" spans="2:8">
      <c r="B1387" s="237" t="s">
        <v>209</v>
      </c>
      <c r="C1387" s="237" t="s">
        <v>657</v>
      </c>
      <c r="D1387" s="12" t="s">
        <v>937</v>
      </c>
      <c r="E1387" s="1">
        <v>0</v>
      </c>
      <c r="G1387" s="2">
        <f t="shared" si="21"/>
        <v>0</v>
      </c>
      <c r="H1387" s="2">
        <v>0</v>
      </c>
    </row>
    <row r="1388" spans="2:8">
      <c r="B1388" s="237" t="s">
        <v>215</v>
      </c>
      <c r="C1388" s="237" t="s">
        <v>658</v>
      </c>
      <c r="D1388" s="5" t="s">
        <v>458</v>
      </c>
      <c r="E1388" s="1">
        <v>0</v>
      </c>
      <c r="G1388" s="2">
        <f t="shared" si="21"/>
        <v>0</v>
      </c>
      <c r="H1388" s="2">
        <v>0</v>
      </c>
    </row>
    <row r="1389" spans="2:8">
      <c r="B1389" s="237" t="s">
        <v>215</v>
      </c>
      <c r="C1389" s="237" t="s">
        <v>658</v>
      </c>
      <c r="D1389" s="6" t="s">
        <v>459</v>
      </c>
      <c r="E1389" s="1">
        <v>0</v>
      </c>
      <c r="G1389" s="2">
        <f t="shared" si="21"/>
        <v>0</v>
      </c>
      <c r="H1389" s="2">
        <v>0</v>
      </c>
    </row>
    <row r="1390" spans="2:8">
      <c r="B1390" s="237" t="s">
        <v>215</v>
      </c>
      <c r="C1390" s="237" t="s">
        <v>658</v>
      </c>
      <c r="D1390" s="7" t="s">
        <v>460</v>
      </c>
      <c r="E1390" s="1">
        <v>0</v>
      </c>
      <c r="G1390" s="2">
        <f t="shared" si="21"/>
        <v>0</v>
      </c>
      <c r="H1390" s="2">
        <v>0</v>
      </c>
    </row>
    <row r="1391" spans="2:8">
      <c r="B1391" s="237" t="s">
        <v>215</v>
      </c>
      <c r="C1391" s="237" t="s">
        <v>658</v>
      </c>
      <c r="D1391" s="8" t="s">
        <v>461</v>
      </c>
      <c r="E1391" s="1">
        <v>0</v>
      </c>
      <c r="G1391" s="2">
        <f t="shared" si="21"/>
        <v>0</v>
      </c>
      <c r="H1391" s="2">
        <v>0</v>
      </c>
    </row>
    <row r="1392" spans="2:8">
      <c r="B1392" s="237" t="s">
        <v>215</v>
      </c>
      <c r="C1392" s="237" t="s">
        <v>658</v>
      </c>
      <c r="D1392" s="9" t="s">
        <v>462</v>
      </c>
      <c r="E1392" s="1">
        <v>0</v>
      </c>
      <c r="G1392" s="2">
        <f t="shared" si="21"/>
        <v>0</v>
      </c>
      <c r="H1392" s="2">
        <v>0</v>
      </c>
    </row>
    <row r="1393" spans="2:8">
      <c r="B1393" s="237" t="s">
        <v>215</v>
      </c>
      <c r="C1393" s="237" t="s">
        <v>658</v>
      </c>
      <c r="D1393" s="10" t="s">
        <v>463</v>
      </c>
      <c r="E1393" s="1">
        <v>0</v>
      </c>
      <c r="G1393" s="2">
        <f t="shared" si="21"/>
        <v>0</v>
      </c>
      <c r="H1393" s="2">
        <v>0</v>
      </c>
    </row>
    <row r="1394" spans="2:8">
      <c r="B1394" s="237" t="s">
        <v>215</v>
      </c>
      <c r="C1394" s="237" t="s">
        <v>658</v>
      </c>
      <c r="D1394" s="11" t="s">
        <v>464</v>
      </c>
      <c r="E1394" s="1">
        <v>0</v>
      </c>
      <c r="G1394" s="2">
        <f t="shared" si="21"/>
        <v>0</v>
      </c>
      <c r="H1394" s="2">
        <v>0</v>
      </c>
    </row>
    <row r="1395" spans="2:8">
      <c r="B1395" s="237" t="s">
        <v>215</v>
      </c>
      <c r="C1395" s="237" t="s">
        <v>658</v>
      </c>
      <c r="D1395" s="13" t="s">
        <v>465</v>
      </c>
      <c r="E1395" s="1">
        <v>0</v>
      </c>
      <c r="G1395" s="2">
        <f t="shared" si="21"/>
        <v>0</v>
      </c>
      <c r="H1395" s="2">
        <v>0</v>
      </c>
    </row>
    <row r="1396" spans="2:8">
      <c r="B1396" s="237" t="s">
        <v>215</v>
      </c>
      <c r="C1396" s="237" t="s">
        <v>658</v>
      </c>
      <c r="D1396" s="12" t="s">
        <v>937</v>
      </c>
      <c r="E1396" s="1">
        <v>0</v>
      </c>
      <c r="G1396" s="2">
        <f t="shared" si="21"/>
        <v>0</v>
      </c>
      <c r="H1396" s="2">
        <v>0</v>
      </c>
    </row>
    <row r="1397" spans="2:8">
      <c r="B1397" s="237" t="s">
        <v>865</v>
      </c>
      <c r="C1397" s="237" t="s">
        <v>882</v>
      </c>
      <c r="D1397" s="5" t="s">
        <v>458</v>
      </c>
      <c r="E1397" s="1">
        <v>0</v>
      </c>
      <c r="G1397" s="2">
        <f t="shared" si="21"/>
        <v>0</v>
      </c>
      <c r="H1397" s="2">
        <v>0</v>
      </c>
    </row>
    <row r="1398" spans="2:8">
      <c r="B1398" s="237" t="s">
        <v>865</v>
      </c>
      <c r="C1398" s="237" t="s">
        <v>882</v>
      </c>
      <c r="D1398" s="6" t="s">
        <v>459</v>
      </c>
      <c r="E1398" s="1">
        <v>0</v>
      </c>
      <c r="G1398" s="2">
        <f t="shared" si="21"/>
        <v>0</v>
      </c>
      <c r="H1398" s="2">
        <v>0</v>
      </c>
    </row>
    <row r="1399" spans="2:8">
      <c r="B1399" s="237" t="s">
        <v>865</v>
      </c>
      <c r="C1399" s="237" t="s">
        <v>882</v>
      </c>
      <c r="D1399" s="7" t="s">
        <v>460</v>
      </c>
      <c r="E1399" s="1">
        <v>0</v>
      </c>
      <c r="G1399" s="2">
        <f t="shared" si="21"/>
        <v>0</v>
      </c>
      <c r="H1399" s="2">
        <v>0</v>
      </c>
    </row>
    <row r="1400" spans="2:8">
      <c r="B1400" s="237" t="s">
        <v>865</v>
      </c>
      <c r="C1400" s="237" t="s">
        <v>882</v>
      </c>
      <c r="D1400" s="8" t="s">
        <v>461</v>
      </c>
      <c r="E1400" s="1">
        <v>0</v>
      </c>
      <c r="G1400" s="2">
        <f t="shared" si="21"/>
        <v>0</v>
      </c>
      <c r="H1400" s="2">
        <v>0</v>
      </c>
    </row>
    <row r="1401" spans="2:8">
      <c r="B1401" s="237" t="s">
        <v>865</v>
      </c>
      <c r="C1401" s="237" t="s">
        <v>882</v>
      </c>
      <c r="D1401" s="9" t="s">
        <v>462</v>
      </c>
      <c r="E1401" s="1">
        <v>0</v>
      </c>
      <c r="G1401" s="2">
        <f t="shared" si="21"/>
        <v>0</v>
      </c>
      <c r="H1401" s="2">
        <v>0</v>
      </c>
    </row>
    <row r="1402" spans="2:8">
      <c r="B1402" s="237" t="s">
        <v>865</v>
      </c>
      <c r="C1402" s="237" t="s">
        <v>882</v>
      </c>
      <c r="D1402" s="10" t="s">
        <v>463</v>
      </c>
      <c r="E1402" s="1">
        <v>0</v>
      </c>
      <c r="G1402" s="2">
        <f t="shared" si="21"/>
        <v>0</v>
      </c>
      <c r="H1402" s="2">
        <v>0</v>
      </c>
    </row>
    <row r="1403" spans="2:8">
      <c r="B1403" s="237" t="s">
        <v>865</v>
      </c>
      <c r="C1403" s="237" t="s">
        <v>882</v>
      </c>
      <c r="D1403" s="11" t="s">
        <v>464</v>
      </c>
      <c r="E1403" s="1">
        <v>0</v>
      </c>
      <c r="G1403" s="2">
        <f t="shared" si="21"/>
        <v>0</v>
      </c>
      <c r="H1403" s="2">
        <v>0</v>
      </c>
    </row>
    <row r="1404" spans="2:8">
      <c r="B1404" s="237" t="s">
        <v>865</v>
      </c>
      <c r="C1404" s="237" t="s">
        <v>882</v>
      </c>
      <c r="D1404" s="13" t="s">
        <v>465</v>
      </c>
      <c r="E1404" s="1">
        <v>0</v>
      </c>
      <c r="G1404" s="2">
        <f t="shared" si="21"/>
        <v>0</v>
      </c>
      <c r="H1404" s="2">
        <v>0</v>
      </c>
    </row>
    <row r="1405" spans="2:8">
      <c r="B1405" s="237" t="s">
        <v>865</v>
      </c>
      <c r="C1405" s="237" t="s">
        <v>882</v>
      </c>
      <c r="D1405" s="12" t="s">
        <v>937</v>
      </c>
      <c r="E1405" s="1">
        <v>0</v>
      </c>
      <c r="G1405" s="2">
        <f t="shared" si="21"/>
        <v>0</v>
      </c>
      <c r="H1405" s="2">
        <v>0</v>
      </c>
    </row>
    <row r="1406" spans="2:8">
      <c r="B1406" s="237" t="s">
        <v>205</v>
      </c>
      <c r="C1406" s="237" t="s">
        <v>659</v>
      </c>
      <c r="D1406" s="5" t="s">
        <v>458</v>
      </c>
      <c r="E1406" s="1">
        <v>0</v>
      </c>
      <c r="G1406" s="2">
        <f t="shared" si="21"/>
        <v>0</v>
      </c>
      <c r="H1406" s="2">
        <v>0</v>
      </c>
    </row>
    <row r="1407" spans="2:8">
      <c r="B1407" s="237" t="s">
        <v>205</v>
      </c>
      <c r="C1407" s="237" t="s">
        <v>659</v>
      </c>
      <c r="D1407" s="6" t="s">
        <v>459</v>
      </c>
      <c r="E1407" s="1">
        <v>0</v>
      </c>
      <c r="G1407" s="2">
        <f t="shared" si="21"/>
        <v>0</v>
      </c>
      <c r="H1407" s="2">
        <v>0</v>
      </c>
    </row>
    <row r="1408" spans="2:8">
      <c r="B1408" s="237" t="s">
        <v>205</v>
      </c>
      <c r="C1408" s="237" t="s">
        <v>659</v>
      </c>
      <c r="D1408" s="7" t="s">
        <v>460</v>
      </c>
      <c r="E1408" s="1">
        <v>0</v>
      </c>
      <c r="G1408" s="2">
        <f t="shared" si="21"/>
        <v>0</v>
      </c>
      <c r="H1408" s="2">
        <v>0</v>
      </c>
    </row>
    <row r="1409" spans="2:8">
      <c r="B1409" s="237" t="s">
        <v>205</v>
      </c>
      <c r="C1409" s="237" t="s">
        <v>659</v>
      </c>
      <c r="D1409" s="8" t="s">
        <v>461</v>
      </c>
      <c r="E1409" s="1">
        <v>0</v>
      </c>
      <c r="G1409" s="2">
        <f t="shared" si="21"/>
        <v>0</v>
      </c>
      <c r="H1409" s="2">
        <v>0</v>
      </c>
    </row>
    <row r="1410" spans="2:8">
      <c r="B1410" s="237" t="s">
        <v>205</v>
      </c>
      <c r="C1410" s="237" t="s">
        <v>659</v>
      </c>
      <c r="D1410" s="9" t="s">
        <v>462</v>
      </c>
      <c r="E1410" s="1">
        <v>0</v>
      </c>
      <c r="G1410" s="2">
        <f t="shared" ref="G1410:G1473" si="22">E1410*F1410</f>
        <v>0</v>
      </c>
      <c r="H1410" s="2">
        <v>0</v>
      </c>
    </row>
    <row r="1411" spans="2:8">
      <c r="B1411" s="237" t="s">
        <v>205</v>
      </c>
      <c r="C1411" s="237" t="s">
        <v>659</v>
      </c>
      <c r="D1411" s="10" t="s">
        <v>463</v>
      </c>
      <c r="E1411" s="1">
        <v>0</v>
      </c>
      <c r="G1411" s="2">
        <f t="shared" si="22"/>
        <v>0</v>
      </c>
      <c r="H1411" s="2">
        <v>0</v>
      </c>
    </row>
    <row r="1412" spans="2:8">
      <c r="B1412" s="237" t="s">
        <v>205</v>
      </c>
      <c r="C1412" s="237" t="s">
        <v>659</v>
      </c>
      <c r="D1412" s="11" t="s">
        <v>464</v>
      </c>
      <c r="E1412" s="1">
        <v>0</v>
      </c>
      <c r="G1412" s="2">
        <f t="shared" si="22"/>
        <v>0</v>
      </c>
      <c r="H1412" s="2">
        <v>0</v>
      </c>
    </row>
    <row r="1413" spans="2:8">
      <c r="B1413" s="237" t="s">
        <v>205</v>
      </c>
      <c r="C1413" s="237" t="s">
        <v>659</v>
      </c>
      <c r="D1413" s="13" t="s">
        <v>465</v>
      </c>
      <c r="E1413" s="1">
        <v>0</v>
      </c>
      <c r="G1413" s="2">
        <f t="shared" si="22"/>
        <v>0</v>
      </c>
      <c r="H1413" s="2">
        <v>0</v>
      </c>
    </row>
    <row r="1414" spans="2:8">
      <c r="B1414" s="237" t="s">
        <v>205</v>
      </c>
      <c r="C1414" s="237" t="s">
        <v>659</v>
      </c>
      <c r="D1414" s="12" t="s">
        <v>937</v>
      </c>
      <c r="E1414" s="1">
        <v>0</v>
      </c>
      <c r="G1414" s="2">
        <f t="shared" si="22"/>
        <v>0</v>
      </c>
      <c r="H1414" s="2">
        <v>0</v>
      </c>
    </row>
    <row r="1415" spans="2:8">
      <c r="B1415" s="237" t="s">
        <v>206</v>
      </c>
      <c r="C1415" s="237" t="s">
        <v>660</v>
      </c>
      <c r="D1415" s="5" t="s">
        <v>458</v>
      </c>
      <c r="E1415" s="1">
        <v>0</v>
      </c>
      <c r="G1415" s="2">
        <f t="shared" si="22"/>
        <v>0</v>
      </c>
      <c r="H1415" s="2">
        <v>0</v>
      </c>
    </row>
    <row r="1416" spans="2:8">
      <c r="B1416" s="237" t="s">
        <v>206</v>
      </c>
      <c r="C1416" s="237" t="s">
        <v>660</v>
      </c>
      <c r="D1416" s="6" t="s">
        <v>459</v>
      </c>
      <c r="E1416" s="1">
        <v>0</v>
      </c>
      <c r="G1416" s="2">
        <f t="shared" si="22"/>
        <v>0</v>
      </c>
      <c r="H1416" s="2">
        <v>0</v>
      </c>
    </row>
    <row r="1417" spans="2:8">
      <c r="B1417" s="237" t="s">
        <v>206</v>
      </c>
      <c r="C1417" s="237" t="s">
        <v>660</v>
      </c>
      <c r="D1417" s="7" t="s">
        <v>460</v>
      </c>
      <c r="E1417" s="1">
        <v>0</v>
      </c>
      <c r="G1417" s="2">
        <f t="shared" si="22"/>
        <v>0</v>
      </c>
      <c r="H1417" s="2">
        <v>0</v>
      </c>
    </row>
    <row r="1418" spans="2:8">
      <c r="B1418" s="237" t="s">
        <v>206</v>
      </c>
      <c r="C1418" s="237" t="s">
        <v>660</v>
      </c>
      <c r="D1418" s="8" t="s">
        <v>461</v>
      </c>
      <c r="E1418" s="1">
        <v>0</v>
      </c>
      <c r="G1418" s="2">
        <f t="shared" si="22"/>
        <v>0</v>
      </c>
      <c r="H1418" s="2">
        <v>0</v>
      </c>
    </row>
    <row r="1419" spans="2:8">
      <c r="B1419" s="237" t="s">
        <v>206</v>
      </c>
      <c r="C1419" s="237" t="s">
        <v>660</v>
      </c>
      <c r="D1419" s="9" t="s">
        <v>462</v>
      </c>
      <c r="E1419" s="1">
        <v>0</v>
      </c>
      <c r="G1419" s="2">
        <f t="shared" si="22"/>
        <v>0</v>
      </c>
      <c r="H1419" s="2">
        <v>0</v>
      </c>
    </row>
    <row r="1420" spans="2:8">
      <c r="B1420" s="237" t="s">
        <v>206</v>
      </c>
      <c r="C1420" s="237" t="s">
        <v>660</v>
      </c>
      <c r="D1420" s="10" t="s">
        <v>463</v>
      </c>
      <c r="E1420" s="1">
        <v>0</v>
      </c>
      <c r="G1420" s="2">
        <f t="shared" si="22"/>
        <v>0</v>
      </c>
      <c r="H1420" s="2">
        <v>0</v>
      </c>
    </row>
    <row r="1421" spans="2:8">
      <c r="B1421" s="237" t="s">
        <v>206</v>
      </c>
      <c r="C1421" s="237" t="s">
        <v>660</v>
      </c>
      <c r="D1421" s="11" t="s">
        <v>464</v>
      </c>
      <c r="E1421" s="1">
        <v>0</v>
      </c>
      <c r="G1421" s="2">
        <f t="shared" si="22"/>
        <v>0</v>
      </c>
      <c r="H1421" s="2">
        <v>0</v>
      </c>
    </row>
    <row r="1422" spans="2:8">
      <c r="B1422" s="237" t="s">
        <v>206</v>
      </c>
      <c r="C1422" s="237" t="s">
        <v>660</v>
      </c>
      <c r="D1422" s="13" t="s">
        <v>465</v>
      </c>
      <c r="E1422" s="1">
        <v>0</v>
      </c>
      <c r="G1422" s="2">
        <f t="shared" si="22"/>
        <v>0</v>
      </c>
      <c r="H1422" s="2">
        <v>0</v>
      </c>
    </row>
    <row r="1423" spans="2:8">
      <c r="B1423" s="237" t="s">
        <v>206</v>
      </c>
      <c r="C1423" s="237" t="s">
        <v>660</v>
      </c>
      <c r="D1423" s="12" t="s">
        <v>937</v>
      </c>
      <c r="E1423" s="1">
        <v>0</v>
      </c>
      <c r="G1423" s="2">
        <f t="shared" si="22"/>
        <v>0</v>
      </c>
      <c r="H1423" s="2">
        <v>0</v>
      </c>
    </row>
    <row r="1424" spans="2:8">
      <c r="B1424" s="237" t="s">
        <v>225</v>
      </c>
      <c r="C1424" s="237" t="s">
        <v>661</v>
      </c>
      <c r="D1424" s="5" t="s">
        <v>458</v>
      </c>
      <c r="E1424" s="1">
        <v>0</v>
      </c>
      <c r="G1424" s="2">
        <f t="shared" si="22"/>
        <v>0</v>
      </c>
      <c r="H1424" s="2">
        <v>0</v>
      </c>
    </row>
    <row r="1425" spans="2:8">
      <c r="B1425" s="237" t="s">
        <v>225</v>
      </c>
      <c r="C1425" s="237" t="s">
        <v>661</v>
      </c>
      <c r="D1425" s="6" t="s">
        <v>459</v>
      </c>
      <c r="E1425" s="1">
        <v>0</v>
      </c>
      <c r="G1425" s="2">
        <f t="shared" si="22"/>
        <v>0</v>
      </c>
      <c r="H1425" s="2">
        <v>0</v>
      </c>
    </row>
    <row r="1426" spans="2:8">
      <c r="B1426" s="237" t="s">
        <v>225</v>
      </c>
      <c r="C1426" s="237" t="s">
        <v>661</v>
      </c>
      <c r="D1426" s="7" t="s">
        <v>460</v>
      </c>
      <c r="E1426" s="1">
        <v>0</v>
      </c>
      <c r="G1426" s="2">
        <f t="shared" si="22"/>
        <v>0</v>
      </c>
      <c r="H1426" s="2">
        <v>0</v>
      </c>
    </row>
    <row r="1427" spans="2:8">
      <c r="B1427" s="237" t="s">
        <v>225</v>
      </c>
      <c r="C1427" s="237" t="s">
        <v>661</v>
      </c>
      <c r="D1427" s="8" t="s">
        <v>461</v>
      </c>
      <c r="E1427" s="1">
        <v>0</v>
      </c>
      <c r="G1427" s="2">
        <f t="shared" si="22"/>
        <v>0</v>
      </c>
      <c r="H1427" s="2">
        <v>0</v>
      </c>
    </row>
    <row r="1428" spans="2:8">
      <c r="B1428" s="237" t="s">
        <v>225</v>
      </c>
      <c r="C1428" s="237" t="s">
        <v>661</v>
      </c>
      <c r="D1428" s="9" t="s">
        <v>462</v>
      </c>
      <c r="E1428" s="1">
        <v>0</v>
      </c>
      <c r="G1428" s="2">
        <f t="shared" si="22"/>
        <v>0</v>
      </c>
      <c r="H1428" s="2">
        <v>0</v>
      </c>
    </row>
    <row r="1429" spans="2:8">
      <c r="B1429" s="237" t="s">
        <v>225</v>
      </c>
      <c r="C1429" s="237" t="s">
        <v>661</v>
      </c>
      <c r="D1429" s="10" t="s">
        <v>463</v>
      </c>
      <c r="E1429" s="1">
        <v>0</v>
      </c>
      <c r="G1429" s="2">
        <f t="shared" si="22"/>
        <v>0</v>
      </c>
      <c r="H1429" s="2">
        <v>0</v>
      </c>
    </row>
    <row r="1430" spans="2:8">
      <c r="B1430" s="237" t="s">
        <v>225</v>
      </c>
      <c r="C1430" s="237" t="s">
        <v>661</v>
      </c>
      <c r="D1430" s="11" t="s">
        <v>464</v>
      </c>
      <c r="E1430" s="1">
        <v>0</v>
      </c>
      <c r="G1430" s="2">
        <f t="shared" si="22"/>
        <v>0</v>
      </c>
      <c r="H1430" s="2">
        <v>0</v>
      </c>
    </row>
    <row r="1431" spans="2:8">
      <c r="B1431" s="237" t="s">
        <v>225</v>
      </c>
      <c r="C1431" s="237" t="s">
        <v>661</v>
      </c>
      <c r="D1431" s="13" t="s">
        <v>465</v>
      </c>
      <c r="E1431" s="1">
        <v>0</v>
      </c>
      <c r="G1431" s="2">
        <f t="shared" si="22"/>
        <v>0</v>
      </c>
      <c r="H1431" s="2">
        <v>0</v>
      </c>
    </row>
    <row r="1432" spans="2:8">
      <c r="B1432" s="237" t="s">
        <v>225</v>
      </c>
      <c r="C1432" s="237" t="s">
        <v>661</v>
      </c>
      <c r="D1432" s="12" t="s">
        <v>937</v>
      </c>
      <c r="E1432" s="1">
        <v>0</v>
      </c>
      <c r="G1432" s="2">
        <f t="shared" si="22"/>
        <v>0</v>
      </c>
      <c r="H1432" s="2">
        <v>0</v>
      </c>
    </row>
    <row r="1433" spans="2:8">
      <c r="B1433" s="237" t="s">
        <v>226</v>
      </c>
      <c r="C1433" s="237" t="s">
        <v>662</v>
      </c>
      <c r="D1433" s="5" t="s">
        <v>458</v>
      </c>
      <c r="E1433" s="1">
        <v>0</v>
      </c>
      <c r="G1433" s="2">
        <f t="shared" si="22"/>
        <v>0</v>
      </c>
      <c r="H1433" s="2">
        <v>0</v>
      </c>
    </row>
    <row r="1434" spans="2:8">
      <c r="B1434" s="237" t="s">
        <v>226</v>
      </c>
      <c r="C1434" s="237" t="s">
        <v>662</v>
      </c>
      <c r="D1434" s="6" t="s">
        <v>459</v>
      </c>
      <c r="E1434" s="1">
        <v>0</v>
      </c>
      <c r="G1434" s="2">
        <f t="shared" si="22"/>
        <v>0</v>
      </c>
      <c r="H1434" s="2">
        <v>0</v>
      </c>
    </row>
    <row r="1435" spans="2:8">
      <c r="B1435" s="237" t="s">
        <v>226</v>
      </c>
      <c r="C1435" s="237" t="s">
        <v>662</v>
      </c>
      <c r="D1435" s="7" t="s">
        <v>460</v>
      </c>
      <c r="E1435" s="1">
        <v>0</v>
      </c>
      <c r="G1435" s="2">
        <f t="shared" si="22"/>
        <v>0</v>
      </c>
      <c r="H1435" s="2">
        <v>0</v>
      </c>
    </row>
    <row r="1436" spans="2:8">
      <c r="B1436" s="237" t="s">
        <v>226</v>
      </c>
      <c r="C1436" s="237" t="s">
        <v>662</v>
      </c>
      <c r="D1436" s="8" t="s">
        <v>461</v>
      </c>
      <c r="E1436" s="1">
        <v>0</v>
      </c>
      <c r="G1436" s="2">
        <f t="shared" si="22"/>
        <v>0</v>
      </c>
      <c r="H1436" s="2">
        <v>0</v>
      </c>
    </row>
    <row r="1437" spans="2:8">
      <c r="B1437" s="237" t="s">
        <v>226</v>
      </c>
      <c r="C1437" s="237" t="s">
        <v>662</v>
      </c>
      <c r="D1437" s="9" t="s">
        <v>462</v>
      </c>
      <c r="E1437" s="1">
        <v>0</v>
      </c>
      <c r="G1437" s="2">
        <f t="shared" si="22"/>
        <v>0</v>
      </c>
      <c r="H1437" s="2">
        <v>0</v>
      </c>
    </row>
    <row r="1438" spans="2:8">
      <c r="B1438" s="237" t="s">
        <v>226</v>
      </c>
      <c r="C1438" s="237" t="s">
        <v>662</v>
      </c>
      <c r="D1438" s="10" t="s">
        <v>463</v>
      </c>
      <c r="E1438" s="1">
        <v>0</v>
      </c>
      <c r="G1438" s="2">
        <f t="shared" si="22"/>
        <v>0</v>
      </c>
      <c r="H1438" s="2">
        <v>0</v>
      </c>
    </row>
    <row r="1439" spans="2:8">
      <c r="B1439" s="237" t="s">
        <v>226</v>
      </c>
      <c r="C1439" s="237" t="s">
        <v>662</v>
      </c>
      <c r="D1439" s="11" t="s">
        <v>464</v>
      </c>
      <c r="E1439" s="1">
        <v>0</v>
      </c>
      <c r="G1439" s="2">
        <f t="shared" si="22"/>
        <v>0</v>
      </c>
      <c r="H1439" s="2">
        <v>0</v>
      </c>
    </row>
    <row r="1440" spans="2:8">
      <c r="B1440" s="237" t="s">
        <v>226</v>
      </c>
      <c r="C1440" s="237" t="s">
        <v>662</v>
      </c>
      <c r="D1440" s="13" t="s">
        <v>465</v>
      </c>
      <c r="E1440" s="1">
        <v>0</v>
      </c>
      <c r="G1440" s="2">
        <f t="shared" si="22"/>
        <v>0</v>
      </c>
      <c r="H1440" s="2">
        <v>0</v>
      </c>
    </row>
    <row r="1441" spans="2:8">
      <c r="B1441" s="237" t="s">
        <v>226</v>
      </c>
      <c r="C1441" s="237" t="s">
        <v>662</v>
      </c>
      <c r="D1441" s="12" t="s">
        <v>937</v>
      </c>
      <c r="E1441" s="1">
        <v>0</v>
      </c>
      <c r="G1441" s="2">
        <f t="shared" si="22"/>
        <v>0</v>
      </c>
      <c r="H1441" s="2">
        <v>0</v>
      </c>
    </row>
    <row r="1442" spans="2:8">
      <c r="B1442" s="237" t="s">
        <v>237</v>
      </c>
      <c r="C1442" s="237" t="s">
        <v>663</v>
      </c>
      <c r="D1442" s="5" t="s">
        <v>458</v>
      </c>
      <c r="E1442" s="1">
        <v>0</v>
      </c>
      <c r="G1442" s="2">
        <f t="shared" si="22"/>
        <v>0</v>
      </c>
      <c r="H1442" s="2">
        <v>0</v>
      </c>
    </row>
    <row r="1443" spans="2:8">
      <c r="B1443" s="237" t="s">
        <v>237</v>
      </c>
      <c r="C1443" s="237" t="s">
        <v>663</v>
      </c>
      <c r="D1443" s="6" t="s">
        <v>459</v>
      </c>
      <c r="E1443" s="1">
        <v>0</v>
      </c>
      <c r="G1443" s="2">
        <f t="shared" si="22"/>
        <v>0</v>
      </c>
      <c r="H1443" s="2">
        <v>0</v>
      </c>
    </row>
    <row r="1444" spans="2:8">
      <c r="B1444" s="237" t="s">
        <v>237</v>
      </c>
      <c r="C1444" s="237" t="s">
        <v>663</v>
      </c>
      <c r="D1444" s="7" t="s">
        <v>460</v>
      </c>
      <c r="E1444" s="1">
        <v>0</v>
      </c>
      <c r="G1444" s="2">
        <f t="shared" si="22"/>
        <v>0</v>
      </c>
      <c r="H1444" s="2">
        <v>0</v>
      </c>
    </row>
    <row r="1445" spans="2:8">
      <c r="B1445" s="237" t="s">
        <v>237</v>
      </c>
      <c r="C1445" s="237" t="s">
        <v>663</v>
      </c>
      <c r="D1445" s="8" t="s">
        <v>461</v>
      </c>
      <c r="E1445" s="1">
        <v>0</v>
      </c>
      <c r="G1445" s="2">
        <f t="shared" si="22"/>
        <v>0</v>
      </c>
      <c r="H1445" s="2">
        <v>0</v>
      </c>
    </row>
    <row r="1446" spans="2:8">
      <c r="B1446" s="237" t="s">
        <v>237</v>
      </c>
      <c r="C1446" s="237" t="s">
        <v>663</v>
      </c>
      <c r="D1446" s="9" t="s">
        <v>462</v>
      </c>
      <c r="E1446" s="1">
        <v>0</v>
      </c>
      <c r="G1446" s="2">
        <f t="shared" si="22"/>
        <v>0</v>
      </c>
      <c r="H1446" s="2">
        <v>0</v>
      </c>
    </row>
    <row r="1447" spans="2:8">
      <c r="B1447" s="237" t="s">
        <v>237</v>
      </c>
      <c r="C1447" s="237" t="s">
        <v>663</v>
      </c>
      <c r="D1447" s="10" t="s">
        <v>463</v>
      </c>
      <c r="E1447" s="1">
        <v>0</v>
      </c>
      <c r="G1447" s="2">
        <f t="shared" si="22"/>
        <v>0</v>
      </c>
      <c r="H1447" s="2">
        <v>0</v>
      </c>
    </row>
    <row r="1448" spans="2:8">
      <c r="B1448" s="237" t="s">
        <v>237</v>
      </c>
      <c r="C1448" s="237" t="s">
        <v>663</v>
      </c>
      <c r="D1448" s="11" t="s">
        <v>464</v>
      </c>
      <c r="E1448" s="1">
        <v>0</v>
      </c>
      <c r="G1448" s="2">
        <f t="shared" si="22"/>
        <v>0</v>
      </c>
      <c r="H1448" s="2">
        <v>0</v>
      </c>
    </row>
    <row r="1449" spans="2:8">
      <c r="B1449" s="237" t="s">
        <v>237</v>
      </c>
      <c r="C1449" s="237" t="s">
        <v>663</v>
      </c>
      <c r="D1449" s="13" t="s">
        <v>465</v>
      </c>
      <c r="E1449" s="1">
        <v>0</v>
      </c>
      <c r="G1449" s="2">
        <f t="shared" si="22"/>
        <v>0</v>
      </c>
      <c r="H1449" s="2">
        <v>0</v>
      </c>
    </row>
    <row r="1450" spans="2:8">
      <c r="B1450" s="237" t="s">
        <v>237</v>
      </c>
      <c r="C1450" s="237" t="s">
        <v>663</v>
      </c>
      <c r="D1450" s="12" t="s">
        <v>937</v>
      </c>
      <c r="E1450" s="1">
        <v>0</v>
      </c>
      <c r="G1450" s="2">
        <f t="shared" si="22"/>
        <v>0</v>
      </c>
      <c r="H1450" s="2">
        <v>0</v>
      </c>
    </row>
    <row r="1451" spans="2:8">
      <c r="B1451" s="237" t="s">
        <v>227</v>
      </c>
      <c r="C1451" s="237" t="s">
        <v>664</v>
      </c>
      <c r="D1451" s="5" t="s">
        <v>458</v>
      </c>
      <c r="E1451" s="1">
        <v>0</v>
      </c>
      <c r="G1451" s="2">
        <f t="shared" si="22"/>
        <v>0</v>
      </c>
      <c r="H1451" s="2">
        <v>0</v>
      </c>
    </row>
    <row r="1452" spans="2:8">
      <c r="B1452" s="237" t="s">
        <v>227</v>
      </c>
      <c r="C1452" s="237" t="s">
        <v>664</v>
      </c>
      <c r="D1452" s="6" t="s">
        <v>459</v>
      </c>
      <c r="E1452" s="1">
        <v>0</v>
      </c>
      <c r="G1452" s="2">
        <f t="shared" si="22"/>
        <v>0</v>
      </c>
      <c r="H1452" s="2">
        <v>0</v>
      </c>
    </row>
    <row r="1453" spans="2:8">
      <c r="B1453" s="237" t="s">
        <v>227</v>
      </c>
      <c r="C1453" s="237" t="s">
        <v>664</v>
      </c>
      <c r="D1453" s="7" t="s">
        <v>460</v>
      </c>
      <c r="E1453" s="1">
        <v>0</v>
      </c>
      <c r="G1453" s="2">
        <f t="shared" si="22"/>
        <v>0</v>
      </c>
      <c r="H1453" s="2">
        <v>0</v>
      </c>
    </row>
    <row r="1454" spans="2:8">
      <c r="B1454" s="237" t="s">
        <v>227</v>
      </c>
      <c r="C1454" s="237" t="s">
        <v>664</v>
      </c>
      <c r="D1454" s="8" t="s">
        <v>461</v>
      </c>
      <c r="E1454" s="1">
        <v>0</v>
      </c>
      <c r="G1454" s="2">
        <f t="shared" si="22"/>
        <v>0</v>
      </c>
      <c r="H1454" s="2">
        <v>0</v>
      </c>
    </row>
    <row r="1455" spans="2:8">
      <c r="B1455" s="237" t="s">
        <v>227</v>
      </c>
      <c r="C1455" s="237" t="s">
        <v>664</v>
      </c>
      <c r="D1455" s="9" t="s">
        <v>462</v>
      </c>
      <c r="E1455" s="1">
        <v>0</v>
      </c>
      <c r="G1455" s="2">
        <f t="shared" si="22"/>
        <v>0</v>
      </c>
      <c r="H1455" s="2">
        <v>0</v>
      </c>
    </row>
    <row r="1456" spans="2:8">
      <c r="B1456" s="237" t="s">
        <v>227</v>
      </c>
      <c r="C1456" s="237" t="s">
        <v>664</v>
      </c>
      <c r="D1456" s="10" t="s">
        <v>463</v>
      </c>
      <c r="E1456" s="1">
        <v>0</v>
      </c>
      <c r="G1456" s="2">
        <f t="shared" si="22"/>
        <v>0</v>
      </c>
      <c r="H1456" s="2">
        <v>0</v>
      </c>
    </row>
    <row r="1457" spans="2:8">
      <c r="B1457" s="237" t="s">
        <v>227</v>
      </c>
      <c r="C1457" s="237" t="s">
        <v>664</v>
      </c>
      <c r="D1457" s="11" t="s">
        <v>464</v>
      </c>
      <c r="E1457" s="1">
        <v>0</v>
      </c>
      <c r="G1457" s="2">
        <f t="shared" si="22"/>
        <v>0</v>
      </c>
      <c r="H1457" s="2">
        <v>0</v>
      </c>
    </row>
    <row r="1458" spans="2:8">
      <c r="B1458" s="237" t="s">
        <v>227</v>
      </c>
      <c r="C1458" s="237" t="s">
        <v>664</v>
      </c>
      <c r="D1458" s="13" t="s">
        <v>465</v>
      </c>
      <c r="E1458" s="1">
        <v>0</v>
      </c>
      <c r="G1458" s="2">
        <f t="shared" si="22"/>
        <v>0</v>
      </c>
      <c r="H1458" s="2">
        <v>0</v>
      </c>
    </row>
    <row r="1459" spans="2:8">
      <c r="B1459" s="237" t="s">
        <v>227</v>
      </c>
      <c r="C1459" s="237" t="s">
        <v>664</v>
      </c>
      <c r="D1459" s="12" t="s">
        <v>937</v>
      </c>
      <c r="E1459" s="1">
        <v>0</v>
      </c>
      <c r="G1459" s="2">
        <f t="shared" si="22"/>
        <v>0</v>
      </c>
      <c r="H1459" s="2">
        <v>0</v>
      </c>
    </row>
    <row r="1460" spans="2:8">
      <c r="B1460" s="237" t="s">
        <v>238</v>
      </c>
      <c r="C1460" s="237" t="s">
        <v>665</v>
      </c>
      <c r="D1460" s="5" t="s">
        <v>458</v>
      </c>
      <c r="E1460" s="1">
        <v>0</v>
      </c>
      <c r="G1460" s="2">
        <f t="shared" si="22"/>
        <v>0</v>
      </c>
      <c r="H1460" s="2">
        <v>0</v>
      </c>
    </row>
    <row r="1461" spans="2:8">
      <c r="B1461" s="237" t="s">
        <v>238</v>
      </c>
      <c r="C1461" s="237" t="s">
        <v>665</v>
      </c>
      <c r="D1461" s="6" t="s">
        <v>459</v>
      </c>
      <c r="E1461" s="1">
        <v>0</v>
      </c>
      <c r="G1461" s="2">
        <f t="shared" si="22"/>
        <v>0</v>
      </c>
      <c r="H1461" s="2">
        <v>0</v>
      </c>
    </row>
    <row r="1462" spans="2:8">
      <c r="B1462" s="237" t="s">
        <v>238</v>
      </c>
      <c r="C1462" s="237" t="s">
        <v>665</v>
      </c>
      <c r="D1462" s="7" t="s">
        <v>460</v>
      </c>
      <c r="E1462" s="1">
        <v>0</v>
      </c>
      <c r="G1462" s="2">
        <f t="shared" si="22"/>
        <v>0</v>
      </c>
      <c r="H1462" s="2">
        <v>0</v>
      </c>
    </row>
    <row r="1463" spans="2:8">
      <c r="B1463" s="237" t="s">
        <v>238</v>
      </c>
      <c r="C1463" s="237" t="s">
        <v>665</v>
      </c>
      <c r="D1463" s="8" t="s">
        <v>461</v>
      </c>
      <c r="E1463" s="1">
        <v>0</v>
      </c>
      <c r="G1463" s="2">
        <f t="shared" si="22"/>
        <v>0</v>
      </c>
      <c r="H1463" s="2">
        <v>0</v>
      </c>
    </row>
    <row r="1464" spans="2:8">
      <c r="B1464" s="237" t="s">
        <v>238</v>
      </c>
      <c r="C1464" s="237" t="s">
        <v>665</v>
      </c>
      <c r="D1464" s="9" t="s">
        <v>462</v>
      </c>
      <c r="E1464" s="1">
        <v>0</v>
      </c>
      <c r="G1464" s="2">
        <f t="shared" si="22"/>
        <v>0</v>
      </c>
      <c r="H1464" s="2">
        <v>0</v>
      </c>
    </row>
    <row r="1465" spans="2:8">
      <c r="B1465" s="237" t="s">
        <v>238</v>
      </c>
      <c r="C1465" s="237" t="s">
        <v>665</v>
      </c>
      <c r="D1465" s="10" t="s">
        <v>463</v>
      </c>
      <c r="E1465" s="1">
        <v>0</v>
      </c>
      <c r="G1465" s="2">
        <f t="shared" si="22"/>
        <v>0</v>
      </c>
      <c r="H1465" s="2">
        <v>0</v>
      </c>
    </row>
    <row r="1466" spans="2:8">
      <c r="B1466" s="237" t="s">
        <v>238</v>
      </c>
      <c r="C1466" s="237" t="s">
        <v>665</v>
      </c>
      <c r="D1466" s="11" t="s">
        <v>464</v>
      </c>
      <c r="E1466" s="1">
        <v>0</v>
      </c>
      <c r="G1466" s="2">
        <f t="shared" si="22"/>
        <v>0</v>
      </c>
      <c r="H1466" s="2">
        <v>0</v>
      </c>
    </row>
    <row r="1467" spans="2:8">
      <c r="B1467" s="237" t="s">
        <v>238</v>
      </c>
      <c r="C1467" s="237" t="s">
        <v>665</v>
      </c>
      <c r="D1467" s="13" t="s">
        <v>465</v>
      </c>
      <c r="E1467" s="1">
        <v>0</v>
      </c>
      <c r="G1467" s="2">
        <f t="shared" si="22"/>
        <v>0</v>
      </c>
      <c r="H1467" s="2">
        <v>0</v>
      </c>
    </row>
    <row r="1468" spans="2:8">
      <c r="B1468" s="237" t="s">
        <v>238</v>
      </c>
      <c r="C1468" s="237" t="s">
        <v>665</v>
      </c>
      <c r="D1468" s="12" t="s">
        <v>937</v>
      </c>
      <c r="E1468" s="1">
        <v>0</v>
      </c>
      <c r="G1468" s="2">
        <f t="shared" si="22"/>
        <v>0</v>
      </c>
      <c r="H1468" s="2">
        <v>0</v>
      </c>
    </row>
    <row r="1469" spans="2:8">
      <c r="B1469" s="237" t="s">
        <v>217</v>
      </c>
      <c r="C1469" s="237" t="s">
        <v>666</v>
      </c>
      <c r="D1469" s="5" t="s">
        <v>458</v>
      </c>
      <c r="E1469" s="1">
        <v>0</v>
      </c>
      <c r="G1469" s="2">
        <f t="shared" si="22"/>
        <v>0</v>
      </c>
      <c r="H1469" s="2">
        <v>0</v>
      </c>
    </row>
    <row r="1470" spans="2:8">
      <c r="B1470" s="237" t="s">
        <v>217</v>
      </c>
      <c r="C1470" s="237" t="s">
        <v>666</v>
      </c>
      <c r="D1470" s="6" t="s">
        <v>459</v>
      </c>
      <c r="E1470" s="1">
        <v>0</v>
      </c>
      <c r="G1470" s="2">
        <f t="shared" si="22"/>
        <v>0</v>
      </c>
      <c r="H1470" s="2">
        <v>0</v>
      </c>
    </row>
    <row r="1471" spans="2:8">
      <c r="B1471" s="237" t="s">
        <v>217</v>
      </c>
      <c r="C1471" s="237" t="s">
        <v>666</v>
      </c>
      <c r="D1471" s="7" t="s">
        <v>460</v>
      </c>
      <c r="E1471" s="1">
        <v>0</v>
      </c>
      <c r="G1471" s="2">
        <f t="shared" si="22"/>
        <v>0</v>
      </c>
      <c r="H1471" s="2">
        <v>0</v>
      </c>
    </row>
    <row r="1472" spans="2:8">
      <c r="B1472" s="237" t="s">
        <v>217</v>
      </c>
      <c r="C1472" s="237" t="s">
        <v>666</v>
      </c>
      <c r="D1472" s="8" t="s">
        <v>461</v>
      </c>
      <c r="E1472" s="1">
        <v>0</v>
      </c>
      <c r="G1472" s="2">
        <f t="shared" si="22"/>
        <v>0</v>
      </c>
      <c r="H1472" s="2">
        <v>0</v>
      </c>
    </row>
    <row r="1473" spans="2:8">
      <c r="B1473" s="237" t="s">
        <v>217</v>
      </c>
      <c r="C1473" s="237" t="s">
        <v>666</v>
      </c>
      <c r="D1473" s="9" t="s">
        <v>462</v>
      </c>
      <c r="E1473" s="1">
        <v>0</v>
      </c>
      <c r="G1473" s="2">
        <f t="shared" si="22"/>
        <v>0</v>
      </c>
      <c r="H1473" s="2">
        <v>0</v>
      </c>
    </row>
    <row r="1474" spans="2:8">
      <c r="B1474" s="237" t="s">
        <v>217</v>
      </c>
      <c r="C1474" s="237" t="s">
        <v>666</v>
      </c>
      <c r="D1474" s="10" t="s">
        <v>463</v>
      </c>
      <c r="E1474" s="1">
        <v>0</v>
      </c>
      <c r="G1474" s="2">
        <f t="shared" ref="G1474:G1537" si="23">E1474*F1474</f>
        <v>0</v>
      </c>
      <c r="H1474" s="2">
        <v>0</v>
      </c>
    </row>
    <row r="1475" spans="2:8">
      <c r="B1475" s="237" t="s">
        <v>217</v>
      </c>
      <c r="C1475" s="237" t="s">
        <v>666</v>
      </c>
      <c r="D1475" s="11" t="s">
        <v>464</v>
      </c>
      <c r="E1475" s="1">
        <v>0</v>
      </c>
      <c r="G1475" s="2">
        <f t="shared" si="23"/>
        <v>0</v>
      </c>
      <c r="H1475" s="2">
        <v>0</v>
      </c>
    </row>
    <row r="1476" spans="2:8">
      <c r="B1476" s="237" t="s">
        <v>217</v>
      </c>
      <c r="C1476" s="237" t="s">
        <v>666</v>
      </c>
      <c r="D1476" s="13" t="s">
        <v>465</v>
      </c>
      <c r="E1476" s="1">
        <v>0</v>
      </c>
      <c r="G1476" s="2">
        <f t="shared" si="23"/>
        <v>0</v>
      </c>
      <c r="H1476" s="2">
        <v>0</v>
      </c>
    </row>
    <row r="1477" spans="2:8">
      <c r="B1477" s="237" t="s">
        <v>217</v>
      </c>
      <c r="C1477" s="237" t="s">
        <v>666</v>
      </c>
      <c r="D1477" s="12" t="s">
        <v>937</v>
      </c>
      <c r="E1477" s="1">
        <v>0</v>
      </c>
      <c r="G1477" s="2">
        <f t="shared" si="23"/>
        <v>0</v>
      </c>
      <c r="H1477" s="2">
        <v>0</v>
      </c>
    </row>
    <row r="1478" spans="2:8">
      <c r="B1478" s="237" t="s">
        <v>219</v>
      </c>
      <c r="C1478" s="237" t="s">
        <v>667</v>
      </c>
      <c r="D1478" s="5" t="s">
        <v>458</v>
      </c>
      <c r="E1478" s="1">
        <v>0</v>
      </c>
      <c r="G1478" s="2">
        <f t="shared" si="23"/>
        <v>0</v>
      </c>
      <c r="H1478" s="2">
        <v>0</v>
      </c>
    </row>
    <row r="1479" spans="2:8">
      <c r="B1479" s="237" t="s">
        <v>219</v>
      </c>
      <c r="C1479" s="237" t="s">
        <v>667</v>
      </c>
      <c r="D1479" s="6" t="s">
        <v>459</v>
      </c>
      <c r="E1479" s="1">
        <v>0</v>
      </c>
      <c r="G1479" s="2">
        <f t="shared" si="23"/>
        <v>0</v>
      </c>
      <c r="H1479" s="2">
        <v>0</v>
      </c>
    </row>
    <row r="1480" spans="2:8">
      <c r="B1480" s="237" t="s">
        <v>219</v>
      </c>
      <c r="C1480" s="237" t="s">
        <v>667</v>
      </c>
      <c r="D1480" s="7" t="s">
        <v>460</v>
      </c>
      <c r="E1480" s="1">
        <v>0</v>
      </c>
      <c r="G1480" s="2">
        <f t="shared" si="23"/>
        <v>0</v>
      </c>
      <c r="H1480" s="2">
        <v>0</v>
      </c>
    </row>
    <row r="1481" spans="2:8">
      <c r="B1481" s="237" t="s">
        <v>219</v>
      </c>
      <c r="C1481" s="237" t="s">
        <v>667</v>
      </c>
      <c r="D1481" s="8" t="s">
        <v>461</v>
      </c>
      <c r="E1481" s="1">
        <v>0</v>
      </c>
      <c r="G1481" s="2">
        <f t="shared" si="23"/>
        <v>0</v>
      </c>
      <c r="H1481" s="2">
        <v>0</v>
      </c>
    </row>
    <row r="1482" spans="2:8">
      <c r="B1482" s="237" t="s">
        <v>219</v>
      </c>
      <c r="C1482" s="237" t="s">
        <v>667</v>
      </c>
      <c r="D1482" s="9" t="s">
        <v>462</v>
      </c>
      <c r="E1482" s="1">
        <v>0</v>
      </c>
      <c r="G1482" s="2">
        <f t="shared" si="23"/>
        <v>0</v>
      </c>
      <c r="H1482" s="2">
        <v>0</v>
      </c>
    </row>
    <row r="1483" spans="2:8">
      <c r="B1483" s="237" t="s">
        <v>219</v>
      </c>
      <c r="C1483" s="237" t="s">
        <v>667</v>
      </c>
      <c r="D1483" s="10" t="s">
        <v>463</v>
      </c>
      <c r="E1483" s="1">
        <v>0</v>
      </c>
      <c r="G1483" s="2">
        <f t="shared" si="23"/>
        <v>0</v>
      </c>
      <c r="H1483" s="2">
        <v>0</v>
      </c>
    </row>
    <row r="1484" spans="2:8">
      <c r="B1484" s="237" t="s">
        <v>219</v>
      </c>
      <c r="C1484" s="237" t="s">
        <v>667</v>
      </c>
      <c r="D1484" s="11" t="s">
        <v>464</v>
      </c>
      <c r="E1484" s="1">
        <v>0</v>
      </c>
      <c r="G1484" s="2">
        <f t="shared" si="23"/>
        <v>0</v>
      </c>
      <c r="H1484" s="2">
        <v>0</v>
      </c>
    </row>
    <row r="1485" spans="2:8">
      <c r="B1485" s="237" t="s">
        <v>219</v>
      </c>
      <c r="C1485" s="237" t="s">
        <v>667</v>
      </c>
      <c r="D1485" s="13" t="s">
        <v>465</v>
      </c>
      <c r="E1485" s="1">
        <v>0</v>
      </c>
      <c r="G1485" s="2">
        <f t="shared" si="23"/>
        <v>0</v>
      </c>
      <c r="H1485" s="2">
        <v>0</v>
      </c>
    </row>
    <row r="1486" spans="2:8">
      <c r="B1486" s="237" t="s">
        <v>219</v>
      </c>
      <c r="C1486" s="237" t="s">
        <v>667</v>
      </c>
      <c r="D1486" s="12" t="s">
        <v>937</v>
      </c>
      <c r="E1486" s="1">
        <v>0</v>
      </c>
      <c r="G1486" s="2">
        <f t="shared" si="23"/>
        <v>0</v>
      </c>
      <c r="H1486" s="2">
        <v>0</v>
      </c>
    </row>
    <row r="1487" spans="2:8">
      <c r="B1487" s="237" t="s">
        <v>239</v>
      </c>
      <c r="C1487" s="237" t="s">
        <v>668</v>
      </c>
      <c r="D1487" s="5" t="s">
        <v>458</v>
      </c>
      <c r="E1487" s="1">
        <v>0</v>
      </c>
      <c r="G1487" s="2">
        <f t="shared" si="23"/>
        <v>0</v>
      </c>
      <c r="H1487" s="2">
        <v>0</v>
      </c>
    </row>
    <row r="1488" spans="2:8">
      <c r="B1488" s="237" t="s">
        <v>239</v>
      </c>
      <c r="C1488" s="237" t="s">
        <v>668</v>
      </c>
      <c r="D1488" s="6" t="s">
        <v>459</v>
      </c>
      <c r="E1488" s="1">
        <v>0</v>
      </c>
      <c r="G1488" s="2">
        <f t="shared" si="23"/>
        <v>0</v>
      </c>
      <c r="H1488" s="2">
        <v>0</v>
      </c>
    </row>
    <row r="1489" spans="2:8">
      <c r="B1489" s="237" t="s">
        <v>239</v>
      </c>
      <c r="C1489" s="237" t="s">
        <v>668</v>
      </c>
      <c r="D1489" s="7" t="s">
        <v>460</v>
      </c>
      <c r="E1489" s="1">
        <v>0</v>
      </c>
      <c r="G1489" s="2">
        <f t="shared" si="23"/>
        <v>0</v>
      </c>
      <c r="H1489" s="2">
        <v>0</v>
      </c>
    </row>
    <row r="1490" spans="2:8">
      <c r="B1490" s="237" t="s">
        <v>239</v>
      </c>
      <c r="C1490" s="237" t="s">
        <v>668</v>
      </c>
      <c r="D1490" s="8" t="s">
        <v>461</v>
      </c>
      <c r="E1490" s="1">
        <v>0</v>
      </c>
      <c r="G1490" s="2">
        <f t="shared" si="23"/>
        <v>0</v>
      </c>
      <c r="H1490" s="2">
        <v>0</v>
      </c>
    </row>
    <row r="1491" spans="2:8">
      <c r="B1491" s="237" t="s">
        <v>239</v>
      </c>
      <c r="C1491" s="237" t="s">
        <v>668</v>
      </c>
      <c r="D1491" s="9" t="s">
        <v>462</v>
      </c>
      <c r="E1491" s="1">
        <v>0</v>
      </c>
      <c r="G1491" s="2">
        <f t="shared" si="23"/>
        <v>0</v>
      </c>
      <c r="H1491" s="2">
        <v>0</v>
      </c>
    </row>
    <row r="1492" spans="2:8">
      <c r="B1492" s="237" t="s">
        <v>239</v>
      </c>
      <c r="C1492" s="237" t="s">
        <v>668</v>
      </c>
      <c r="D1492" s="10" t="s">
        <v>463</v>
      </c>
      <c r="E1492" s="1">
        <v>0</v>
      </c>
      <c r="G1492" s="2">
        <f t="shared" si="23"/>
        <v>0</v>
      </c>
      <c r="H1492" s="2">
        <v>0</v>
      </c>
    </row>
    <row r="1493" spans="2:8">
      <c r="B1493" s="237" t="s">
        <v>239</v>
      </c>
      <c r="C1493" s="237" t="s">
        <v>668</v>
      </c>
      <c r="D1493" s="11" t="s">
        <v>464</v>
      </c>
      <c r="E1493" s="1">
        <v>0</v>
      </c>
      <c r="G1493" s="2">
        <f t="shared" si="23"/>
        <v>0</v>
      </c>
      <c r="H1493" s="2">
        <v>0</v>
      </c>
    </row>
    <row r="1494" spans="2:8">
      <c r="B1494" s="237" t="s">
        <v>239</v>
      </c>
      <c r="C1494" s="237" t="s">
        <v>668</v>
      </c>
      <c r="D1494" s="13" t="s">
        <v>465</v>
      </c>
      <c r="E1494" s="1">
        <v>0</v>
      </c>
      <c r="G1494" s="2">
        <f t="shared" si="23"/>
        <v>0</v>
      </c>
      <c r="H1494" s="2">
        <v>0</v>
      </c>
    </row>
    <row r="1495" spans="2:8">
      <c r="B1495" s="237" t="s">
        <v>239</v>
      </c>
      <c r="C1495" s="237" t="s">
        <v>668</v>
      </c>
      <c r="D1495" s="12" t="s">
        <v>937</v>
      </c>
      <c r="E1495" s="1">
        <v>0</v>
      </c>
      <c r="G1495" s="2">
        <f t="shared" si="23"/>
        <v>0</v>
      </c>
      <c r="H1495" s="2">
        <v>0</v>
      </c>
    </row>
    <row r="1496" spans="2:8">
      <c r="B1496" s="237" t="s">
        <v>240</v>
      </c>
      <c r="C1496" s="237" t="s">
        <v>669</v>
      </c>
      <c r="D1496" s="5" t="s">
        <v>458</v>
      </c>
      <c r="E1496" s="1">
        <v>0</v>
      </c>
      <c r="G1496" s="2">
        <f t="shared" si="23"/>
        <v>0</v>
      </c>
      <c r="H1496" s="2">
        <v>0</v>
      </c>
    </row>
    <row r="1497" spans="2:8">
      <c r="B1497" s="237" t="s">
        <v>240</v>
      </c>
      <c r="C1497" s="237" t="s">
        <v>669</v>
      </c>
      <c r="D1497" s="6" t="s">
        <v>459</v>
      </c>
      <c r="E1497" s="1">
        <v>0</v>
      </c>
      <c r="G1497" s="2">
        <f t="shared" si="23"/>
        <v>0</v>
      </c>
      <c r="H1497" s="2">
        <v>0</v>
      </c>
    </row>
    <row r="1498" spans="2:8">
      <c r="B1498" s="237" t="s">
        <v>240</v>
      </c>
      <c r="C1498" s="237" t="s">
        <v>669</v>
      </c>
      <c r="D1498" s="7" t="s">
        <v>460</v>
      </c>
      <c r="E1498" s="1">
        <v>0</v>
      </c>
      <c r="G1498" s="2">
        <f t="shared" si="23"/>
        <v>0</v>
      </c>
      <c r="H1498" s="2">
        <v>0</v>
      </c>
    </row>
    <row r="1499" spans="2:8">
      <c r="B1499" s="237" t="s">
        <v>240</v>
      </c>
      <c r="C1499" s="237" t="s">
        <v>669</v>
      </c>
      <c r="D1499" s="8" t="s">
        <v>461</v>
      </c>
      <c r="E1499" s="1">
        <v>0</v>
      </c>
      <c r="G1499" s="2">
        <f t="shared" si="23"/>
        <v>0</v>
      </c>
      <c r="H1499" s="2">
        <v>0</v>
      </c>
    </row>
    <row r="1500" spans="2:8">
      <c r="B1500" s="237" t="s">
        <v>240</v>
      </c>
      <c r="C1500" s="237" t="s">
        <v>669</v>
      </c>
      <c r="D1500" s="9" t="s">
        <v>462</v>
      </c>
      <c r="E1500" s="1">
        <v>0</v>
      </c>
      <c r="G1500" s="2">
        <f t="shared" si="23"/>
        <v>0</v>
      </c>
      <c r="H1500" s="2">
        <v>0</v>
      </c>
    </row>
    <row r="1501" spans="2:8">
      <c r="B1501" s="237" t="s">
        <v>240</v>
      </c>
      <c r="C1501" s="237" t="s">
        <v>669</v>
      </c>
      <c r="D1501" s="10" t="s">
        <v>463</v>
      </c>
      <c r="E1501" s="1">
        <v>0</v>
      </c>
      <c r="G1501" s="2">
        <f t="shared" si="23"/>
        <v>0</v>
      </c>
      <c r="H1501" s="2">
        <v>0</v>
      </c>
    </row>
    <row r="1502" spans="2:8">
      <c r="B1502" s="237" t="s">
        <v>240</v>
      </c>
      <c r="C1502" s="237" t="s">
        <v>669</v>
      </c>
      <c r="D1502" s="11" t="s">
        <v>464</v>
      </c>
      <c r="E1502" s="1">
        <v>0</v>
      </c>
      <c r="G1502" s="2">
        <f t="shared" si="23"/>
        <v>0</v>
      </c>
      <c r="H1502" s="2">
        <v>0</v>
      </c>
    </row>
    <row r="1503" spans="2:8">
      <c r="B1503" s="237" t="s">
        <v>240</v>
      </c>
      <c r="C1503" s="237" t="s">
        <v>669</v>
      </c>
      <c r="D1503" s="13" t="s">
        <v>465</v>
      </c>
      <c r="E1503" s="1">
        <v>0</v>
      </c>
      <c r="G1503" s="2">
        <f t="shared" si="23"/>
        <v>0</v>
      </c>
      <c r="H1503" s="2">
        <v>0</v>
      </c>
    </row>
    <row r="1504" spans="2:8">
      <c r="B1504" s="237" t="s">
        <v>240</v>
      </c>
      <c r="C1504" s="237" t="s">
        <v>669</v>
      </c>
      <c r="D1504" s="12" t="s">
        <v>937</v>
      </c>
      <c r="E1504" s="1">
        <v>0</v>
      </c>
      <c r="G1504" s="2">
        <f t="shared" si="23"/>
        <v>0</v>
      </c>
      <c r="H1504" s="2">
        <v>0</v>
      </c>
    </row>
    <row r="1505" spans="2:8">
      <c r="B1505" s="237" t="s">
        <v>241</v>
      </c>
      <c r="C1505" s="237" t="s">
        <v>670</v>
      </c>
      <c r="D1505" s="5" t="s">
        <v>458</v>
      </c>
      <c r="E1505" s="1">
        <v>0</v>
      </c>
      <c r="G1505" s="2">
        <f t="shared" si="23"/>
        <v>0</v>
      </c>
      <c r="H1505" s="2">
        <v>0</v>
      </c>
    </row>
    <row r="1506" spans="2:8">
      <c r="B1506" s="237" t="s">
        <v>241</v>
      </c>
      <c r="C1506" s="237" t="s">
        <v>670</v>
      </c>
      <c r="D1506" s="6" t="s">
        <v>459</v>
      </c>
      <c r="E1506" s="1">
        <v>0</v>
      </c>
      <c r="G1506" s="2">
        <f t="shared" si="23"/>
        <v>0</v>
      </c>
      <c r="H1506" s="2">
        <v>0</v>
      </c>
    </row>
    <row r="1507" spans="2:8">
      <c r="B1507" s="237" t="s">
        <v>241</v>
      </c>
      <c r="C1507" s="237" t="s">
        <v>670</v>
      </c>
      <c r="D1507" s="7" t="s">
        <v>460</v>
      </c>
      <c r="E1507" s="1">
        <v>0</v>
      </c>
      <c r="G1507" s="2">
        <f t="shared" si="23"/>
        <v>0</v>
      </c>
      <c r="H1507" s="2">
        <v>0</v>
      </c>
    </row>
    <row r="1508" spans="2:8">
      <c r="B1508" s="237" t="s">
        <v>241</v>
      </c>
      <c r="C1508" s="237" t="s">
        <v>670</v>
      </c>
      <c r="D1508" s="8" t="s">
        <v>461</v>
      </c>
      <c r="E1508" s="1">
        <v>0</v>
      </c>
      <c r="G1508" s="2">
        <f t="shared" si="23"/>
        <v>0</v>
      </c>
      <c r="H1508" s="2">
        <v>0</v>
      </c>
    </row>
    <row r="1509" spans="2:8">
      <c r="B1509" s="237" t="s">
        <v>241</v>
      </c>
      <c r="C1509" s="237" t="s">
        <v>670</v>
      </c>
      <c r="D1509" s="9" t="s">
        <v>462</v>
      </c>
      <c r="E1509" s="1">
        <v>0</v>
      </c>
      <c r="G1509" s="2">
        <f t="shared" si="23"/>
        <v>0</v>
      </c>
      <c r="H1509" s="2">
        <v>0</v>
      </c>
    </row>
    <row r="1510" spans="2:8">
      <c r="B1510" s="237" t="s">
        <v>241</v>
      </c>
      <c r="C1510" s="237" t="s">
        <v>670</v>
      </c>
      <c r="D1510" s="10" t="s">
        <v>463</v>
      </c>
      <c r="E1510" s="1">
        <v>0</v>
      </c>
      <c r="G1510" s="2">
        <f t="shared" si="23"/>
        <v>0</v>
      </c>
      <c r="H1510" s="2">
        <v>0</v>
      </c>
    </row>
    <row r="1511" spans="2:8">
      <c r="B1511" s="237" t="s">
        <v>241</v>
      </c>
      <c r="C1511" s="237" t="s">
        <v>670</v>
      </c>
      <c r="D1511" s="11" t="s">
        <v>464</v>
      </c>
      <c r="E1511" s="1">
        <v>0</v>
      </c>
      <c r="G1511" s="2">
        <f t="shared" si="23"/>
        <v>0</v>
      </c>
      <c r="H1511" s="2">
        <v>0</v>
      </c>
    </row>
    <row r="1512" spans="2:8">
      <c r="B1512" s="237" t="s">
        <v>241</v>
      </c>
      <c r="C1512" s="237" t="s">
        <v>670</v>
      </c>
      <c r="D1512" s="13" t="s">
        <v>465</v>
      </c>
      <c r="E1512" s="1">
        <v>0</v>
      </c>
      <c r="G1512" s="2">
        <f t="shared" si="23"/>
        <v>0</v>
      </c>
      <c r="H1512" s="2">
        <v>0</v>
      </c>
    </row>
    <row r="1513" spans="2:8">
      <c r="B1513" s="237" t="s">
        <v>241</v>
      </c>
      <c r="C1513" s="237" t="s">
        <v>670</v>
      </c>
      <c r="D1513" s="12" t="s">
        <v>937</v>
      </c>
      <c r="E1513" s="1">
        <v>0</v>
      </c>
      <c r="G1513" s="2">
        <f t="shared" si="23"/>
        <v>0</v>
      </c>
      <c r="H1513" s="2">
        <v>0</v>
      </c>
    </row>
    <row r="1514" spans="2:8">
      <c r="B1514" s="237" t="s">
        <v>242</v>
      </c>
      <c r="C1514" s="237" t="s">
        <v>671</v>
      </c>
      <c r="D1514" s="5" t="s">
        <v>458</v>
      </c>
      <c r="E1514" s="1">
        <v>0</v>
      </c>
      <c r="G1514" s="2">
        <f t="shared" si="23"/>
        <v>0</v>
      </c>
      <c r="H1514" s="2">
        <v>0</v>
      </c>
    </row>
    <row r="1515" spans="2:8">
      <c r="B1515" s="237" t="s">
        <v>242</v>
      </c>
      <c r="C1515" s="237" t="s">
        <v>671</v>
      </c>
      <c r="D1515" s="6" t="s">
        <v>459</v>
      </c>
      <c r="E1515" s="1">
        <v>0</v>
      </c>
      <c r="G1515" s="2">
        <f t="shared" si="23"/>
        <v>0</v>
      </c>
      <c r="H1515" s="2">
        <v>0</v>
      </c>
    </row>
    <row r="1516" spans="2:8">
      <c r="B1516" s="237" t="s">
        <v>242</v>
      </c>
      <c r="C1516" s="237" t="s">
        <v>671</v>
      </c>
      <c r="D1516" s="7" t="s">
        <v>460</v>
      </c>
      <c r="E1516" s="1">
        <v>0</v>
      </c>
      <c r="G1516" s="2">
        <f t="shared" si="23"/>
        <v>0</v>
      </c>
      <c r="H1516" s="2">
        <v>0</v>
      </c>
    </row>
    <row r="1517" spans="2:8">
      <c r="B1517" s="237" t="s">
        <v>242</v>
      </c>
      <c r="C1517" s="237" t="s">
        <v>671</v>
      </c>
      <c r="D1517" s="8" t="s">
        <v>461</v>
      </c>
      <c r="E1517" s="1">
        <v>0</v>
      </c>
      <c r="G1517" s="2">
        <f t="shared" si="23"/>
        <v>0</v>
      </c>
      <c r="H1517" s="2">
        <v>0</v>
      </c>
    </row>
    <row r="1518" spans="2:8">
      <c r="B1518" s="237" t="s">
        <v>242</v>
      </c>
      <c r="C1518" s="237" t="s">
        <v>671</v>
      </c>
      <c r="D1518" s="9" t="s">
        <v>462</v>
      </c>
      <c r="E1518" s="1">
        <v>0</v>
      </c>
      <c r="G1518" s="2">
        <f t="shared" si="23"/>
        <v>0</v>
      </c>
      <c r="H1518" s="2">
        <v>0</v>
      </c>
    </row>
    <row r="1519" spans="2:8">
      <c r="B1519" s="237" t="s">
        <v>242</v>
      </c>
      <c r="C1519" s="237" t="s">
        <v>671</v>
      </c>
      <c r="D1519" s="10" t="s">
        <v>463</v>
      </c>
      <c r="E1519" s="1">
        <v>0</v>
      </c>
      <c r="G1519" s="2">
        <f t="shared" si="23"/>
        <v>0</v>
      </c>
      <c r="H1519" s="2">
        <v>0</v>
      </c>
    </row>
    <row r="1520" spans="2:8">
      <c r="B1520" s="237" t="s">
        <v>242</v>
      </c>
      <c r="C1520" s="237" t="s">
        <v>671</v>
      </c>
      <c r="D1520" s="11" t="s">
        <v>464</v>
      </c>
      <c r="E1520" s="1">
        <v>0</v>
      </c>
      <c r="G1520" s="2">
        <f t="shared" si="23"/>
        <v>0</v>
      </c>
      <c r="H1520" s="2">
        <v>0</v>
      </c>
    </row>
    <row r="1521" spans="2:8">
      <c r="B1521" s="237" t="s">
        <v>242</v>
      </c>
      <c r="C1521" s="237" t="s">
        <v>671</v>
      </c>
      <c r="D1521" s="13" t="s">
        <v>465</v>
      </c>
      <c r="E1521" s="1">
        <v>0</v>
      </c>
      <c r="G1521" s="2">
        <f t="shared" si="23"/>
        <v>0</v>
      </c>
      <c r="H1521" s="2">
        <v>0</v>
      </c>
    </row>
    <row r="1522" spans="2:8">
      <c r="B1522" s="237" t="s">
        <v>242</v>
      </c>
      <c r="C1522" s="237" t="s">
        <v>671</v>
      </c>
      <c r="D1522" s="12" t="s">
        <v>937</v>
      </c>
      <c r="E1522" s="1">
        <v>0</v>
      </c>
      <c r="G1522" s="2">
        <f t="shared" si="23"/>
        <v>0</v>
      </c>
      <c r="H1522" s="2">
        <v>0</v>
      </c>
    </row>
    <row r="1523" spans="2:8">
      <c r="B1523" s="237" t="s">
        <v>247</v>
      </c>
      <c r="C1523" s="237" t="s">
        <v>672</v>
      </c>
      <c r="D1523" s="5" t="s">
        <v>458</v>
      </c>
      <c r="E1523" s="1">
        <v>0</v>
      </c>
      <c r="G1523" s="2">
        <f t="shared" si="23"/>
        <v>0</v>
      </c>
      <c r="H1523" s="2">
        <v>0</v>
      </c>
    </row>
    <row r="1524" spans="2:8">
      <c r="B1524" s="237" t="s">
        <v>247</v>
      </c>
      <c r="C1524" s="237" t="s">
        <v>672</v>
      </c>
      <c r="D1524" s="6" t="s">
        <v>459</v>
      </c>
      <c r="E1524" s="1">
        <v>0</v>
      </c>
      <c r="G1524" s="2">
        <f t="shared" si="23"/>
        <v>0</v>
      </c>
      <c r="H1524" s="2">
        <v>0</v>
      </c>
    </row>
    <row r="1525" spans="2:8">
      <c r="B1525" s="237" t="s">
        <v>247</v>
      </c>
      <c r="C1525" s="237" t="s">
        <v>672</v>
      </c>
      <c r="D1525" s="7" t="s">
        <v>460</v>
      </c>
      <c r="E1525" s="1">
        <v>0</v>
      </c>
      <c r="G1525" s="2">
        <f t="shared" si="23"/>
        <v>0</v>
      </c>
      <c r="H1525" s="2">
        <v>0</v>
      </c>
    </row>
    <row r="1526" spans="2:8">
      <c r="B1526" s="237" t="s">
        <v>247</v>
      </c>
      <c r="C1526" s="237" t="s">
        <v>672</v>
      </c>
      <c r="D1526" s="8" t="s">
        <v>461</v>
      </c>
      <c r="E1526" s="1">
        <v>0</v>
      </c>
      <c r="G1526" s="2">
        <f t="shared" si="23"/>
        <v>0</v>
      </c>
      <c r="H1526" s="2">
        <v>0</v>
      </c>
    </row>
    <row r="1527" spans="2:8">
      <c r="B1527" s="237" t="s">
        <v>247</v>
      </c>
      <c r="C1527" s="237" t="s">
        <v>672</v>
      </c>
      <c r="D1527" s="9" t="s">
        <v>462</v>
      </c>
      <c r="E1527" s="1">
        <v>0</v>
      </c>
      <c r="G1527" s="2">
        <f t="shared" si="23"/>
        <v>0</v>
      </c>
      <c r="H1527" s="2">
        <v>0</v>
      </c>
    </row>
    <row r="1528" spans="2:8">
      <c r="B1528" s="237" t="s">
        <v>247</v>
      </c>
      <c r="C1528" s="237" t="s">
        <v>672</v>
      </c>
      <c r="D1528" s="10" t="s">
        <v>463</v>
      </c>
      <c r="E1528" s="1">
        <v>0</v>
      </c>
      <c r="G1528" s="2">
        <f t="shared" si="23"/>
        <v>0</v>
      </c>
      <c r="H1528" s="2">
        <v>0</v>
      </c>
    </row>
    <row r="1529" spans="2:8">
      <c r="B1529" s="237" t="s">
        <v>247</v>
      </c>
      <c r="C1529" s="237" t="s">
        <v>672</v>
      </c>
      <c r="D1529" s="11" t="s">
        <v>464</v>
      </c>
      <c r="E1529" s="1">
        <v>0</v>
      </c>
      <c r="G1529" s="2">
        <f t="shared" si="23"/>
        <v>0</v>
      </c>
      <c r="H1529" s="2">
        <v>0</v>
      </c>
    </row>
    <row r="1530" spans="2:8">
      <c r="B1530" s="237" t="s">
        <v>247</v>
      </c>
      <c r="C1530" s="237" t="s">
        <v>672</v>
      </c>
      <c r="D1530" s="13" t="s">
        <v>465</v>
      </c>
      <c r="E1530" s="1">
        <v>0</v>
      </c>
      <c r="G1530" s="2">
        <f t="shared" si="23"/>
        <v>0</v>
      </c>
      <c r="H1530" s="2">
        <v>0</v>
      </c>
    </row>
    <row r="1531" spans="2:8">
      <c r="B1531" s="237" t="s">
        <v>247</v>
      </c>
      <c r="C1531" s="237" t="s">
        <v>672</v>
      </c>
      <c r="D1531" s="12" t="s">
        <v>937</v>
      </c>
      <c r="E1531" s="1">
        <v>0</v>
      </c>
      <c r="G1531" s="2">
        <f t="shared" si="23"/>
        <v>0</v>
      </c>
      <c r="H1531" s="2">
        <v>0</v>
      </c>
    </row>
    <row r="1532" spans="2:8">
      <c r="B1532" s="237" t="s">
        <v>243</v>
      </c>
      <c r="C1532" s="237" t="s">
        <v>673</v>
      </c>
      <c r="D1532" s="5" t="s">
        <v>458</v>
      </c>
      <c r="E1532" s="1">
        <v>0</v>
      </c>
      <c r="G1532" s="2">
        <f t="shared" si="23"/>
        <v>0</v>
      </c>
      <c r="H1532" s="2">
        <v>0</v>
      </c>
    </row>
    <row r="1533" spans="2:8">
      <c r="B1533" s="237" t="s">
        <v>243</v>
      </c>
      <c r="C1533" s="237" t="s">
        <v>673</v>
      </c>
      <c r="D1533" s="6" t="s">
        <v>459</v>
      </c>
      <c r="E1533" s="1">
        <v>0</v>
      </c>
      <c r="G1533" s="2">
        <f t="shared" si="23"/>
        <v>0</v>
      </c>
      <c r="H1533" s="2">
        <v>0</v>
      </c>
    </row>
    <row r="1534" spans="2:8">
      <c r="B1534" s="237" t="s">
        <v>243</v>
      </c>
      <c r="C1534" s="237" t="s">
        <v>673</v>
      </c>
      <c r="D1534" s="7" t="s">
        <v>460</v>
      </c>
      <c r="E1534" s="1">
        <v>0</v>
      </c>
      <c r="G1534" s="2">
        <f t="shared" si="23"/>
        <v>0</v>
      </c>
      <c r="H1534" s="2">
        <v>0</v>
      </c>
    </row>
    <row r="1535" spans="2:8">
      <c r="B1535" s="237" t="s">
        <v>243</v>
      </c>
      <c r="C1535" s="237" t="s">
        <v>673</v>
      </c>
      <c r="D1535" s="8" t="s">
        <v>461</v>
      </c>
      <c r="E1535" s="1">
        <v>0</v>
      </c>
      <c r="G1535" s="2">
        <f t="shared" si="23"/>
        <v>0</v>
      </c>
      <c r="H1535" s="2">
        <v>0</v>
      </c>
    </row>
    <row r="1536" spans="2:8">
      <c r="B1536" s="237" t="s">
        <v>243</v>
      </c>
      <c r="C1536" s="237" t="s">
        <v>673</v>
      </c>
      <c r="D1536" s="9" t="s">
        <v>462</v>
      </c>
      <c r="E1536" s="1">
        <v>0</v>
      </c>
      <c r="G1536" s="2">
        <f t="shared" si="23"/>
        <v>0</v>
      </c>
      <c r="H1536" s="2">
        <v>0</v>
      </c>
    </row>
    <row r="1537" spans="2:8">
      <c r="B1537" s="237" t="s">
        <v>243</v>
      </c>
      <c r="C1537" s="237" t="s">
        <v>673</v>
      </c>
      <c r="D1537" s="10" t="s">
        <v>463</v>
      </c>
      <c r="E1537" s="1">
        <v>0</v>
      </c>
      <c r="G1537" s="2">
        <f t="shared" si="23"/>
        <v>0</v>
      </c>
      <c r="H1537" s="2">
        <v>0</v>
      </c>
    </row>
    <row r="1538" spans="2:8">
      <c r="B1538" s="237" t="s">
        <v>243</v>
      </c>
      <c r="C1538" s="237" t="s">
        <v>673</v>
      </c>
      <c r="D1538" s="11" t="s">
        <v>464</v>
      </c>
      <c r="E1538" s="1">
        <v>0</v>
      </c>
      <c r="G1538" s="2">
        <f t="shared" ref="G1538:G1601" si="24">E1538*F1538</f>
        <v>0</v>
      </c>
      <c r="H1538" s="2">
        <v>0</v>
      </c>
    </row>
    <row r="1539" spans="2:8">
      <c r="B1539" s="237" t="s">
        <v>243</v>
      </c>
      <c r="C1539" s="237" t="s">
        <v>673</v>
      </c>
      <c r="D1539" s="13" t="s">
        <v>465</v>
      </c>
      <c r="E1539" s="1">
        <v>0</v>
      </c>
      <c r="G1539" s="2">
        <f t="shared" si="24"/>
        <v>0</v>
      </c>
      <c r="H1539" s="2">
        <v>0</v>
      </c>
    </row>
    <row r="1540" spans="2:8">
      <c r="B1540" s="237" t="s">
        <v>243</v>
      </c>
      <c r="C1540" s="237" t="s">
        <v>673</v>
      </c>
      <c r="D1540" s="12" t="s">
        <v>937</v>
      </c>
      <c r="E1540" s="1">
        <v>0</v>
      </c>
      <c r="G1540" s="2">
        <f t="shared" si="24"/>
        <v>0</v>
      </c>
      <c r="H1540" s="2">
        <v>0</v>
      </c>
    </row>
    <row r="1541" spans="2:8">
      <c r="B1541" s="237" t="s">
        <v>253</v>
      </c>
      <c r="C1541" s="237" t="s">
        <v>674</v>
      </c>
      <c r="D1541" s="5" t="s">
        <v>458</v>
      </c>
      <c r="E1541" s="1">
        <v>0</v>
      </c>
      <c r="G1541" s="2">
        <f t="shared" si="24"/>
        <v>0</v>
      </c>
      <c r="H1541" s="2">
        <v>0</v>
      </c>
    </row>
    <row r="1542" spans="2:8">
      <c r="B1542" s="237" t="s">
        <v>253</v>
      </c>
      <c r="C1542" s="237" t="s">
        <v>674</v>
      </c>
      <c r="D1542" s="6" t="s">
        <v>459</v>
      </c>
      <c r="E1542" s="1">
        <v>0</v>
      </c>
      <c r="G1542" s="2">
        <f t="shared" si="24"/>
        <v>0</v>
      </c>
      <c r="H1542" s="2">
        <v>0</v>
      </c>
    </row>
    <row r="1543" spans="2:8">
      <c r="B1543" s="237" t="s">
        <v>253</v>
      </c>
      <c r="C1543" s="237" t="s">
        <v>674</v>
      </c>
      <c r="D1543" s="7" t="s">
        <v>460</v>
      </c>
      <c r="E1543" s="1">
        <v>0</v>
      </c>
      <c r="G1543" s="2">
        <f t="shared" si="24"/>
        <v>0</v>
      </c>
      <c r="H1543" s="2">
        <v>0</v>
      </c>
    </row>
    <row r="1544" spans="2:8">
      <c r="B1544" s="237" t="s">
        <v>253</v>
      </c>
      <c r="C1544" s="237" t="s">
        <v>674</v>
      </c>
      <c r="D1544" s="8" t="s">
        <v>461</v>
      </c>
      <c r="E1544" s="1">
        <v>0</v>
      </c>
      <c r="G1544" s="2">
        <f t="shared" si="24"/>
        <v>0</v>
      </c>
      <c r="H1544" s="2">
        <v>0</v>
      </c>
    </row>
    <row r="1545" spans="2:8">
      <c r="B1545" s="237" t="s">
        <v>253</v>
      </c>
      <c r="C1545" s="237" t="s">
        <v>674</v>
      </c>
      <c r="D1545" s="9" t="s">
        <v>462</v>
      </c>
      <c r="E1545" s="1">
        <v>0</v>
      </c>
      <c r="G1545" s="2">
        <f t="shared" si="24"/>
        <v>0</v>
      </c>
      <c r="H1545" s="2">
        <v>0</v>
      </c>
    </row>
    <row r="1546" spans="2:8">
      <c r="B1546" s="237" t="s">
        <v>253</v>
      </c>
      <c r="C1546" s="237" t="s">
        <v>674</v>
      </c>
      <c r="D1546" s="10" t="s">
        <v>463</v>
      </c>
      <c r="E1546" s="1">
        <v>0</v>
      </c>
      <c r="G1546" s="2">
        <f t="shared" si="24"/>
        <v>0</v>
      </c>
      <c r="H1546" s="2">
        <v>0</v>
      </c>
    </row>
    <row r="1547" spans="2:8">
      <c r="B1547" s="237" t="s">
        <v>253</v>
      </c>
      <c r="C1547" s="237" t="s">
        <v>674</v>
      </c>
      <c r="D1547" s="11" t="s">
        <v>464</v>
      </c>
      <c r="E1547" s="1">
        <v>0</v>
      </c>
      <c r="G1547" s="2">
        <f t="shared" si="24"/>
        <v>0</v>
      </c>
      <c r="H1547" s="2">
        <v>0</v>
      </c>
    </row>
    <row r="1548" spans="2:8">
      <c r="B1548" s="237" t="s">
        <v>253</v>
      </c>
      <c r="C1548" s="237" t="s">
        <v>674</v>
      </c>
      <c r="D1548" s="13" t="s">
        <v>465</v>
      </c>
      <c r="E1548" s="1">
        <v>0</v>
      </c>
      <c r="G1548" s="2">
        <f t="shared" si="24"/>
        <v>0</v>
      </c>
      <c r="H1548" s="2">
        <v>0</v>
      </c>
    </row>
    <row r="1549" spans="2:8">
      <c r="B1549" s="237" t="s">
        <v>253</v>
      </c>
      <c r="C1549" s="237" t="s">
        <v>674</v>
      </c>
      <c r="D1549" s="12" t="s">
        <v>937</v>
      </c>
      <c r="E1549" s="1">
        <v>0</v>
      </c>
      <c r="G1549" s="2">
        <f t="shared" si="24"/>
        <v>0</v>
      </c>
      <c r="H1549" s="2">
        <v>0</v>
      </c>
    </row>
    <row r="1550" spans="2:8">
      <c r="B1550" s="237" t="s">
        <v>228</v>
      </c>
      <c r="C1550" s="237" t="s">
        <v>675</v>
      </c>
      <c r="D1550" s="5" t="s">
        <v>458</v>
      </c>
      <c r="E1550" s="1">
        <v>0</v>
      </c>
      <c r="G1550" s="2">
        <f t="shared" si="24"/>
        <v>0</v>
      </c>
      <c r="H1550" s="2">
        <v>0</v>
      </c>
    </row>
    <row r="1551" spans="2:8">
      <c r="B1551" s="237" t="s">
        <v>228</v>
      </c>
      <c r="C1551" s="237" t="s">
        <v>675</v>
      </c>
      <c r="D1551" s="6" t="s">
        <v>459</v>
      </c>
      <c r="E1551" s="1">
        <v>0</v>
      </c>
      <c r="G1551" s="2">
        <f t="shared" si="24"/>
        <v>0</v>
      </c>
      <c r="H1551" s="2">
        <v>0</v>
      </c>
    </row>
    <row r="1552" spans="2:8">
      <c r="B1552" s="237" t="s">
        <v>228</v>
      </c>
      <c r="C1552" s="237" t="s">
        <v>675</v>
      </c>
      <c r="D1552" s="7" t="s">
        <v>460</v>
      </c>
      <c r="E1552" s="1">
        <v>0</v>
      </c>
      <c r="G1552" s="2">
        <f t="shared" si="24"/>
        <v>0</v>
      </c>
      <c r="H1552" s="2">
        <v>0</v>
      </c>
    </row>
    <row r="1553" spans="2:8">
      <c r="B1553" s="237" t="s">
        <v>228</v>
      </c>
      <c r="C1553" s="237" t="s">
        <v>675</v>
      </c>
      <c r="D1553" s="8" t="s">
        <v>461</v>
      </c>
      <c r="E1553" s="1">
        <v>0</v>
      </c>
      <c r="G1553" s="2">
        <f t="shared" si="24"/>
        <v>0</v>
      </c>
      <c r="H1553" s="2">
        <v>0</v>
      </c>
    </row>
    <row r="1554" spans="2:8">
      <c r="B1554" s="237" t="s">
        <v>228</v>
      </c>
      <c r="C1554" s="237" t="s">
        <v>675</v>
      </c>
      <c r="D1554" s="9" t="s">
        <v>462</v>
      </c>
      <c r="E1554" s="1">
        <v>0</v>
      </c>
      <c r="G1554" s="2">
        <f t="shared" si="24"/>
        <v>0</v>
      </c>
      <c r="H1554" s="2">
        <v>0</v>
      </c>
    </row>
    <row r="1555" spans="2:8">
      <c r="B1555" s="237" t="s">
        <v>228</v>
      </c>
      <c r="C1555" s="237" t="s">
        <v>675</v>
      </c>
      <c r="D1555" s="10" t="s">
        <v>463</v>
      </c>
      <c r="E1555" s="1">
        <v>0</v>
      </c>
      <c r="G1555" s="2">
        <f t="shared" si="24"/>
        <v>0</v>
      </c>
      <c r="H1555" s="2">
        <v>0</v>
      </c>
    </row>
    <row r="1556" spans="2:8">
      <c r="B1556" s="237" t="s">
        <v>228</v>
      </c>
      <c r="C1556" s="237" t="s">
        <v>675</v>
      </c>
      <c r="D1556" s="11" t="s">
        <v>464</v>
      </c>
      <c r="E1556" s="1">
        <v>0</v>
      </c>
      <c r="G1556" s="2">
        <f t="shared" si="24"/>
        <v>0</v>
      </c>
      <c r="H1556" s="2">
        <v>0</v>
      </c>
    </row>
    <row r="1557" spans="2:8">
      <c r="B1557" s="237" t="s">
        <v>228</v>
      </c>
      <c r="C1557" s="237" t="s">
        <v>675</v>
      </c>
      <c r="D1557" s="13" t="s">
        <v>465</v>
      </c>
      <c r="E1557" s="1">
        <v>0</v>
      </c>
      <c r="G1557" s="2">
        <f t="shared" si="24"/>
        <v>0</v>
      </c>
      <c r="H1557" s="2">
        <v>0</v>
      </c>
    </row>
    <row r="1558" spans="2:8">
      <c r="B1558" s="237" t="s">
        <v>228</v>
      </c>
      <c r="C1558" s="237" t="s">
        <v>675</v>
      </c>
      <c r="D1558" s="12" t="s">
        <v>937</v>
      </c>
      <c r="E1558" s="1">
        <v>0</v>
      </c>
      <c r="G1558" s="2">
        <f t="shared" si="24"/>
        <v>0</v>
      </c>
      <c r="H1558" s="2">
        <v>0</v>
      </c>
    </row>
    <row r="1559" spans="2:8">
      <c r="B1559" s="237" t="s">
        <v>254</v>
      </c>
      <c r="C1559" s="237" t="s">
        <v>676</v>
      </c>
      <c r="D1559" s="5" t="s">
        <v>458</v>
      </c>
      <c r="E1559" s="1">
        <v>0</v>
      </c>
      <c r="G1559" s="2">
        <f t="shared" si="24"/>
        <v>0</v>
      </c>
      <c r="H1559" s="2">
        <v>0</v>
      </c>
    </row>
    <row r="1560" spans="2:8">
      <c r="B1560" s="237" t="s">
        <v>254</v>
      </c>
      <c r="C1560" s="237" t="s">
        <v>676</v>
      </c>
      <c r="D1560" s="6" t="s">
        <v>459</v>
      </c>
      <c r="E1560" s="1">
        <v>0</v>
      </c>
      <c r="G1560" s="2">
        <f t="shared" si="24"/>
        <v>0</v>
      </c>
      <c r="H1560" s="2">
        <v>0</v>
      </c>
    </row>
    <row r="1561" spans="2:8">
      <c r="B1561" s="237" t="s">
        <v>254</v>
      </c>
      <c r="C1561" s="237" t="s">
        <v>676</v>
      </c>
      <c r="D1561" s="7" t="s">
        <v>460</v>
      </c>
      <c r="E1561" s="1">
        <v>0</v>
      </c>
      <c r="G1561" s="2">
        <f t="shared" si="24"/>
        <v>0</v>
      </c>
      <c r="H1561" s="2">
        <v>0</v>
      </c>
    </row>
    <row r="1562" spans="2:8">
      <c r="B1562" s="237" t="s">
        <v>254</v>
      </c>
      <c r="C1562" s="237" t="s">
        <v>676</v>
      </c>
      <c r="D1562" s="8" t="s">
        <v>461</v>
      </c>
      <c r="E1562" s="1">
        <v>0</v>
      </c>
      <c r="G1562" s="2">
        <f t="shared" si="24"/>
        <v>0</v>
      </c>
      <c r="H1562" s="2">
        <v>0</v>
      </c>
    </row>
    <row r="1563" spans="2:8">
      <c r="B1563" s="237" t="s">
        <v>254</v>
      </c>
      <c r="C1563" s="237" t="s">
        <v>676</v>
      </c>
      <c r="D1563" s="9" t="s">
        <v>462</v>
      </c>
      <c r="E1563" s="1">
        <v>0</v>
      </c>
      <c r="G1563" s="2">
        <f t="shared" si="24"/>
        <v>0</v>
      </c>
      <c r="H1563" s="2">
        <v>0</v>
      </c>
    </row>
    <row r="1564" spans="2:8">
      <c r="B1564" s="237" t="s">
        <v>254</v>
      </c>
      <c r="C1564" s="237" t="s">
        <v>676</v>
      </c>
      <c r="D1564" s="10" t="s">
        <v>463</v>
      </c>
      <c r="E1564" s="1">
        <v>0</v>
      </c>
      <c r="G1564" s="2">
        <f t="shared" si="24"/>
        <v>0</v>
      </c>
      <c r="H1564" s="2">
        <v>0</v>
      </c>
    </row>
    <row r="1565" spans="2:8">
      <c r="B1565" s="237" t="s">
        <v>254</v>
      </c>
      <c r="C1565" s="237" t="s">
        <v>676</v>
      </c>
      <c r="D1565" s="11" t="s">
        <v>464</v>
      </c>
      <c r="E1565" s="1">
        <v>0</v>
      </c>
      <c r="G1565" s="2">
        <f t="shared" si="24"/>
        <v>0</v>
      </c>
      <c r="H1565" s="2">
        <v>0</v>
      </c>
    </row>
    <row r="1566" spans="2:8">
      <c r="B1566" s="237" t="s">
        <v>254</v>
      </c>
      <c r="C1566" s="237" t="s">
        <v>676</v>
      </c>
      <c r="D1566" s="13" t="s">
        <v>465</v>
      </c>
      <c r="E1566" s="1">
        <v>0</v>
      </c>
      <c r="G1566" s="2">
        <f t="shared" si="24"/>
        <v>0</v>
      </c>
      <c r="H1566" s="2">
        <v>0</v>
      </c>
    </row>
    <row r="1567" spans="2:8">
      <c r="B1567" s="237" t="s">
        <v>254</v>
      </c>
      <c r="C1567" s="237" t="s">
        <v>676</v>
      </c>
      <c r="D1567" s="12" t="s">
        <v>937</v>
      </c>
      <c r="E1567" s="1">
        <v>0</v>
      </c>
      <c r="G1567" s="2">
        <f t="shared" si="24"/>
        <v>0</v>
      </c>
      <c r="H1567" s="2">
        <v>0</v>
      </c>
    </row>
    <row r="1568" spans="2:8">
      <c r="B1568" s="237" t="s">
        <v>470</v>
      </c>
      <c r="C1568" s="237" t="s">
        <v>677</v>
      </c>
      <c r="D1568" s="5" t="s">
        <v>458</v>
      </c>
      <c r="E1568" s="1">
        <v>0</v>
      </c>
      <c r="G1568" s="2">
        <f t="shared" si="24"/>
        <v>0</v>
      </c>
      <c r="H1568" s="2">
        <v>0</v>
      </c>
    </row>
    <row r="1569" spans="2:8">
      <c r="B1569" s="237" t="s">
        <v>470</v>
      </c>
      <c r="C1569" s="237" t="s">
        <v>677</v>
      </c>
      <c r="D1569" s="6" t="s">
        <v>459</v>
      </c>
      <c r="E1569" s="1">
        <v>0</v>
      </c>
      <c r="G1569" s="2">
        <f t="shared" si="24"/>
        <v>0</v>
      </c>
      <c r="H1569" s="2">
        <v>0</v>
      </c>
    </row>
    <row r="1570" spans="2:8">
      <c r="B1570" s="237" t="s">
        <v>470</v>
      </c>
      <c r="C1570" s="237" t="s">
        <v>677</v>
      </c>
      <c r="D1570" s="7" t="s">
        <v>460</v>
      </c>
      <c r="E1570" s="1">
        <v>0</v>
      </c>
      <c r="G1570" s="2">
        <f t="shared" si="24"/>
        <v>0</v>
      </c>
      <c r="H1570" s="2">
        <v>0</v>
      </c>
    </row>
    <row r="1571" spans="2:8">
      <c r="B1571" s="237" t="s">
        <v>470</v>
      </c>
      <c r="C1571" s="237" t="s">
        <v>677</v>
      </c>
      <c r="D1571" s="8" t="s">
        <v>461</v>
      </c>
      <c r="E1571" s="1">
        <v>0</v>
      </c>
      <c r="G1571" s="2">
        <f t="shared" si="24"/>
        <v>0</v>
      </c>
      <c r="H1571" s="2">
        <v>0</v>
      </c>
    </row>
    <row r="1572" spans="2:8">
      <c r="B1572" s="237" t="s">
        <v>470</v>
      </c>
      <c r="C1572" s="237" t="s">
        <v>677</v>
      </c>
      <c r="D1572" s="9" t="s">
        <v>462</v>
      </c>
      <c r="E1572" s="1">
        <v>0</v>
      </c>
      <c r="G1572" s="2">
        <f t="shared" si="24"/>
        <v>0</v>
      </c>
      <c r="H1572" s="2">
        <v>0</v>
      </c>
    </row>
    <row r="1573" spans="2:8">
      <c r="B1573" s="237" t="s">
        <v>470</v>
      </c>
      <c r="C1573" s="237" t="s">
        <v>677</v>
      </c>
      <c r="D1573" s="10" t="s">
        <v>463</v>
      </c>
      <c r="E1573" s="1">
        <v>0</v>
      </c>
      <c r="G1573" s="2">
        <f t="shared" si="24"/>
        <v>0</v>
      </c>
      <c r="H1573" s="2">
        <v>0</v>
      </c>
    </row>
    <row r="1574" spans="2:8">
      <c r="B1574" s="237" t="s">
        <v>470</v>
      </c>
      <c r="C1574" s="237" t="s">
        <v>677</v>
      </c>
      <c r="D1574" s="11" t="s">
        <v>464</v>
      </c>
      <c r="E1574" s="1">
        <v>0</v>
      </c>
      <c r="G1574" s="2">
        <f t="shared" si="24"/>
        <v>0</v>
      </c>
      <c r="H1574" s="2">
        <v>0</v>
      </c>
    </row>
    <row r="1575" spans="2:8">
      <c r="B1575" s="237" t="s">
        <v>470</v>
      </c>
      <c r="C1575" s="237" t="s">
        <v>677</v>
      </c>
      <c r="D1575" s="13" t="s">
        <v>465</v>
      </c>
      <c r="E1575" s="1">
        <v>0</v>
      </c>
      <c r="G1575" s="2">
        <f t="shared" si="24"/>
        <v>0</v>
      </c>
      <c r="H1575" s="2">
        <v>0</v>
      </c>
    </row>
    <row r="1576" spans="2:8">
      <c r="B1576" s="237" t="s">
        <v>470</v>
      </c>
      <c r="C1576" s="237" t="s">
        <v>677</v>
      </c>
      <c r="D1576" s="12" t="s">
        <v>937</v>
      </c>
      <c r="E1576" s="1">
        <v>0</v>
      </c>
      <c r="G1576" s="2">
        <f t="shared" si="24"/>
        <v>0</v>
      </c>
      <c r="H1576" s="2">
        <v>0</v>
      </c>
    </row>
    <row r="1577" spans="2:8">
      <c r="B1577" s="237" t="s">
        <v>244</v>
      </c>
      <c r="C1577" s="237" t="s">
        <v>678</v>
      </c>
      <c r="D1577" s="5" t="s">
        <v>458</v>
      </c>
      <c r="E1577" s="1">
        <v>0</v>
      </c>
      <c r="G1577" s="2">
        <f t="shared" si="24"/>
        <v>0</v>
      </c>
      <c r="H1577" s="2">
        <v>0</v>
      </c>
    </row>
    <row r="1578" spans="2:8">
      <c r="B1578" s="237" t="s">
        <v>244</v>
      </c>
      <c r="C1578" s="237" t="s">
        <v>678</v>
      </c>
      <c r="D1578" s="6" t="s">
        <v>459</v>
      </c>
      <c r="E1578" s="1">
        <v>0</v>
      </c>
      <c r="G1578" s="2">
        <f t="shared" si="24"/>
        <v>0</v>
      </c>
      <c r="H1578" s="2">
        <v>0</v>
      </c>
    </row>
    <row r="1579" spans="2:8">
      <c r="B1579" s="237" t="s">
        <v>244</v>
      </c>
      <c r="C1579" s="237" t="s">
        <v>678</v>
      </c>
      <c r="D1579" s="7" t="s">
        <v>460</v>
      </c>
      <c r="E1579" s="1">
        <v>0</v>
      </c>
      <c r="G1579" s="2">
        <f t="shared" si="24"/>
        <v>0</v>
      </c>
      <c r="H1579" s="2">
        <v>0</v>
      </c>
    </row>
    <row r="1580" spans="2:8">
      <c r="B1580" s="237" t="s">
        <v>244</v>
      </c>
      <c r="C1580" s="237" t="s">
        <v>678</v>
      </c>
      <c r="D1580" s="8" t="s">
        <v>461</v>
      </c>
      <c r="E1580" s="1">
        <v>0</v>
      </c>
      <c r="G1580" s="2">
        <f t="shared" si="24"/>
        <v>0</v>
      </c>
      <c r="H1580" s="2">
        <v>0</v>
      </c>
    </row>
    <row r="1581" spans="2:8">
      <c r="B1581" s="237" t="s">
        <v>244</v>
      </c>
      <c r="C1581" s="237" t="s">
        <v>678</v>
      </c>
      <c r="D1581" s="9" t="s">
        <v>462</v>
      </c>
      <c r="E1581" s="1">
        <v>0</v>
      </c>
      <c r="G1581" s="2">
        <f t="shared" si="24"/>
        <v>0</v>
      </c>
      <c r="H1581" s="2">
        <v>0</v>
      </c>
    </row>
    <row r="1582" spans="2:8">
      <c r="B1582" s="237" t="s">
        <v>244</v>
      </c>
      <c r="C1582" s="237" t="s">
        <v>678</v>
      </c>
      <c r="D1582" s="10" t="s">
        <v>463</v>
      </c>
      <c r="E1582" s="1">
        <v>0</v>
      </c>
      <c r="G1582" s="2">
        <f t="shared" si="24"/>
        <v>0</v>
      </c>
      <c r="H1582" s="2">
        <v>0</v>
      </c>
    </row>
    <row r="1583" spans="2:8">
      <c r="B1583" s="237" t="s">
        <v>244</v>
      </c>
      <c r="C1583" s="237" t="s">
        <v>678</v>
      </c>
      <c r="D1583" s="11" t="s">
        <v>464</v>
      </c>
      <c r="E1583" s="1">
        <v>0</v>
      </c>
      <c r="G1583" s="2">
        <f t="shared" si="24"/>
        <v>0</v>
      </c>
      <c r="H1583" s="2">
        <v>0</v>
      </c>
    </row>
    <row r="1584" spans="2:8">
      <c r="B1584" s="237" t="s">
        <v>244</v>
      </c>
      <c r="C1584" s="237" t="s">
        <v>678</v>
      </c>
      <c r="D1584" s="13" t="s">
        <v>465</v>
      </c>
      <c r="E1584" s="1">
        <v>0</v>
      </c>
      <c r="G1584" s="2">
        <f t="shared" si="24"/>
        <v>0</v>
      </c>
      <c r="H1584" s="2">
        <v>0</v>
      </c>
    </row>
    <row r="1585" spans="2:8">
      <c r="B1585" s="237" t="s">
        <v>244</v>
      </c>
      <c r="C1585" s="237" t="s">
        <v>678</v>
      </c>
      <c r="D1585" s="12" t="s">
        <v>937</v>
      </c>
      <c r="E1585" s="1">
        <v>0</v>
      </c>
      <c r="G1585" s="2">
        <f t="shared" si="24"/>
        <v>0</v>
      </c>
      <c r="H1585" s="2">
        <v>0</v>
      </c>
    </row>
    <row r="1586" spans="2:8">
      <c r="B1586" s="237" t="s">
        <v>245</v>
      </c>
      <c r="C1586" s="237" t="s">
        <v>679</v>
      </c>
      <c r="D1586" s="5" t="s">
        <v>458</v>
      </c>
      <c r="E1586" s="1">
        <v>0</v>
      </c>
      <c r="G1586" s="2">
        <f t="shared" si="24"/>
        <v>0</v>
      </c>
      <c r="H1586" s="2">
        <v>0</v>
      </c>
    </row>
    <row r="1587" spans="2:8">
      <c r="B1587" s="237" t="s">
        <v>245</v>
      </c>
      <c r="C1587" s="237" t="s">
        <v>679</v>
      </c>
      <c r="D1587" s="6" t="s">
        <v>459</v>
      </c>
      <c r="E1587" s="1">
        <v>0</v>
      </c>
      <c r="G1587" s="2">
        <f t="shared" si="24"/>
        <v>0</v>
      </c>
      <c r="H1587" s="2">
        <v>0</v>
      </c>
    </row>
    <row r="1588" spans="2:8">
      <c r="B1588" s="237" t="s">
        <v>245</v>
      </c>
      <c r="C1588" s="237" t="s">
        <v>679</v>
      </c>
      <c r="D1588" s="7" t="s">
        <v>460</v>
      </c>
      <c r="E1588" s="1">
        <v>0</v>
      </c>
      <c r="G1588" s="2">
        <f t="shared" si="24"/>
        <v>0</v>
      </c>
      <c r="H1588" s="2">
        <v>0</v>
      </c>
    </row>
    <row r="1589" spans="2:8">
      <c r="B1589" s="237" t="s">
        <v>245</v>
      </c>
      <c r="C1589" s="237" t="s">
        <v>679</v>
      </c>
      <c r="D1589" s="8" t="s">
        <v>461</v>
      </c>
      <c r="E1589" s="1">
        <v>0</v>
      </c>
      <c r="G1589" s="2">
        <f t="shared" si="24"/>
        <v>0</v>
      </c>
      <c r="H1589" s="2">
        <v>0</v>
      </c>
    </row>
    <row r="1590" spans="2:8">
      <c r="B1590" s="237" t="s">
        <v>245</v>
      </c>
      <c r="C1590" s="237" t="s">
        <v>679</v>
      </c>
      <c r="D1590" s="9" t="s">
        <v>462</v>
      </c>
      <c r="E1590" s="1">
        <v>0</v>
      </c>
      <c r="G1590" s="2">
        <f t="shared" si="24"/>
        <v>0</v>
      </c>
      <c r="H1590" s="2">
        <v>0</v>
      </c>
    </row>
    <row r="1591" spans="2:8">
      <c r="B1591" s="237" t="s">
        <v>245</v>
      </c>
      <c r="C1591" s="237" t="s">
        <v>679</v>
      </c>
      <c r="D1591" s="10" t="s">
        <v>463</v>
      </c>
      <c r="E1591" s="1">
        <v>0</v>
      </c>
      <c r="G1591" s="2">
        <f t="shared" si="24"/>
        <v>0</v>
      </c>
      <c r="H1591" s="2">
        <v>0</v>
      </c>
    </row>
    <row r="1592" spans="2:8">
      <c r="B1592" s="237" t="s">
        <v>245</v>
      </c>
      <c r="C1592" s="237" t="s">
        <v>679</v>
      </c>
      <c r="D1592" s="11" t="s">
        <v>464</v>
      </c>
      <c r="E1592" s="1">
        <v>0</v>
      </c>
      <c r="G1592" s="2">
        <f t="shared" si="24"/>
        <v>0</v>
      </c>
      <c r="H1592" s="2">
        <v>0</v>
      </c>
    </row>
    <row r="1593" spans="2:8">
      <c r="B1593" s="237" t="s">
        <v>245</v>
      </c>
      <c r="C1593" s="237" t="s">
        <v>679</v>
      </c>
      <c r="D1593" s="13" t="s">
        <v>465</v>
      </c>
      <c r="E1593" s="1">
        <v>0</v>
      </c>
      <c r="G1593" s="2">
        <f t="shared" si="24"/>
        <v>0</v>
      </c>
      <c r="H1593" s="2">
        <v>0</v>
      </c>
    </row>
    <row r="1594" spans="2:8">
      <c r="B1594" s="237" t="s">
        <v>245</v>
      </c>
      <c r="C1594" s="237" t="s">
        <v>679</v>
      </c>
      <c r="D1594" s="12" t="s">
        <v>937</v>
      </c>
      <c r="E1594" s="1">
        <v>0</v>
      </c>
      <c r="G1594" s="2">
        <f t="shared" si="24"/>
        <v>0</v>
      </c>
      <c r="H1594" s="2">
        <v>0</v>
      </c>
    </row>
    <row r="1595" spans="2:8">
      <c r="B1595" s="237" t="s">
        <v>229</v>
      </c>
      <c r="C1595" s="237" t="s">
        <v>680</v>
      </c>
      <c r="D1595" s="5" t="s">
        <v>458</v>
      </c>
      <c r="E1595" s="1">
        <v>0</v>
      </c>
      <c r="G1595" s="2">
        <f t="shared" si="24"/>
        <v>0</v>
      </c>
      <c r="H1595" s="2">
        <v>0</v>
      </c>
    </row>
    <row r="1596" spans="2:8">
      <c r="B1596" s="237" t="s">
        <v>229</v>
      </c>
      <c r="C1596" s="237" t="s">
        <v>680</v>
      </c>
      <c r="D1596" s="6" t="s">
        <v>459</v>
      </c>
      <c r="E1596" s="1">
        <v>0</v>
      </c>
      <c r="G1596" s="2">
        <f t="shared" si="24"/>
        <v>0</v>
      </c>
      <c r="H1596" s="2">
        <v>0</v>
      </c>
    </row>
    <row r="1597" spans="2:8">
      <c r="B1597" s="237" t="s">
        <v>229</v>
      </c>
      <c r="C1597" s="237" t="s">
        <v>680</v>
      </c>
      <c r="D1597" s="7" t="s">
        <v>460</v>
      </c>
      <c r="E1597" s="1">
        <v>0</v>
      </c>
      <c r="G1597" s="2">
        <f t="shared" si="24"/>
        <v>0</v>
      </c>
      <c r="H1597" s="2">
        <v>0</v>
      </c>
    </row>
    <row r="1598" spans="2:8">
      <c r="B1598" s="237" t="s">
        <v>229</v>
      </c>
      <c r="C1598" s="237" t="s">
        <v>680</v>
      </c>
      <c r="D1598" s="8" t="s">
        <v>461</v>
      </c>
      <c r="E1598" s="1">
        <v>0</v>
      </c>
      <c r="G1598" s="2">
        <f t="shared" si="24"/>
        <v>0</v>
      </c>
      <c r="H1598" s="2">
        <v>0</v>
      </c>
    </row>
    <row r="1599" spans="2:8">
      <c r="B1599" s="237" t="s">
        <v>229</v>
      </c>
      <c r="C1599" s="237" t="s">
        <v>680</v>
      </c>
      <c r="D1599" s="9" t="s">
        <v>462</v>
      </c>
      <c r="E1599" s="1">
        <v>0</v>
      </c>
      <c r="G1599" s="2">
        <f t="shared" si="24"/>
        <v>0</v>
      </c>
      <c r="H1599" s="2">
        <v>0</v>
      </c>
    </row>
    <row r="1600" spans="2:8">
      <c r="B1600" s="237" t="s">
        <v>229</v>
      </c>
      <c r="C1600" s="237" t="s">
        <v>680</v>
      </c>
      <c r="D1600" s="10" t="s">
        <v>463</v>
      </c>
      <c r="E1600" s="1">
        <v>0</v>
      </c>
      <c r="G1600" s="2">
        <f t="shared" si="24"/>
        <v>0</v>
      </c>
      <c r="H1600" s="2">
        <v>0</v>
      </c>
    </row>
    <row r="1601" spans="2:8">
      <c r="B1601" s="237" t="s">
        <v>229</v>
      </c>
      <c r="C1601" s="237" t="s">
        <v>680</v>
      </c>
      <c r="D1601" s="11" t="s">
        <v>464</v>
      </c>
      <c r="E1601" s="1">
        <v>0</v>
      </c>
      <c r="G1601" s="2">
        <f t="shared" si="24"/>
        <v>0</v>
      </c>
      <c r="H1601" s="2">
        <v>0</v>
      </c>
    </row>
    <row r="1602" spans="2:8">
      <c r="B1602" s="237" t="s">
        <v>229</v>
      </c>
      <c r="C1602" s="237" t="s">
        <v>680</v>
      </c>
      <c r="D1602" s="13" t="s">
        <v>465</v>
      </c>
      <c r="E1602" s="1">
        <v>0</v>
      </c>
      <c r="G1602" s="2">
        <f t="shared" ref="G1602:G1665" si="25">E1602*F1602</f>
        <v>0</v>
      </c>
      <c r="H1602" s="2">
        <v>0</v>
      </c>
    </row>
    <row r="1603" spans="2:8">
      <c r="B1603" s="237" t="s">
        <v>229</v>
      </c>
      <c r="C1603" s="237" t="s">
        <v>680</v>
      </c>
      <c r="D1603" s="12" t="s">
        <v>937</v>
      </c>
      <c r="E1603" s="1">
        <v>0</v>
      </c>
      <c r="G1603" s="2">
        <f t="shared" si="25"/>
        <v>0</v>
      </c>
      <c r="H1603" s="2">
        <v>0</v>
      </c>
    </row>
    <row r="1604" spans="2:8">
      <c r="B1604" s="237" t="s">
        <v>246</v>
      </c>
      <c r="C1604" s="237" t="s">
        <v>681</v>
      </c>
      <c r="D1604" s="5" t="s">
        <v>458</v>
      </c>
      <c r="E1604" s="1">
        <v>0</v>
      </c>
      <c r="G1604" s="2">
        <f t="shared" si="25"/>
        <v>0</v>
      </c>
      <c r="H1604" s="2">
        <v>0</v>
      </c>
    </row>
    <row r="1605" spans="2:8">
      <c r="B1605" s="237" t="s">
        <v>246</v>
      </c>
      <c r="C1605" s="237" t="s">
        <v>681</v>
      </c>
      <c r="D1605" s="6" t="s">
        <v>459</v>
      </c>
      <c r="E1605" s="1">
        <v>0</v>
      </c>
      <c r="G1605" s="2">
        <f t="shared" si="25"/>
        <v>0</v>
      </c>
      <c r="H1605" s="2">
        <v>0</v>
      </c>
    </row>
    <row r="1606" spans="2:8">
      <c r="B1606" s="237" t="s">
        <v>246</v>
      </c>
      <c r="C1606" s="237" t="s">
        <v>681</v>
      </c>
      <c r="D1606" s="7" t="s">
        <v>460</v>
      </c>
      <c r="E1606" s="1">
        <v>0</v>
      </c>
      <c r="G1606" s="2">
        <f t="shared" si="25"/>
        <v>0</v>
      </c>
      <c r="H1606" s="2">
        <v>0</v>
      </c>
    </row>
    <row r="1607" spans="2:8">
      <c r="B1607" s="237" t="s">
        <v>246</v>
      </c>
      <c r="C1607" s="237" t="s">
        <v>681</v>
      </c>
      <c r="D1607" s="8" t="s">
        <v>461</v>
      </c>
      <c r="E1607" s="1">
        <v>0</v>
      </c>
      <c r="G1607" s="2">
        <f t="shared" si="25"/>
        <v>0</v>
      </c>
      <c r="H1607" s="2">
        <v>0</v>
      </c>
    </row>
    <row r="1608" spans="2:8">
      <c r="B1608" s="237" t="s">
        <v>246</v>
      </c>
      <c r="C1608" s="237" t="s">
        <v>681</v>
      </c>
      <c r="D1608" s="9" t="s">
        <v>462</v>
      </c>
      <c r="E1608" s="1">
        <v>0</v>
      </c>
      <c r="G1608" s="2">
        <f t="shared" si="25"/>
        <v>0</v>
      </c>
      <c r="H1608" s="2">
        <v>0</v>
      </c>
    </row>
    <row r="1609" spans="2:8">
      <c r="B1609" s="237" t="s">
        <v>246</v>
      </c>
      <c r="C1609" s="237" t="s">
        <v>681</v>
      </c>
      <c r="D1609" s="10" t="s">
        <v>463</v>
      </c>
      <c r="E1609" s="1">
        <v>0</v>
      </c>
      <c r="G1609" s="2">
        <f t="shared" si="25"/>
        <v>0</v>
      </c>
      <c r="H1609" s="2">
        <v>0</v>
      </c>
    </row>
    <row r="1610" spans="2:8">
      <c r="B1610" s="237" t="s">
        <v>246</v>
      </c>
      <c r="C1610" s="237" t="s">
        <v>681</v>
      </c>
      <c r="D1610" s="11" t="s">
        <v>464</v>
      </c>
      <c r="E1610" s="1">
        <v>0</v>
      </c>
      <c r="G1610" s="2">
        <f t="shared" si="25"/>
        <v>0</v>
      </c>
      <c r="H1610" s="2">
        <v>0</v>
      </c>
    </row>
    <row r="1611" spans="2:8">
      <c r="B1611" s="237" t="s">
        <v>246</v>
      </c>
      <c r="C1611" s="237" t="s">
        <v>681</v>
      </c>
      <c r="D1611" s="13" t="s">
        <v>465</v>
      </c>
      <c r="E1611" s="1">
        <v>0</v>
      </c>
      <c r="G1611" s="2">
        <f t="shared" si="25"/>
        <v>0</v>
      </c>
      <c r="H1611" s="2">
        <v>0</v>
      </c>
    </row>
    <row r="1612" spans="2:8">
      <c r="B1612" s="237" t="s">
        <v>246</v>
      </c>
      <c r="C1612" s="237" t="s">
        <v>681</v>
      </c>
      <c r="D1612" s="12" t="s">
        <v>937</v>
      </c>
      <c r="E1612" s="1">
        <v>0</v>
      </c>
      <c r="G1612" s="2">
        <f t="shared" si="25"/>
        <v>0</v>
      </c>
      <c r="H1612" s="2">
        <v>0</v>
      </c>
    </row>
    <row r="1613" spans="2:8">
      <c r="B1613" s="237" t="s">
        <v>186</v>
      </c>
      <c r="C1613" s="237" t="s">
        <v>682</v>
      </c>
      <c r="D1613" s="5" t="s">
        <v>458</v>
      </c>
      <c r="E1613" s="1">
        <v>0</v>
      </c>
      <c r="G1613" s="2">
        <f t="shared" si="25"/>
        <v>0</v>
      </c>
      <c r="H1613" s="2">
        <v>0</v>
      </c>
    </row>
    <row r="1614" spans="2:8">
      <c r="B1614" s="237" t="s">
        <v>186</v>
      </c>
      <c r="C1614" s="237" t="s">
        <v>682</v>
      </c>
      <c r="D1614" s="6" t="s">
        <v>459</v>
      </c>
      <c r="E1614" s="1">
        <v>0</v>
      </c>
      <c r="G1614" s="2">
        <f t="shared" si="25"/>
        <v>0</v>
      </c>
      <c r="H1614" s="2">
        <v>0</v>
      </c>
    </row>
    <row r="1615" spans="2:8">
      <c r="B1615" s="237" t="s">
        <v>186</v>
      </c>
      <c r="C1615" s="237" t="s">
        <v>682</v>
      </c>
      <c r="D1615" s="7" t="s">
        <v>460</v>
      </c>
      <c r="E1615" s="1">
        <v>0</v>
      </c>
      <c r="G1615" s="2">
        <f t="shared" si="25"/>
        <v>0</v>
      </c>
      <c r="H1615" s="2">
        <v>0</v>
      </c>
    </row>
    <row r="1616" spans="2:8">
      <c r="B1616" s="237" t="s">
        <v>186</v>
      </c>
      <c r="C1616" s="237" t="s">
        <v>682</v>
      </c>
      <c r="D1616" s="8" t="s">
        <v>461</v>
      </c>
      <c r="E1616" s="1">
        <v>0</v>
      </c>
      <c r="G1616" s="2">
        <f t="shared" si="25"/>
        <v>0</v>
      </c>
      <c r="H1616" s="2">
        <v>0</v>
      </c>
    </row>
    <row r="1617" spans="2:8">
      <c r="B1617" s="237" t="s">
        <v>186</v>
      </c>
      <c r="C1617" s="237" t="s">
        <v>682</v>
      </c>
      <c r="D1617" s="9" t="s">
        <v>462</v>
      </c>
      <c r="E1617" s="1">
        <v>0</v>
      </c>
      <c r="G1617" s="2">
        <f t="shared" si="25"/>
        <v>0</v>
      </c>
      <c r="H1617" s="2">
        <v>0</v>
      </c>
    </row>
    <row r="1618" spans="2:8">
      <c r="B1618" s="237" t="s">
        <v>186</v>
      </c>
      <c r="C1618" s="237" t="s">
        <v>682</v>
      </c>
      <c r="D1618" s="10" t="s">
        <v>463</v>
      </c>
      <c r="E1618" s="1">
        <v>0</v>
      </c>
      <c r="G1618" s="2">
        <f t="shared" si="25"/>
        <v>0</v>
      </c>
      <c r="H1618" s="2">
        <v>0</v>
      </c>
    </row>
    <row r="1619" spans="2:8">
      <c r="B1619" s="237" t="s">
        <v>186</v>
      </c>
      <c r="C1619" s="237" t="s">
        <v>682</v>
      </c>
      <c r="D1619" s="11" t="s">
        <v>464</v>
      </c>
      <c r="E1619" s="1">
        <v>0</v>
      </c>
      <c r="G1619" s="2">
        <f t="shared" si="25"/>
        <v>0</v>
      </c>
      <c r="H1619" s="2">
        <v>0</v>
      </c>
    </row>
    <row r="1620" spans="2:8">
      <c r="B1620" s="237" t="s">
        <v>186</v>
      </c>
      <c r="C1620" s="237" t="s">
        <v>682</v>
      </c>
      <c r="D1620" s="13" t="s">
        <v>465</v>
      </c>
      <c r="E1620" s="1">
        <v>0</v>
      </c>
      <c r="G1620" s="2">
        <f t="shared" si="25"/>
        <v>0</v>
      </c>
      <c r="H1620" s="2">
        <v>0</v>
      </c>
    </row>
    <row r="1621" spans="2:8">
      <c r="B1621" s="237" t="s">
        <v>186</v>
      </c>
      <c r="C1621" s="237" t="s">
        <v>682</v>
      </c>
      <c r="D1621" s="12" t="s">
        <v>937</v>
      </c>
      <c r="E1621" s="1">
        <v>0</v>
      </c>
      <c r="G1621" s="2">
        <f t="shared" si="25"/>
        <v>0</v>
      </c>
      <c r="H1621" s="2">
        <v>0</v>
      </c>
    </row>
    <row r="1622" spans="2:8">
      <c r="B1622" s="237" t="s">
        <v>187</v>
      </c>
      <c r="C1622" s="237" t="s">
        <v>683</v>
      </c>
      <c r="D1622" s="5" t="s">
        <v>458</v>
      </c>
      <c r="E1622" s="1">
        <v>0</v>
      </c>
      <c r="G1622" s="2">
        <f t="shared" si="25"/>
        <v>0</v>
      </c>
      <c r="H1622" s="2">
        <v>0</v>
      </c>
    </row>
    <row r="1623" spans="2:8">
      <c r="B1623" s="237" t="s">
        <v>187</v>
      </c>
      <c r="C1623" s="237" t="s">
        <v>683</v>
      </c>
      <c r="D1623" s="6" t="s">
        <v>459</v>
      </c>
      <c r="E1623" s="1">
        <v>0</v>
      </c>
      <c r="G1623" s="2">
        <f t="shared" si="25"/>
        <v>0</v>
      </c>
      <c r="H1623" s="2">
        <v>0</v>
      </c>
    </row>
    <row r="1624" spans="2:8">
      <c r="B1624" s="237" t="s">
        <v>187</v>
      </c>
      <c r="C1624" s="237" t="s">
        <v>683</v>
      </c>
      <c r="D1624" s="7" t="s">
        <v>460</v>
      </c>
      <c r="E1624" s="1">
        <v>0</v>
      </c>
      <c r="G1624" s="2">
        <f t="shared" si="25"/>
        <v>0</v>
      </c>
      <c r="H1624" s="2">
        <v>0</v>
      </c>
    </row>
    <row r="1625" spans="2:8">
      <c r="B1625" s="237" t="s">
        <v>187</v>
      </c>
      <c r="C1625" s="237" t="s">
        <v>683</v>
      </c>
      <c r="D1625" s="8" t="s">
        <v>461</v>
      </c>
      <c r="E1625" s="1">
        <v>0</v>
      </c>
      <c r="G1625" s="2">
        <f t="shared" si="25"/>
        <v>0</v>
      </c>
      <c r="H1625" s="2">
        <v>0</v>
      </c>
    </row>
    <row r="1626" spans="2:8">
      <c r="B1626" s="237" t="s">
        <v>187</v>
      </c>
      <c r="C1626" s="237" t="s">
        <v>683</v>
      </c>
      <c r="D1626" s="9" t="s">
        <v>462</v>
      </c>
      <c r="E1626" s="1">
        <v>0</v>
      </c>
      <c r="G1626" s="2">
        <f t="shared" si="25"/>
        <v>0</v>
      </c>
      <c r="H1626" s="2">
        <v>0</v>
      </c>
    </row>
    <row r="1627" spans="2:8">
      <c r="B1627" s="237" t="s">
        <v>187</v>
      </c>
      <c r="C1627" s="237" t="s">
        <v>683</v>
      </c>
      <c r="D1627" s="10" t="s">
        <v>463</v>
      </c>
      <c r="E1627" s="1">
        <v>0</v>
      </c>
      <c r="G1627" s="2">
        <f t="shared" si="25"/>
        <v>0</v>
      </c>
      <c r="H1627" s="2">
        <v>0</v>
      </c>
    </row>
    <row r="1628" spans="2:8">
      <c r="B1628" s="237" t="s">
        <v>187</v>
      </c>
      <c r="C1628" s="237" t="s">
        <v>683</v>
      </c>
      <c r="D1628" s="11" t="s">
        <v>464</v>
      </c>
      <c r="E1628" s="1">
        <v>0</v>
      </c>
      <c r="G1628" s="2">
        <f t="shared" si="25"/>
        <v>0</v>
      </c>
      <c r="H1628" s="2">
        <v>0</v>
      </c>
    </row>
    <row r="1629" spans="2:8">
      <c r="B1629" s="237" t="s">
        <v>187</v>
      </c>
      <c r="C1629" s="237" t="s">
        <v>683</v>
      </c>
      <c r="D1629" s="13" t="s">
        <v>465</v>
      </c>
      <c r="E1629" s="1">
        <v>0</v>
      </c>
      <c r="G1629" s="2">
        <f t="shared" si="25"/>
        <v>0</v>
      </c>
      <c r="H1629" s="2">
        <v>0</v>
      </c>
    </row>
    <row r="1630" spans="2:8">
      <c r="B1630" s="237" t="s">
        <v>187</v>
      </c>
      <c r="C1630" s="237" t="s">
        <v>683</v>
      </c>
      <c r="D1630" s="12" t="s">
        <v>937</v>
      </c>
      <c r="E1630" s="1">
        <v>0</v>
      </c>
      <c r="G1630" s="2">
        <f t="shared" si="25"/>
        <v>0</v>
      </c>
      <c r="H1630" s="2">
        <v>0</v>
      </c>
    </row>
    <row r="1631" spans="2:8">
      <c r="B1631" s="237" t="s">
        <v>188</v>
      </c>
      <c r="C1631" s="237" t="s">
        <v>684</v>
      </c>
      <c r="D1631" s="5" t="s">
        <v>458</v>
      </c>
      <c r="E1631" s="1">
        <v>0</v>
      </c>
      <c r="G1631" s="2">
        <f t="shared" si="25"/>
        <v>0</v>
      </c>
      <c r="H1631" s="2">
        <v>0</v>
      </c>
    </row>
    <row r="1632" spans="2:8">
      <c r="B1632" s="237" t="s">
        <v>188</v>
      </c>
      <c r="C1632" s="237" t="s">
        <v>684</v>
      </c>
      <c r="D1632" s="6" t="s">
        <v>459</v>
      </c>
      <c r="E1632" s="1">
        <v>0</v>
      </c>
      <c r="G1632" s="2">
        <f t="shared" si="25"/>
        <v>0</v>
      </c>
      <c r="H1632" s="2">
        <v>0</v>
      </c>
    </row>
    <row r="1633" spans="2:8">
      <c r="B1633" s="237" t="s">
        <v>188</v>
      </c>
      <c r="C1633" s="237" t="s">
        <v>684</v>
      </c>
      <c r="D1633" s="7" t="s">
        <v>460</v>
      </c>
      <c r="E1633" s="1">
        <v>0</v>
      </c>
      <c r="G1633" s="2">
        <f t="shared" si="25"/>
        <v>0</v>
      </c>
      <c r="H1633" s="2">
        <v>0</v>
      </c>
    </row>
    <row r="1634" spans="2:8">
      <c r="B1634" s="237" t="s">
        <v>188</v>
      </c>
      <c r="C1634" s="237" t="s">
        <v>684</v>
      </c>
      <c r="D1634" s="8" t="s">
        <v>461</v>
      </c>
      <c r="E1634" s="1">
        <v>0</v>
      </c>
      <c r="G1634" s="2">
        <f t="shared" si="25"/>
        <v>0</v>
      </c>
      <c r="H1634" s="2">
        <v>0</v>
      </c>
    </row>
    <row r="1635" spans="2:8">
      <c r="B1635" s="237" t="s">
        <v>188</v>
      </c>
      <c r="C1635" s="237" t="s">
        <v>684</v>
      </c>
      <c r="D1635" s="9" t="s">
        <v>462</v>
      </c>
      <c r="E1635" s="1">
        <v>0</v>
      </c>
      <c r="G1635" s="2">
        <f t="shared" si="25"/>
        <v>0</v>
      </c>
      <c r="H1635" s="2">
        <v>0</v>
      </c>
    </row>
    <row r="1636" spans="2:8">
      <c r="B1636" s="237" t="s">
        <v>188</v>
      </c>
      <c r="C1636" s="237" t="s">
        <v>684</v>
      </c>
      <c r="D1636" s="10" t="s">
        <v>463</v>
      </c>
      <c r="E1636" s="1">
        <v>0</v>
      </c>
      <c r="G1636" s="2">
        <f t="shared" si="25"/>
        <v>0</v>
      </c>
      <c r="H1636" s="2">
        <v>0</v>
      </c>
    </row>
    <row r="1637" spans="2:8">
      <c r="B1637" s="237" t="s">
        <v>188</v>
      </c>
      <c r="C1637" s="237" t="s">
        <v>684</v>
      </c>
      <c r="D1637" s="11" t="s">
        <v>464</v>
      </c>
      <c r="E1637" s="1">
        <v>0</v>
      </c>
      <c r="G1637" s="2">
        <f t="shared" si="25"/>
        <v>0</v>
      </c>
      <c r="H1637" s="2">
        <v>0</v>
      </c>
    </row>
    <row r="1638" spans="2:8">
      <c r="B1638" s="237" t="s">
        <v>188</v>
      </c>
      <c r="C1638" s="237" t="s">
        <v>684</v>
      </c>
      <c r="D1638" s="13" t="s">
        <v>465</v>
      </c>
      <c r="E1638" s="1">
        <v>0</v>
      </c>
      <c r="G1638" s="2">
        <f t="shared" si="25"/>
        <v>0</v>
      </c>
      <c r="H1638" s="2">
        <v>0</v>
      </c>
    </row>
    <row r="1639" spans="2:8">
      <c r="B1639" s="237" t="s">
        <v>188</v>
      </c>
      <c r="C1639" s="237" t="s">
        <v>684</v>
      </c>
      <c r="D1639" s="12" t="s">
        <v>937</v>
      </c>
      <c r="E1639" s="1">
        <v>0</v>
      </c>
      <c r="G1639" s="2">
        <f t="shared" si="25"/>
        <v>0</v>
      </c>
      <c r="H1639" s="2">
        <v>0</v>
      </c>
    </row>
    <row r="1640" spans="2:8">
      <c r="B1640" s="237" t="s">
        <v>248</v>
      </c>
      <c r="C1640" s="237" t="s">
        <v>685</v>
      </c>
      <c r="D1640" s="5" t="s">
        <v>458</v>
      </c>
      <c r="E1640" s="1">
        <v>0</v>
      </c>
      <c r="G1640" s="2">
        <f t="shared" si="25"/>
        <v>0</v>
      </c>
      <c r="H1640" s="2">
        <v>0</v>
      </c>
    </row>
    <row r="1641" spans="2:8">
      <c r="B1641" s="237" t="s">
        <v>248</v>
      </c>
      <c r="C1641" s="237" t="s">
        <v>685</v>
      </c>
      <c r="D1641" s="6" t="s">
        <v>459</v>
      </c>
      <c r="E1641" s="1">
        <v>0</v>
      </c>
      <c r="G1641" s="2">
        <f t="shared" si="25"/>
        <v>0</v>
      </c>
      <c r="H1641" s="2">
        <v>0</v>
      </c>
    </row>
    <row r="1642" spans="2:8">
      <c r="B1642" s="237" t="s">
        <v>248</v>
      </c>
      <c r="C1642" s="237" t="s">
        <v>685</v>
      </c>
      <c r="D1642" s="7" t="s">
        <v>460</v>
      </c>
      <c r="E1642" s="1">
        <v>0</v>
      </c>
      <c r="G1642" s="2">
        <f t="shared" si="25"/>
        <v>0</v>
      </c>
      <c r="H1642" s="2">
        <v>0</v>
      </c>
    </row>
    <row r="1643" spans="2:8">
      <c r="B1643" s="237" t="s">
        <v>248</v>
      </c>
      <c r="C1643" s="237" t="s">
        <v>685</v>
      </c>
      <c r="D1643" s="8" t="s">
        <v>461</v>
      </c>
      <c r="E1643" s="1">
        <v>0</v>
      </c>
      <c r="G1643" s="2">
        <f t="shared" si="25"/>
        <v>0</v>
      </c>
      <c r="H1643" s="2">
        <v>0</v>
      </c>
    </row>
    <row r="1644" spans="2:8">
      <c r="B1644" s="237" t="s">
        <v>248</v>
      </c>
      <c r="C1644" s="237" t="s">
        <v>685</v>
      </c>
      <c r="D1644" s="9" t="s">
        <v>462</v>
      </c>
      <c r="E1644" s="1">
        <v>0</v>
      </c>
      <c r="G1644" s="2">
        <f t="shared" si="25"/>
        <v>0</v>
      </c>
      <c r="H1644" s="2">
        <v>0</v>
      </c>
    </row>
    <row r="1645" spans="2:8">
      <c r="B1645" s="237" t="s">
        <v>248</v>
      </c>
      <c r="C1645" s="237" t="s">
        <v>685</v>
      </c>
      <c r="D1645" s="10" t="s">
        <v>463</v>
      </c>
      <c r="E1645" s="1">
        <v>0</v>
      </c>
      <c r="G1645" s="2">
        <f t="shared" si="25"/>
        <v>0</v>
      </c>
      <c r="H1645" s="2">
        <v>0</v>
      </c>
    </row>
    <row r="1646" spans="2:8">
      <c r="B1646" s="237" t="s">
        <v>248</v>
      </c>
      <c r="C1646" s="237" t="s">
        <v>685</v>
      </c>
      <c r="D1646" s="11" t="s">
        <v>464</v>
      </c>
      <c r="E1646" s="1">
        <v>0</v>
      </c>
      <c r="G1646" s="2">
        <f t="shared" si="25"/>
        <v>0</v>
      </c>
      <c r="H1646" s="2">
        <v>0</v>
      </c>
    </row>
    <row r="1647" spans="2:8">
      <c r="B1647" s="237" t="s">
        <v>248</v>
      </c>
      <c r="C1647" s="237" t="s">
        <v>685</v>
      </c>
      <c r="D1647" s="13" t="s">
        <v>465</v>
      </c>
      <c r="E1647" s="1">
        <v>0</v>
      </c>
      <c r="G1647" s="2">
        <f t="shared" si="25"/>
        <v>0</v>
      </c>
      <c r="H1647" s="2">
        <v>0</v>
      </c>
    </row>
    <row r="1648" spans="2:8">
      <c r="B1648" s="237" t="s">
        <v>248</v>
      </c>
      <c r="C1648" s="237" t="s">
        <v>685</v>
      </c>
      <c r="D1648" s="12" t="s">
        <v>937</v>
      </c>
      <c r="E1648" s="1">
        <v>0</v>
      </c>
      <c r="G1648" s="2">
        <f t="shared" si="25"/>
        <v>0</v>
      </c>
      <c r="H1648" s="2">
        <v>0</v>
      </c>
    </row>
    <row r="1649" spans="2:8">
      <c r="B1649" s="237" t="s">
        <v>249</v>
      </c>
      <c r="C1649" s="237" t="s">
        <v>686</v>
      </c>
      <c r="D1649" s="5" t="s">
        <v>458</v>
      </c>
      <c r="E1649" s="1">
        <v>0</v>
      </c>
      <c r="G1649" s="2">
        <f t="shared" si="25"/>
        <v>0</v>
      </c>
      <c r="H1649" s="2">
        <v>0</v>
      </c>
    </row>
    <row r="1650" spans="2:8">
      <c r="B1650" s="237" t="s">
        <v>249</v>
      </c>
      <c r="C1650" s="237" t="s">
        <v>686</v>
      </c>
      <c r="D1650" s="6" t="s">
        <v>459</v>
      </c>
      <c r="E1650" s="1">
        <v>0</v>
      </c>
      <c r="G1650" s="2">
        <f t="shared" si="25"/>
        <v>0</v>
      </c>
      <c r="H1650" s="2">
        <v>0</v>
      </c>
    </row>
    <row r="1651" spans="2:8">
      <c r="B1651" s="237" t="s">
        <v>249</v>
      </c>
      <c r="C1651" s="237" t="s">
        <v>686</v>
      </c>
      <c r="D1651" s="7" t="s">
        <v>460</v>
      </c>
      <c r="E1651" s="1">
        <v>0</v>
      </c>
      <c r="G1651" s="2">
        <f t="shared" si="25"/>
        <v>0</v>
      </c>
      <c r="H1651" s="2">
        <v>0</v>
      </c>
    </row>
    <row r="1652" spans="2:8">
      <c r="B1652" s="237" t="s">
        <v>249</v>
      </c>
      <c r="C1652" s="237" t="s">
        <v>686</v>
      </c>
      <c r="D1652" s="8" t="s">
        <v>461</v>
      </c>
      <c r="E1652" s="1">
        <v>0</v>
      </c>
      <c r="G1652" s="2">
        <f t="shared" si="25"/>
        <v>0</v>
      </c>
      <c r="H1652" s="2">
        <v>0</v>
      </c>
    </row>
    <row r="1653" spans="2:8">
      <c r="B1653" s="237" t="s">
        <v>249</v>
      </c>
      <c r="C1653" s="237" t="s">
        <v>686</v>
      </c>
      <c r="D1653" s="9" t="s">
        <v>462</v>
      </c>
      <c r="E1653" s="1">
        <v>0</v>
      </c>
      <c r="G1653" s="2">
        <f t="shared" si="25"/>
        <v>0</v>
      </c>
      <c r="H1653" s="2">
        <v>0</v>
      </c>
    </row>
    <row r="1654" spans="2:8">
      <c r="B1654" s="237" t="s">
        <v>249</v>
      </c>
      <c r="C1654" s="237" t="s">
        <v>686</v>
      </c>
      <c r="D1654" s="10" t="s">
        <v>463</v>
      </c>
      <c r="E1654" s="1">
        <v>0</v>
      </c>
      <c r="G1654" s="2">
        <f t="shared" si="25"/>
        <v>0</v>
      </c>
      <c r="H1654" s="2">
        <v>0</v>
      </c>
    </row>
    <row r="1655" spans="2:8">
      <c r="B1655" s="237" t="s">
        <v>249</v>
      </c>
      <c r="C1655" s="237" t="s">
        <v>686</v>
      </c>
      <c r="D1655" s="11" t="s">
        <v>464</v>
      </c>
      <c r="E1655" s="1">
        <v>0</v>
      </c>
      <c r="G1655" s="2">
        <f t="shared" si="25"/>
        <v>0</v>
      </c>
      <c r="H1655" s="2">
        <v>0</v>
      </c>
    </row>
    <row r="1656" spans="2:8">
      <c r="B1656" s="237" t="s">
        <v>249</v>
      </c>
      <c r="C1656" s="237" t="s">
        <v>686</v>
      </c>
      <c r="D1656" s="13" t="s">
        <v>465</v>
      </c>
      <c r="E1656" s="1">
        <v>0</v>
      </c>
      <c r="G1656" s="2">
        <f t="shared" si="25"/>
        <v>0</v>
      </c>
      <c r="H1656" s="2">
        <v>0</v>
      </c>
    </row>
    <row r="1657" spans="2:8">
      <c r="B1657" s="237" t="s">
        <v>249</v>
      </c>
      <c r="C1657" s="237" t="s">
        <v>686</v>
      </c>
      <c r="D1657" s="12" t="s">
        <v>937</v>
      </c>
      <c r="E1657" s="1">
        <v>0</v>
      </c>
      <c r="G1657" s="2">
        <f t="shared" si="25"/>
        <v>0</v>
      </c>
      <c r="H1657" s="2">
        <v>0</v>
      </c>
    </row>
    <row r="1658" spans="2:8">
      <c r="B1658" s="237" t="s">
        <v>189</v>
      </c>
      <c r="C1658" s="237" t="s">
        <v>687</v>
      </c>
      <c r="D1658" s="5" t="s">
        <v>458</v>
      </c>
      <c r="E1658" s="1">
        <v>0</v>
      </c>
      <c r="G1658" s="2">
        <f t="shared" si="25"/>
        <v>0</v>
      </c>
      <c r="H1658" s="2">
        <v>0</v>
      </c>
    </row>
    <row r="1659" spans="2:8">
      <c r="B1659" s="237" t="s">
        <v>189</v>
      </c>
      <c r="C1659" s="237" t="s">
        <v>687</v>
      </c>
      <c r="D1659" s="6" t="s">
        <v>459</v>
      </c>
      <c r="E1659" s="1">
        <v>0</v>
      </c>
      <c r="G1659" s="2">
        <f t="shared" si="25"/>
        <v>0</v>
      </c>
      <c r="H1659" s="2">
        <v>0</v>
      </c>
    </row>
    <row r="1660" spans="2:8">
      <c r="B1660" s="237" t="s">
        <v>189</v>
      </c>
      <c r="C1660" s="237" t="s">
        <v>687</v>
      </c>
      <c r="D1660" s="7" t="s">
        <v>460</v>
      </c>
      <c r="E1660" s="1">
        <v>0</v>
      </c>
      <c r="G1660" s="2">
        <f t="shared" si="25"/>
        <v>0</v>
      </c>
      <c r="H1660" s="2">
        <v>0</v>
      </c>
    </row>
    <row r="1661" spans="2:8">
      <c r="B1661" s="237" t="s">
        <v>189</v>
      </c>
      <c r="C1661" s="237" t="s">
        <v>687</v>
      </c>
      <c r="D1661" s="8" t="s">
        <v>461</v>
      </c>
      <c r="E1661" s="1">
        <v>0</v>
      </c>
      <c r="G1661" s="2">
        <f t="shared" si="25"/>
        <v>0</v>
      </c>
      <c r="H1661" s="2">
        <v>0</v>
      </c>
    </row>
    <row r="1662" spans="2:8">
      <c r="B1662" s="237" t="s">
        <v>189</v>
      </c>
      <c r="C1662" s="237" t="s">
        <v>687</v>
      </c>
      <c r="D1662" s="9" t="s">
        <v>462</v>
      </c>
      <c r="E1662" s="1">
        <v>0</v>
      </c>
      <c r="G1662" s="2">
        <f t="shared" si="25"/>
        <v>0</v>
      </c>
      <c r="H1662" s="2">
        <v>0</v>
      </c>
    </row>
    <row r="1663" spans="2:8">
      <c r="B1663" s="237" t="s">
        <v>189</v>
      </c>
      <c r="C1663" s="237" t="s">
        <v>687</v>
      </c>
      <c r="D1663" s="10" t="s">
        <v>463</v>
      </c>
      <c r="E1663" s="1">
        <v>0</v>
      </c>
      <c r="G1663" s="2">
        <f t="shared" si="25"/>
        <v>0</v>
      </c>
      <c r="H1663" s="2">
        <v>0</v>
      </c>
    </row>
    <row r="1664" spans="2:8">
      <c r="B1664" s="237" t="s">
        <v>189</v>
      </c>
      <c r="C1664" s="237" t="s">
        <v>687</v>
      </c>
      <c r="D1664" s="11" t="s">
        <v>464</v>
      </c>
      <c r="E1664" s="1">
        <v>0</v>
      </c>
      <c r="G1664" s="2">
        <f t="shared" si="25"/>
        <v>0</v>
      </c>
      <c r="H1664" s="2">
        <v>0</v>
      </c>
    </row>
    <row r="1665" spans="2:8">
      <c r="B1665" s="237" t="s">
        <v>189</v>
      </c>
      <c r="C1665" s="237" t="s">
        <v>687</v>
      </c>
      <c r="D1665" s="13" t="s">
        <v>465</v>
      </c>
      <c r="E1665" s="1">
        <v>0</v>
      </c>
      <c r="G1665" s="2">
        <f t="shared" si="25"/>
        <v>0</v>
      </c>
      <c r="H1665" s="2">
        <v>0</v>
      </c>
    </row>
    <row r="1666" spans="2:8">
      <c r="B1666" s="237" t="s">
        <v>189</v>
      </c>
      <c r="C1666" s="237" t="s">
        <v>687</v>
      </c>
      <c r="D1666" s="12" t="s">
        <v>937</v>
      </c>
      <c r="E1666" s="1">
        <v>0</v>
      </c>
      <c r="G1666" s="2">
        <f t="shared" ref="G1666:G1729" si="26">E1666*F1666</f>
        <v>0</v>
      </c>
      <c r="H1666" s="2">
        <v>0</v>
      </c>
    </row>
    <row r="1667" spans="2:8">
      <c r="B1667" s="237" t="s">
        <v>220</v>
      </c>
      <c r="C1667" s="237" t="s">
        <v>688</v>
      </c>
      <c r="D1667" s="5" t="s">
        <v>458</v>
      </c>
      <c r="E1667" s="1">
        <v>0</v>
      </c>
      <c r="G1667" s="2">
        <f t="shared" si="26"/>
        <v>0</v>
      </c>
      <c r="H1667" s="2">
        <v>0</v>
      </c>
    </row>
    <row r="1668" spans="2:8">
      <c r="B1668" s="237" t="s">
        <v>220</v>
      </c>
      <c r="C1668" s="237" t="s">
        <v>688</v>
      </c>
      <c r="D1668" s="6" t="s">
        <v>459</v>
      </c>
      <c r="E1668" s="1">
        <v>0</v>
      </c>
      <c r="G1668" s="2">
        <f t="shared" si="26"/>
        <v>0</v>
      </c>
      <c r="H1668" s="2">
        <v>0</v>
      </c>
    </row>
    <row r="1669" spans="2:8">
      <c r="B1669" s="237" t="s">
        <v>220</v>
      </c>
      <c r="C1669" s="237" t="s">
        <v>688</v>
      </c>
      <c r="D1669" s="7" t="s">
        <v>460</v>
      </c>
      <c r="E1669" s="1">
        <v>0</v>
      </c>
      <c r="G1669" s="2">
        <f t="shared" si="26"/>
        <v>0</v>
      </c>
      <c r="H1669" s="2">
        <v>0</v>
      </c>
    </row>
    <row r="1670" spans="2:8">
      <c r="B1670" s="237" t="s">
        <v>220</v>
      </c>
      <c r="C1670" s="237" t="s">
        <v>688</v>
      </c>
      <c r="D1670" s="8" t="s">
        <v>461</v>
      </c>
      <c r="E1670" s="1">
        <v>0</v>
      </c>
      <c r="G1670" s="2">
        <f t="shared" si="26"/>
        <v>0</v>
      </c>
      <c r="H1670" s="2">
        <v>0</v>
      </c>
    </row>
    <row r="1671" spans="2:8">
      <c r="B1671" s="237" t="s">
        <v>220</v>
      </c>
      <c r="C1671" s="237" t="s">
        <v>688</v>
      </c>
      <c r="D1671" s="9" t="s">
        <v>462</v>
      </c>
      <c r="E1671" s="1">
        <v>0</v>
      </c>
      <c r="G1671" s="2">
        <f t="shared" si="26"/>
        <v>0</v>
      </c>
      <c r="H1671" s="2">
        <v>0</v>
      </c>
    </row>
    <row r="1672" spans="2:8">
      <c r="B1672" s="237" t="s">
        <v>220</v>
      </c>
      <c r="C1672" s="237" t="s">
        <v>688</v>
      </c>
      <c r="D1672" s="10" t="s">
        <v>463</v>
      </c>
      <c r="E1672" s="1">
        <v>0</v>
      </c>
      <c r="G1672" s="2">
        <f t="shared" si="26"/>
        <v>0</v>
      </c>
      <c r="H1672" s="2">
        <v>0</v>
      </c>
    </row>
    <row r="1673" spans="2:8">
      <c r="B1673" s="237" t="s">
        <v>220</v>
      </c>
      <c r="C1673" s="237" t="s">
        <v>688</v>
      </c>
      <c r="D1673" s="11" t="s">
        <v>464</v>
      </c>
      <c r="E1673" s="1">
        <v>0</v>
      </c>
      <c r="G1673" s="2">
        <f t="shared" si="26"/>
        <v>0</v>
      </c>
      <c r="H1673" s="2">
        <v>0</v>
      </c>
    </row>
    <row r="1674" spans="2:8">
      <c r="B1674" s="237" t="s">
        <v>220</v>
      </c>
      <c r="C1674" s="237" t="s">
        <v>688</v>
      </c>
      <c r="D1674" s="13" t="s">
        <v>465</v>
      </c>
      <c r="E1674" s="1">
        <v>0</v>
      </c>
      <c r="G1674" s="2">
        <f t="shared" si="26"/>
        <v>0</v>
      </c>
      <c r="H1674" s="2">
        <v>0</v>
      </c>
    </row>
    <row r="1675" spans="2:8">
      <c r="B1675" s="237" t="s">
        <v>220</v>
      </c>
      <c r="C1675" s="237" t="s">
        <v>688</v>
      </c>
      <c r="D1675" s="12" t="s">
        <v>937</v>
      </c>
      <c r="E1675" s="1">
        <v>0</v>
      </c>
      <c r="G1675" s="2">
        <f t="shared" si="26"/>
        <v>0</v>
      </c>
      <c r="H1675" s="2">
        <v>0</v>
      </c>
    </row>
    <row r="1676" spans="2:8">
      <c r="B1676" s="237" t="s">
        <v>866</v>
      </c>
      <c r="C1676" s="237" t="s">
        <v>883</v>
      </c>
      <c r="D1676" s="5" t="s">
        <v>458</v>
      </c>
      <c r="E1676" s="1">
        <v>0</v>
      </c>
      <c r="G1676" s="2">
        <f t="shared" si="26"/>
        <v>0</v>
      </c>
      <c r="H1676" s="2">
        <v>0</v>
      </c>
    </row>
    <row r="1677" spans="2:8">
      <c r="B1677" s="237" t="s">
        <v>866</v>
      </c>
      <c r="C1677" s="237" t="s">
        <v>883</v>
      </c>
      <c r="D1677" s="6" t="s">
        <v>459</v>
      </c>
      <c r="E1677" s="1">
        <v>0</v>
      </c>
      <c r="G1677" s="2">
        <f t="shared" si="26"/>
        <v>0</v>
      </c>
      <c r="H1677" s="2">
        <v>0</v>
      </c>
    </row>
    <row r="1678" spans="2:8">
      <c r="B1678" s="237" t="s">
        <v>866</v>
      </c>
      <c r="C1678" s="237" t="s">
        <v>883</v>
      </c>
      <c r="D1678" s="7" t="s">
        <v>460</v>
      </c>
      <c r="E1678" s="1">
        <v>0</v>
      </c>
      <c r="G1678" s="2">
        <f t="shared" si="26"/>
        <v>0</v>
      </c>
      <c r="H1678" s="2">
        <v>0</v>
      </c>
    </row>
    <row r="1679" spans="2:8">
      <c r="B1679" s="237" t="s">
        <v>866</v>
      </c>
      <c r="C1679" s="237" t="s">
        <v>883</v>
      </c>
      <c r="D1679" s="8" t="s">
        <v>461</v>
      </c>
      <c r="E1679" s="1">
        <v>0</v>
      </c>
      <c r="G1679" s="2">
        <f t="shared" si="26"/>
        <v>0</v>
      </c>
      <c r="H1679" s="2">
        <v>0</v>
      </c>
    </row>
    <row r="1680" spans="2:8">
      <c r="B1680" s="237" t="s">
        <v>866</v>
      </c>
      <c r="C1680" s="237" t="s">
        <v>883</v>
      </c>
      <c r="D1680" s="9" t="s">
        <v>462</v>
      </c>
      <c r="E1680" s="1">
        <v>0</v>
      </c>
      <c r="G1680" s="2">
        <f t="shared" si="26"/>
        <v>0</v>
      </c>
      <c r="H1680" s="2">
        <v>0</v>
      </c>
    </row>
    <row r="1681" spans="2:8">
      <c r="B1681" s="237" t="s">
        <v>866</v>
      </c>
      <c r="C1681" s="237" t="s">
        <v>883</v>
      </c>
      <c r="D1681" s="10" t="s">
        <v>463</v>
      </c>
      <c r="E1681" s="1">
        <v>0</v>
      </c>
      <c r="G1681" s="2">
        <f t="shared" si="26"/>
        <v>0</v>
      </c>
      <c r="H1681" s="2">
        <v>0</v>
      </c>
    </row>
    <row r="1682" spans="2:8">
      <c r="B1682" s="237" t="s">
        <v>866</v>
      </c>
      <c r="C1682" s="237" t="s">
        <v>883</v>
      </c>
      <c r="D1682" s="11" t="s">
        <v>464</v>
      </c>
      <c r="E1682" s="1">
        <v>0</v>
      </c>
      <c r="G1682" s="2">
        <f t="shared" si="26"/>
        <v>0</v>
      </c>
      <c r="H1682" s="2">
        <v>0</v>
      </c>
    </row>
    <row r="1683" spans="2:8">
      <c r="B1683" s="237" t="s">
        <v>866</v>
      </c>
      <c r="C1683" s="237" t="s">
        <v>883</v>
      </c>
      <c r="D1683" s="13" t="s">
        <v>465</v>
      </c>
      <c r="E1683" s="1">
        <v>0</v>
      </c>
      <c r="G1683" s="2">
        <f t="shared" si="26"/>
        <v>0</v>
      </c>
      <c r="H1683" s="2">
        <v>0</v>
      </c>
    </row>
    <row r="1684" spans="2:8">
      <c r="B1684" s="237" t="s">
        <v>866</v>
      </c>
      <c r="C1684" s="237" t="s">
        <v>883</v>
      </c>
      <c r="D1684" s="12" t="s">
        <v>937</v>
      </c>
      <c r="E1684" s="1">
        <v>0</v>
      </c>
      <c r="G1684" s="2">
        <f t="shared" si="26"/>
        <v>0</v>
      </c>
      <c r="H1684" s="2">
        <v>0</v>
      </c>
    </row>
    <row r="1685" spans="2:8">
      <c r="B1685" s="3" t="s">
        <v>868</v>
      </c>
      <c r="C1685" s="3" t="s">
        <v>888</v>
      </c>
      <c r="D1685" s="5" t="s">
        <v>458</v>
      </c>
      <c r="E1685" s="1">
        <v>0</v>
      </c>
      <c r="G1685" s="2">
        <f t="shared" si="26"/>
        <v>0</v>
      </c>
      <c r="H1685" s="2">
        <v>0</v>
      </c>
    </row>
    <row r="1686" spans="2:8">
      <c r="B1686" s="3" t="s">
        <v>868</v>
      </c>
      <c r="C1686" s="3" t="s">
        <v>888</v>
      </c>
      <c r="D1686" s="6" t="s">
        <v>459</v>
      </c>
      <c r="E1686" s="1">
        <v>0</v>
      </c>
      <c r="G1686" s="2">
        <f t="shared" si="26"/>
        <v>0</v>
      </c>
      <c r="H1686" s="2">
        <v>0</v>
      </c>
    </row>
    <row r="1687" spans="2:8">
      <c r="B1687" s="3" t="s">
        <v>868</v>
      </c>
      <c r="C1687" s="3" t="s">
        <v>888</v>
      </c>
      <c r="D1687" s="7" t="s">
        <v>460</v>
      </c>
      <c r="E1687" s="1">
        <v>0</v>
      </c>
      <c r="G1687" s="2">
        <f t="shared" si="26"/>
        <v>0</v>
      </c>
      <c r="H1687" s="2">
        <v>0</v>
      </c>
    </row>
    <row r="1688" spans="2:8">
      <c r="B1688" s="3" t="s">
        <v>868</v>
      </c>
      <c r="C1688" s="3" t="s">
        <v>888</v>
      </c>
      <c r="D1688" s="8" t="s">
        <v>461</v>
      </c>
      <c r="E1688" s="1">
        <v>0</v>
      </c>
      <c r="G1688" s="2">
        <f t="shared" si="26"/>
        <v>0</v>
      </c>
      <c r="H1688" s="2">
        <v>0</v>
      </c>
    </row>
    <row r="1689" spans="2:8">
      <c r="B1689" s="3" t="s">
        <v>868</v>
      </c>
      <c r="C1689" s="3" t="s">
        <v>888</v>
      </c>
      <c r="D1689" s="9" t="s">
        <v>462</v>
      </c>
      <c r="E1689" s="1">
        <v>0</v>
      </c>
      <c r="G1689" s="2">
        <f t="shared" si="26"/>
        <v>0</v>
      </c>
      <c r="H1689" s="2">
        <v>0</v>
      </c>
    </row>
    <row r="1690" spans="2:8">
      <c r="B1690" s="3" t="s">
        <v>868</v>
      </c>
      <c r="C1690" s="3" t="s">
        <v>888</v>
      </c>
      <c r="D1690" s="10" t="s">
        <v>463</v>
      </c>
      <c r="E1690" s="1">
        <v>0</v>
      </c>
      <c r="G1690" s="2">
        <f t="shared" si="26"/>
        <v>0</v>
      </c>
      <c r="H1690" s="2">
        <v>0</v>
      </c>
    </row>
    <row r="1691" spans="2:8">
      <c r="B1691" s="3" t="s">
        <v>868</v>
      </c>
      <c r="C1691" s="3" t="s">
        <v>888</v>
      </c>
      <c r="D1691" s="11" t="s">
        <v>464</v>
      </c>
      <c r="E1691" s="1">
        <v>0</v>
      </c>
      <c r="G1691" s="2">
        <f t="shared" si="26"/>
        <v>0</v>
      </c>
      <c r="H1691" s="2">
        <v>0</v>
      </c>
    </row>
    <row r="1692" spans="2:8">
      <c r="B1692" s="3" t="s">
        <v>868</v>
      </c>
      <c r="C1692" s="3" t="s">
        <v>888</v>
      </c>
      <c r="D1692" s="13" t="s">
        <v>465</v>
      </c>
      <c r="E1692" s="1">
        <v>0</v>
      </c>
      <c r="G1692" s="2">
        <f t="shared" si="26"/>
        <v>0</v>
      </c>
      <c r="H1692" s="2">
        <v>0</v>
      </c>
    </row>
    <row r="1693" spans="2:8">
      <c r="B1693" s="3" t="s">
        <v>868</v>
      </c>
      <c r="C1693" s="3" t="s">
        <v>888</v>
      </c>
      <c r="D1693" s="12" t="s">
        <v>937</v>
      </c>
      <c r="E1693" s="1">
        <v>0</v>
      </c>
      <c r="G1693" s="2">
        <f t="shared" si="26"/>
        <v>0</v>
      </c>
      <c r="H1693" s="2">
        <v>0</v>
      </c>
    </row>
    <row r="1694" spans="2:8">
      <c r="B1694" s="237" t="s">
        <v>471</v>
      </c>
      <c r="C1694" s="237" t="s">
        <v>689</v>
      </c>
      <c r="D1694" s="5" t="s">
        <v>458</v>
      </c>
      <c r="E1694" s="1">
        <v>0</v>
      </c>
      <c r="G1694" s="2">
        <f t="shared" si="26"/>
        <v>0</v>
      </c>
      <c r="H1694" s="2">
        <v>0</v>
      </c>
    </row>
    <row r="1695" spans="2:8">
      <c r="B1695" s="237" t="s">
        <v>471</v>
      </c>
      <c r="C1695" s="237" t="s">
        <v>689</v>
      </c>
      <c r="D1695" s="6" t="s">
        <v>459</v>
      </c>
      <c r="E1695" s="1">
        <v>0</v>
      </c>
      <c r="G1695" s="2">
        <f t="shared" si="26"/>
        <v>0</v>
      </c>
      <c r="H1695" s="2">
        <v>0</v>
      </c>
    </row>
    <row r="1696" spans="2:8">
      <c r="B1696" s="237" t="s">
        <v>471</v>
      </c>
      <c r="C1696" s="237" t="s">
        <v>689</v>
      </c>
      <c r="D1696" s="7" t="s">
        <v>460</v>
      </c>
      <c r="E1696" s="1">
        <v>0</v>
      </c>
      <c r="G1696" s="2">
        <f t="shared" si="26"/>
        <v>0</v>
      </c>
      <c r="H1696" s="2">
        <v>0</v>
      </c>
    </row>
    <row r="1697" spans="2:8">
      <c r="B1697" s="237" t="s">
        <v>471</v>
      </c>
      <c r="C1697" s="237" t="s">
        <v>689</v>
      </c>
      <c r="D1697" s="8" t="s">
        <v>461</v>
      </c>
      <c r="E1697" s="1">
        <v>0</v>
      </c>
      <c r="G1697" s="2">
        <f t="shared" si="26"/>
        <v>0</v>
      </c>
      <c r="H1697" s="2">
        <v>0</v>
      </c>
    </row>
    <row r="1698" spans="2:8">
      <c r="B1698" s="237" t="s">
        <v>471</v>
      </c>
      <c r="C1698" s="237" t="s">
        <v>689</v>
      </c>
      <c r="D1698" s="9" t="s">
        <v>462</v>
      </c>
      <c r="E1698" s="1">
        <v>0</v>
      </c>
      <c r="G1698" s="2">
        <f t="shared" si="26"/>
        <v>0</v>
      </c>
      <c r="H1698" s="2">
        <v>0</v>
      </c>
    </row>
    <row r="1699" spans="2:8">
      <c r="B1699" s="237" t="s">
        <v>471</v>
      </c>
      <c r="C1699" s="237" t="s">
        <v>689</v>
      </c>
      <c r="D1699" s="10" t="s">
        <v>463</v>
      </c>
      <c r="E1699" s="1">
        <v>0</v>
      </c>
      <c r="G1699" s="2">
        <f t="shared" si="26"/>
        <v>0</v>
      </c>
      <c r="H1699" s="2">
        <v>0</v>
      </c>
    </row>
    <row r="1700" spans="2:8">
      <c r="B1700" s="237" t="s">
        <v>471</v>
      </c>
      <c r="C1700" s="237" t="s">
        <v>689</v>
      </c>
      <c r="D1700" s="11" t="s">
        <v>464</v>
      </c>
      <c r="E1700" s="1">
        <v>0</v>
      </c>
      <c r="G1700" s="2">
        <f t="shared" si="26"/>
        <v>0</v>
      </c>
      <c r="H1700" s="2">
        <v>0</v>
      </c>
    </row>
    <row r="1701" spans="2:8">
      <c r="B1701" s="237" t="s">
        <v>471</v>
      </c>
      <c r="C1701" s="237" t="s">
        <v>689</v>
      </c>
      <c r="D1701" s="13" t="s">
        <v>465</v>
      </c>
      <c r="E1701" s="1">
        <v>0</v>
      </c>
      <c r="G1701" s="2">
        <f t="shared" si="26"/>
        <v>0</v>
      </c>
      <c r="H1701" s="2">
        <v>0</v>
      </c>
    </row>
    <row r="1702" spans="2:8">
      <c r="B1702" s="237" t="s">
        <v>471</v>
      </c>
      <c r="C1702" s="237" t="s">
        <v>689</v>
      </c>
      <c r="D1702" s="12" t="s">
        <v>937</v>
      </c>
      <c r="E1702" s="1">
        <v>0</v>
      </c>
      <c r="G1702" s="2">
        <f t="shared" si="26"/>
        <v>0</v>
      </c>
      <c r="H1702" s="2">
        <v>0</v>
      </c>
    </row>
    <row r="1703" spans="2:8">
      <c r="B1703" s="237" t="s">
        <v>207</v>
      </c>
      <c r="C1703" s="237" t="s">
        <v>690</v>
      </c>
      <c r="D1703" s="5" t="s">
        <v>458</v>
      </c>
      <c r="E1703" s="1">
        <v>0</v>
      </c>
      <c r="G1703" s="2">
        <f t="shared" si="26"/>
        <v>0</v>
      </c>
      <c r="H1703" s="2">
        <v>0</v>
      </c>
    </row>
    <row r="1704" spans="2:8">
      <c r="B1704" s="237" t="s">
        <v>207</v>
      </c>
      <c r="C1704" s="237" t="s">
        <v>690</v>
      </c>
      <c r="D1704" s="6" t="s">
        <v>459</v>
      </c>
      <c r="E1704" s="1">
        <v>0</v>
      </c>
      <c r="G1704" s="2">
        <f t="shared" si="26"/>
        <v>0</v>
      </c>
      <c r="H1704" s="2">
        <v>0</v>
      </c>
    </row>
    <row r="1705" spans="2:8">
      <c r="B1705" s="237" t="s">
        <v>207</v>
      </c>
      <c r="C1705" s="237" t="s">
        <v>690</v>
      </c>
      <c r="D1705" s="7" t="s">
        <v>460</v>
      </c>
      <c r="E1705" s="1">
        <v>0</v>
      </c>
      <c r="G1705" s="2">
        <f t="shared" si="26"/>
        <v>0</v>
      </c>
      <c r="H1705" s="2">
        <v>0</v>
      </c>
    </row>
    <row r="1706" spans="2:8">
      <c r="B1706" s="237" t="s">
        <v>207</v>
      </c>
      <c r="C1706" s="237" t="s">
        <v>690</v>
      </c>
      <c r="D1706" s="8" t="s">
        <v>461</v>
      </c>
      <c r="E1706" s="1">
        <v>0</v>
      </c>
      <c r="G1706" s="2">
        <f t="shared" si="26"/>
        <v>0</v>
      </c>
      <c r="H1706" s="2">
        <v>0</v>
      </c>
    </row>
    <row r="1707" spans="2:8">
      <c r="B1707" s="237" t="s">
        <v>207</v>
      </c>
      <c r="C1707" s="237" t="s">
        <v>690</v>
      </c>
      <c r="D1707" s="9" t="s">
        <v>462</v>
      </c>
      <c r="E1707" s="1">
        <v>0</v>
      </c>
      <c r="G1707" s="2">
        <f t="shared" si="26"/>
        <v>0</v>
      </c>
      <c r="H1707" s="2">
        <v>0</v>
      </c>
    </row>
    <row r="1708" spans="2:8">
      <c r="B1708" s="237" t="s">
        <v>207</v>
      </c>
      <c r="C1708" s="237" t="s">
        <v>690</v>
      </c>
      <c r="D1708" s="10" t="s">
        <v>463</v>
      </c>
      <c r="E1708" s="1">
        <v>0</v>
      </c>
      <c r="G1708" s="2">
        <f t="shared" si="26"/>
        <v>0</v>
      </c>
      <c r="H1708" s="2">
        <v>0</v>
      </c>
    </row>
    <row r="1709" spans="2:8">
      <c r="B1709" s="237" t="s">
        <v>207</v>
      </c>
      <c r="C1709" s="237" t="s">
        <v>690</v>
      </c>
      <c r="D1709" s="11" t="s">
        <v>464</v>
      </c>
      <c r="E1709" s="1">
        <v>0</v>
      </c>
      <c r="G1709" s="2">
        <f t="shared" si="26"/>
        <v>0</v>
      </c>
      <c r="H1709" s="2">
        <v>0</v>
      </c>
    </row>
    <row r="1710" spans="2:8">
      <c r="B1710" s="237" t="s">
        <v>207</v>
      </c>
      <c r="C1710" s="237" t="s">
        <v>690</v>
      </c>
      <c r="D1710" s="13" t="s">
        <v>465</v>
      </c>
      <c r="E1710" s="1">
        <v>0</v>
      </c>
      <c r="G1710" s="2">
        <f t="shared" si="26"/>
        <v>0</v>
      </c>
      <c r="H1710" s="2">
        <v>0</v>
      </c>
    </row>
    <row r="1711" spans="2:8">
      <c r="B1711" s="237" t="s">
        <v>207</v>
      </c>
      <c r="C1711" s="237" t="s">
        <v>690</v>
      </c>
      <c r="D1711" s="12" t="s">
        <v>937</v>
      </c>
      <c r="E1711" s="1">
        <v>0</v>
      </c>
      <c r="G1711" s="2">
        <f t="shared" si="26"/>
        <v>0</v>
      </c>
      <c r="H1711" s="2">
        <v>0</v>
      </c>
    </row>
    <row r="1712" spans="2:8">
      <c r="B1712" s="237" t="s">
        <v>472</v>
      </c>
      <c r="C1712" s="237" t="s">
        <v>691</v>
      </c>
      <c r="D1712" s="5" t="s">
        <v>458</v>
      </c>
      <c r="E1712" s="1">
        <v>0</v>
      </c>
      <c r="G1712" s="2">
        <f t="shared" si="26"/>
        <v>0</v>
      </c>
      <c r="H1712" s="2">
        <v>0</v>
      </c>
    </row>
    <row r="1713" spans="2:8">
      <c r="B1713" s="237" t="s">
        <v>472</v>
      </c>
      <c r="C1713" s="237" t="s">
        <v>691</v>
      </c>
      <c r="D1713" s="6" t="s">
        <v>459</v>
      </c>
      <c r="E1713" s="1">
        <v>0</v>
      </c>
      <c r="G1713" s="2">
        <f t="shared" si="26"/>
        <v>0</v>
      </c>
      <c r="H1713" s="2">
        <v>0</v>
      </c>
    </row>
    <row r="1714" spans="2:8">
      <c r="B1714" s="237" t="s">
        <v>472</v>
      </c>
      <c r="C1714" s="237" t="s">
        <v>691</v>
      </c>
      <c r="D1714" s="7" t="s">
        <v>460</v>
      </c>
      <c r="E1714" s="1">
        <v>0</v>
      </c>
      <c r="G1714" s="2">
        <f t="shared" si="26"/>
        <v>0</v>
      </c>
      <c r="H1714" s="2">
        <v>0</v>
      </c>
    </row>
    <row r="1715" spans="2:8">
      <c r="B1715" s="237" t="s">
        <v>472</v>
      </c>
      <c r="C1715" s="237" t="s">
        <v>691</v>
      </c>
      <c r="D1715" s="8" t="s">
        <v>461</v>
      </c>
      <c r="E1715" s="1">
        <v>0</v>
      </c>
      <c r="G1715" s="2">
        <f t="shared" si="26"/>
        <v>0</v>
      </c>
      <c r="H1715" s="2">
        <v>0</v>
      </c>
    </row>
    <row r="1716" spans="2:8">
      <c r="B1716" s="237" t="s">
        <v>472</v>
      </c>
      <c r="C1716" s="237" t="s">
        <v>691</v>
      </c>
      <c r="D1716" s="9" t="s">
        <v>462</v>
      </c>
      <c r="E1716" s="1">
        <v>0</v>
      </c>
      <c r="G1716" s="2">
        <f t="shared" si="26"/>
        <v>0</v>
      </c>
      <c r="H1716" s="2">
        <v>0</v>
      </c>
    </row>
    <row r="1717" spans="2:8">
      <c r="B1717" s="237" t="s">
        <v>472</v>
      </c>
      <c r="C1717" s="237" t="s">
        <v>691</v>
      </c>
      <c r="D1717" s="10" t="s">
        <v>463</v>
      </c>
      <c r="E1717" s="1">
        <v>0</v>
      </c>
      <c r="G1717" s="2">
        <f t="shared" si="26"/>
        <v>0</v>
      </c>
      <c r="H1717" s="2">
        <v>0</v>
      </c>
    </row>
    <row r="1718" spans="2:8">
      <c r="B1718" s="237" t="s">
        <v>472</v>
      </c>
      <c r="C1718" s="237" t="s">
        <v>691</v>
      </c>
      <c r="D1718" s="11" t="s">
        <v>464</v>
      </c>
      <c r="E1718" s="1">
        <v>0</v>
      </c>
      <c r="G1718" s="2">
        <f t="shared" si="26"/>
        <v>0</v>
      </c>
      <c r="H1718" s="2">
        <v>0</v>
      </c>
    </row>
    <row r="1719" spans="2:8">
      <c r="B1719" s="237" t="s">
        <v>472</v>
      </c>
      <c r="C1719" s="237" t="s">
        <v>691</v>
      </c>
      <c r="D1719" s="13" t="s">
        <v>465</v>
      </c>
      <c r="E1719" s="1">
        <v>0</v>
      </c>
      <c r="G1719" s="2">
        <f t="shared" si="26"/>
        <v>0</v>
      </c>
      <c r="H1719" s="2">
        <v>0</v>
      </c>
    </row>
    <row r="1720" spans="2:8">
      <c r="B1720" s="237" t="s">
        <v>472</v>
      </c>
      <c r="C1720" s="237" t="s">
        <v>691</v>
      </c>
      <c r="D1720" s="12" t="s">
        <v>937</v>
      </c>
      <c r="E1720" s="1">
        <v>0</v>
      </c>
      <c r="G1720" s="2">
        <f t="shared" si="26"/>
        <v>0</v>
      </c>
      <c r="H1720" s="2">
        <v>0</v>
      </c>
    </row>
    <row r="1721" spans="2:8">
      <c r="B1721" s="237" t="s">
        <v>208</v>
      </c>
      <c r="C1721" s="237" t="s">
        <v>692</v>
      </c>
      <c r="D1721" s="5" t="s">
        <v>458</v>
      </c>
      <c r="E1721" s="1">
        <v>0</v>
      </c>
      <c r="G1721" s="2">
        <f t="shared" si="26"/>
        <v>0</v>
      </c>
      <c r="H1721" s="2">
        <v>0</v>
      </c>
    </row>
    <row r="1722" spans="2:8">
      <c r="B1722" s="237" t="s">
        <v>208</v>
      </c>
      <c r="C1722" s="237" t="s">
        <v>692</v>
      </c>
      <c r="D1722" s="6" t="s">
        <v>459</v>
      </c>
      <c r="E1722" s="1">
        <v>0</v>
      </c>
      <c r="G1722" s="2">
        <f t="shared" si="26"/>
        <v>0</v>
      </c>
      <c r="H1722" s="2">
        <v>0</v>
      </c>
    </row>
    <row r="1723" spans="2:8">
      <c r="B1723" s="237" t="s">
        <v>208</v>
      </c>
      <c r="C1723" s="237" t="s">
        <v>692</v>
      </c>
      <c r="D1723" s="7" t="s">
        <v>460</v>
      </c>
      <c r="E1723" s="1">
        <v>0</v>
      </c>
      <c r="G1723" s="2">
        <f t="shared" si="26"/>
        <v>0</v>
      </c>
      <c r="H1723" s="2">
        <v>0</v>
      </c>
    </row>
    <row r="1724" spans="2:8">
      <c r="B1724" s="237" t="s">
        <v>208</v>
      </c>
      <c r="C1724" s="237" t="s">
        <v>692</v>
      </c>
      <c r="D1724" s="8" t="s">
        <v>461</v>
      </c>
      <c r="E1724" s="1">
        <v>0</v>
      </c>
      <c r="G1724" s="2">
        <f t="shared" si="26"/>
        <v>0</v>
      </c>
      <c r="H1724" s="2">
        <v>0</v>
      </c>
    </row>
    <row r="1725" spans="2:8">
      <c r="B1725" s="237" t="s">
        <v>208</v>
      </c>
      <c r="C1725" s="237" t="s">
        <v>692</v>
      </c>
      <c r="D1725" s="9" t="s">
        <v>462</v>
      </c>
      <c r="E1725" s="1">
        <v>0</v>
      </c>
      <c r="G1725" s="2">
        <f t="shared" si="26"/>
        <v>0</v>
      </c>
      <c r="H1725" s="2">
        <v>0</v>
      </c>
    </row>
    <row r="1726" spans="2:8">
      <c r="B1726" s="237" t="s">
        <v>208</v>
      </c>
      <c r="C1726" s="237" t="s">
        <v>692</v>
      </c>
      <c r="D1726" s="10" t="s">
        <v>463</v>
      </c>
      <c r="E1726" s="1">
        <v>0</v>
      </c>
      <c r="G1726" s="2">
        <f t="shared" si="26"/>
        <v>0</v>
      </c>
      <c r="H1726" s="2">
        <v>0</v>
      </c>
    </row>
    <row r="1727" spans="2:8">
      <c r="B1727" s="237" t="s">
        <v>208</v>
      </c>
      <c r="C1727" s="237" t="s">
        <v>692</v>
      </c>
      <c r="D1727" s="11" t="s">
        <v>464</v>
      </c>
      <c r="E1727" s="1">
        <v>0</v>
      </c>
      <c r="G1727" s="2">
        <f t="shared" si="26"/>
        <v>0</v>
      </c>
      <c r="H1727" s="2">
        <v>0</v>
      </c>
    </row>
    <row r="1728" spans="2:8">
      <c r="B1728" s="237" t="s">
        <v>208</v>
      </c>
      <c r="C1728" s="237" t="s">
        <v>692</v>
      </c>
      <c r="D1728" s="13" t="s">
        <v>465</v>
      </c>
      <c r="E1728" s="1">
        <v>0</v>
      </c>
      <c r="G1728" s="2">
        <f t="shared" si="26"/>
        <v>0</v>
      </c>
      <c r="H1728" s="2">
        <v>0</v>
      </c>
    </row>
    <row r="1729" spans="2:8">
      <c r="B1729" s="237" t="s">
        <v>208</v>
      </c>
      <c r="C1729" s="237" t="s">
        <v>692</v>
      </c>
      <c r="D1729" s="12" t="s">
        <v>937</v>
      </c>
      <c r="E1729" s="1">
        <v>0</v>
      </c>
      <c r="G1729" s="2">
        <f t="shared" si="26"/>
        <v>0</v>
      </c>
      <c r="H1729" s="2">
        <v>0</v>
      </c>
    </row>
    <row r="1730" spans="2:8">
      <c r="B1730" s="237" t="s">
        <v>473</v>
      </c>
      <c r="C1730" s="237" t="s">
        <v>693</v>
      </c>
      <c r="D1730" s="5" t="s">
        <v>458</v>
      </c>
      <c r="E1730" s="1">
        <v>0</v>
      </c>
      <c r="G1730" s="2">
        <f t="shared" ref="G1730:G1793" si="27">E1730*F1730</f>
        <v>0</v>
      </c>
      <c r="H1730" s="2">
        <v>0</v>
      </c>
    </row>
    <row r="1731" spans="2:8">
      <c r="B1731" s="237" t="s">
        <v>473</v>
      </c>
      <c r="C1731" s="237" t="s">
        <v>693</v>
      </c>
      <c r="D1731" s="6" t="s">
        <v>459</v>
      </c>
      <c r="E1731" s="1">
        <v>0</v>
      </c>
      <c r="G1731" s="2">
        <f t="shared" si="27"/>
        <v>0</v>
      </c>
      <c r="H1731" s="2">
        <v>0</v>
      </c>
    </row>
    <row r="1732" spans="2:8">
      <c r="B1732" s="237" t="s">
        <v>473</v>
      </c>
      <c r="C1732" s="237" t="s">
        <v>693</v>
      </c>
      <c r="D1732" s="7" t="s">
        <v>460</v>
      </c>
      <c r="E1732" s="1">
        <v>0</v>
      </c>
      <c r="G1732" s="2">
        <f t="shared" si="27"/>
        <v>0</v>
      </c>
      <c r="H1732" s="2">
        <v>0</v>
      </c>
    </row>
    <row r="1733" spans="2:8">
      <c r="B1733" s="237" t="s">
        <v>473</v>
      </c>
      <c r="C1733" s="237" t="s">
        <v>693</v>
      </c>
      <c r="D1733" s="8" t="s">
        <v>461</v>
      </c>
      <c r="E1733" s="1">
        <v>0</v>
      </c>
      <c r="G1733" s="2">
        <f t="shared" si="27"/>
        <v>0</v>
      </c>
      <c r="H1733" s="2">
        <v>0</v>
      </c>
    </row>
    <row r="1734" spans="2:8">
      <c r="B1734" s="237" t="s">
        <v>473</v>
      </c>
      <c r="C1734" s="237" t="s">
        <v>693</v>
      </c>
      <c r="D1734" s="9" t="s">
        <v>462</v>
      </c>
      <c r="E1734" s="1">
        <v>0</v>
      </c>
      <c r="G1734" s="2">
        <f t="shared" si="27"/>
        <v>0</v>
      </c>
      <c r="H1734" s="2">
        <v>0</v>
      </c>
    </row>
    <row r="1735" spans="2:8">
      <c r="B1735" s="237" t="s">
        <v>473</v>
      </c>
      <c r="C1735" s="237" t="s">
        <v>693</v>
      </c>
      <c r="D1735" s="10" t="s">
        <v>463</v>
      </c>
      <c r="E1735" s="1">
        <v>0</v>
      </c>
      <c r="G1735" s="2">
        <f t="shared" si="27"/>
        <v>0</v>
      </c>
      <c r="H1735" s="2">
        <v>0</v>
      </c>
    </row>
    <row r="1736" spans="2:8">
      <c r="B1736" s="237" t="s">
        <v>473</v>
      </c>
      <c r="C1736" s="237" t="s">
        <v>693</v>
      </c>
      <c r="D1736" s="11" t="s">
        <v>464</v>
      </c>
      <c r="E1736" s="1">
        <v>0</v>
      </c>
      <c r="G1736" s="2">
        <f t="shared" si="27"/>
        <v>0</v>
      </c>
      <c r="H1736" s="2">
        <v>0</v>
      </c>
    </row>
    <row r="1737" spans="2:8">
      <c r="B1737" s="237" t="s">
        <v>473</v>
      </c>
      <c r="C1737" s="237" t="s">
        <v>693</v>
      </c>
      <c r="D1737" s="13" t="s">
        <v>465</v>
      </c>
      <c r="E1737" s="1">
        <v>0</v>
      </c>
      <c r="G1737" s="2">
        <f t="shared" si="27"/>
        <v>0</v>
      </c>
      <c r="H1737" s="2">
        <v>0</v>
      </c>
    </row>
    <row r="1738" spans="2:8">
      <c r="B1738" s="237" t="s">
        <v>473</v>
      </c>
      <c r="C1738" s="237" t="s">
        <v>693</v>
      </c>
      <c r="D1738" s="12" t="s">
        <v>937</v>
      </c>
      <c r="E1738" s="1">
        <v>0</v>
      </c>
      <c r="G1738" s="2">
        <f t="shared" si="27"/>
        <v>0</v>
      </c>
      <c r="H1738" s="2">
        <v>0</v>
      </c>
    </row>
    <row r="1739" spans="2:8">
      <c r="B1739" s="3" t="s">
        <v>869</v>
      </c>
      <c r="C1739" s="3" t="s">
        <v>889</v>
      </c>
      <c r="D1739" s="5" t="s">
        <v>458</v>
      </c>
      <c r="E1739" s="1">
        <v>0</v>
      </c>
      <c r="G1739" s="2">
        <f t="shared" si="27"/>
        <v>0</v>
      </c>
      <c r="H1739" s="2">
        <v>0</v>
      </c>
    </row>
    <row r="1740" spans="2:8">
      <c r="B1740" s="3" t="s">
        <v>869</v>
      </c>
      <c r="C1740" s="3" t="s">
        <v>889</v>
      </c>
      <c r="D1740" s="6" t="s">
        <v>459</v>
      </c>
      <c r="E1740" s="1">
        <v>0</v>
      </c>
      <c r="G1740" s="2">
        <f t="shared" si="27"/>
        <v>0</v>
      </c>
      <c r="H1740" s="2">
        <v>0</v>
      </c>
    </row>
    <row r="1741" spans="2:8">
      <c r="B1741" s="3" t="s">
        <v>869</v>
      </c>
      <c r="C1741" s="3" t="s">
        <v>889</v>
      </c>
      <c r="D1741" s="7" t="s">
        <v>460</v>
      </c>
      <c r="E1741" s="1">
        <v>0</v>
      </c>
      <c r="G1741" s="2">
        <f t="shared" si="27"/>
        <v>0</v>
      </c>
      <c r="H1741" s="2">
        <v>0</v>
      </c>
    </row>
    <row r="1742" spans="2:8">
      <c r="B1742" s="3" t="s">
        <v>869</v>
      </c>
      <c r="C1742" s="3" t="s">
        <v>889</v>
      </c>
      <c r="D1742" s="8" t="s">
        <v>461</v>
      </c>
      <c r="E1742" s="1">
        <v>0</v>
      </c>
      <c r="G1742" s="2">
        <f t="shared" si="27"/>
        <v>0</v>
      </c>
      <c r="H1742" s="2">
        <v>0</v>
      </c>
    </row>
    <row r="1743" spans="2:8">
      <c r="B1743" s="3" t="s">
        <v>869</v>
      </c>
      <c r="C1743" s="3" t="s">
        <v>889</v>
      </c>
      <c r="D1743" s="9" t="s">
        <v>462</v>
      </c>
      <c r="E1743" s="1">
        <v>0</v>
      </c>
      <c r="G1743" s="2">
        <f t="shared" si="27"/>
        <v>0</v>
      </c>
      <c r="H1743" s="2">
        <v>0</v>
      </c>
    </row>
    <row r="1744" spans="2:8">
      <c r="B1744" s="3" t="s">
        <v>869</v>
      </c>
      <c r="C1744" s="3" t="s">
        <v>889</v>
      </c>
      <c r="D1744" s="10" t="s">
        <v>463</v>
      </c>
      <c r="E1744" s="1">
        <v>0</v>
      </c>
      <c r="G1744" s="2">
        <f t="shared" si="27"/>
        <v>0</v>
      </c>
      <c r="H1744" s="2">
        <v>0</v>
      </c>
    </row>
    <row r="1745" spans="2:8">
      <c r="B1745" s="3" t="s">
        <v>869</v>
      </c>
      <c r="C1745" s="3" t="s">
        <v>889</v>
      </c>
      <c r="D1745" s="11" t="s">
        <v>464</v>
      </c>
      <c r="E1745" s="1">
        <v>0</v>
      </c>
      <c r="G1745" s="2">
        <f t="shared" si="27"/>
        <v>0</v>
      </c>
      <c r="H1745" s="2">
        <v>0</v>
      </c>
    </row>
    <row r="1746" spans="2:8">
      <c r="B1746" s="3" t="s">
        <v>869</v>
      </c>
      <c r="C1746" s="3" t="s">
        <v>889</v>
      </c>
      <c r="D1746" s="13" t="s">
        <v>465</v>
      </c>
      <c r="E1746" s="1">
        <v>0</v>
      </c>
      <c r="G1746" s="2">
        <f t="shared" si="27"/>
        <v>0</v>
      </c>
      <c r="H1746" s="2">
        <v>0</v>
      </c>
    </row>
    <row r="1747" spans="2:8">
      <c r="B1747" s="3" t="s">
        <v>869</v>
      </c>
      <c r="C1747" s="3" t="s">
        <v>889</v>
      </c>
      <c r="D1747" s="12" t="s">
        <v>937</v>
      </c>
      <c r="E1747" s="1">
        <v>0</v>
      </c>
      <c r="G1747" s="2">
        <f t="shared" si="27"/>
        <v>0</v>
      </c>
      <c r="H1747" s="2">
        <v>0</v>
      </c>
    </row>
    <row r="1748" spans="2:8">
      <c r="B1748" s="237" t="s">
        <v>474</v>
      </c>
      <c r="C1748" s="237" t="s">
        <v>694</v>
      </c>
      <c r="D1748" s="5" t="s">
        <v>458</v>
      </c>
      <c r="E1748" s="1">
        <v>0</v>
      </c>
      <c r="G1748" s="2">
        <f t="shared" si="27"/>
        <v>0</v>
      </c>
      <c r="H1748" s="2">
        <v>0</v>
      </c>
    </row>
    <row r="1749" spans="2:8">
      <c r="B1749" s="237" t="s">
        <v>474</v>
      </c>
      <c r="C1749" s="237" t="s">
        <v>694</v>
      </c>
      <c r="D1749" s="6" t="s">
        <v>459</v>
      </c>
      <c r="E1749" s="1">
        <v>0</v>
      </c>
      <c r="G1749" s="2">
        <f t="shared" si="27"/>
        <v>0</v>
      </c>
      <c r="H1749" s="2">
        <v>0</v>
      </c>
    </row>
    <row r="1750" spans="2:8">
      <c r="B1750" s="237" t="s">
        <v>474</v>
      </c>
      <c r="C1750" s="237" t="s">
        <v>694</v>
      </c>
      <c r="D1750" s="7" t="s">
        <v>460</v>
      </c>
      <c r="E1750" s="1">
        <v>0</v>
      </c>
      <c r="G1750" s="2">
        <f t="shared" si="27"/>
        <v>0</v>
      </c>
      <c r="H1750" s="2">
        <v>0</v>
      </c>
    </row>
    <row r="1751" spans="2:8">
      <c r="B1751" s="237" t="s">
        <v>474</v>
      </c>
      <c r="C1751" s="237" t="s">
        <v>694</v>
      </c>
      <c r="D1751" s="8" t="s">
        <v>461</v>
      </c>
      <c r="E1751" s="1">
        <v>0</v>
      </c>
      <c r="G1751" s="2">
        <f t="shared" si="27"/>
        <v>0</v>
      </c>
      <c r="H1751" s="2">
        <v>0</v>
      </c>
    </row>
    <row r="1752" spans="2:8">
      <c r="B1752" s="237" t="s">
        <v>474</v>
      </c>
      <c r="C1752" s="237" t="s">
        <v>694</v>
      </c>
      <c r="D1752" s="9" t="s">
        <v>462</v>
      </c>
      <c r="E1752" s="1">
        <v>0</v>
      </c>
      <c r="G1752" s="2">
        <f t="shared" si="27"/>
        <v>0</v>
      </c>
      <c r="H1752" s="2">
        <v>0</v>
      </c>
    </row>
    <row r="1753" spans="2:8">
      <c r="B1753" s="237" t="s">
        <v>474</v>
      </c>
      <c r="C1753" s="237" t="s">
        <v>694</v>
      </c>
      <c r="D1753" s="10" t="s">
        <v>463</v>
      </c>
      <c r="E1753" s="1">
        <v>0</v>
      </c>
      <c r="G1753" s="2">
        <f t="shared" si="27"/>
        <v>0</v>
      </c>
      <c r="H1753" s="2">
        <v>0</v>
      </c>
    </row>
    <row r="1754" spans="2:8">
      <c r="B1754" s="237" t="s">
        <v>474</v>
      </c>
      <c r="C1754" s="237" t="s">
        <v>694</v>
      </c>
      <c r="D1754" s="11" t="s">
        <v>464</v>
      </c>
      <c r="E1754" s="1">
        <v>0</v>
      </c>
      <c r="G1754" s="2">
        <f t="shared" si="27"/>
        <v>0</v>
      </c>
      <c r="H1754" s="2">
        <v>0</v>
      </c>
    </row>
    <row r="1755" spans="2:8">
      <c r="B1755" s="237" t="s">
        <v>474</v>
      </c>
      <c r="C1755" s="237" t="s">
        <v>694</v>
      </c>
      <c r="D1755" s="13" t="s">
        <v>465</v>
      </c>
      <c r="E1755" s="1">
        <v>0</v>
      </c>
      <c r="G1755" s="2">
        <f t="shared" si="27"/>
        <v>0</v>
      </c>
      <c r="H1755" s="2">
        <v>0</v>
      </c>
    </row>
    <row r="1756" spans="2:8">
      <c r="B1756" s="237" t="s">
        <v>474</v>
      </c>
      <c r="C1756" s="237" t="s">
        <v>694</v>
      </c>
      <c r="D1756" s="12" t="s">
        <v>937</v>
      </c>
      <c r="E1756" s="1">
        <v>0</v>
      </c>
      <c r="G1756" s="2">
        <f t="shared" si="27"/>
        <v>0</v>
      </c>
      <c r="H1756" s="2">
        <v>0</v>
      </c>
    </row>
    <row r="1757" spans="2:8">
      <c r="B1757" s="237" t="s">
        <v>475</v>
      </c>
      <c r="C1757" s="237" t="s">
        <v>695</v>
      </c>
      <c r="D1757" s="5" t="s">
        <v>458</v>
      </c>
      <c r="E1757" s="1">
        <v>0</v>
      </c>
      <c r="G1757" s="2">
        <f t="shared" si="27"/>
        <v>0</v>
      </c>
      <c r="H1757" s="2">
        <v>0</v>
      </c>
    </row>
    <row r="1758" spans="2:8">
      <c r="B1758" s="237" t="s">
        <v>475</v>
      </c>
      <c r="C1758" s="237" t="s">
        <v>695</v>
      </c>
      <c r="D1758" s="6" t="s">
        <v>459</v>
      </c>
      <c r="E1758" s="1">
        <v>0</v>
      </c>
      <c r="G1758" s="2">
        <f t="shared" si="27"/>
        <v>0</v>
      </c>
      <c r="H1758" s="2">
        <v>0</v>
      </c>
    </row>
    <row r="1759" spans="2:8">
      <c r="B1759" s="237" t="s">
        <v>475</v>
      </c>
      <c r="C1759" s="237" t="s">
        <v>695</v>
      </c>
      <c r="D1759" s="7" t="s">
        <v>460</v>
      </c>
      <c r="E1759" s="1">
        <v>0</v>
      </c>
      <c r="G1759" s="2">
        <f t="shared" si="27"/>
        <v>0</v>
      </c>
      <c r="H1759" s="2">
        <v>0</v>
      </c>
    </row>
    <row r="1760" spans="2:8">
      <c r="B1760" s="237" t="s">
        <v>475</v>
      </c>
      <c r="C1760" s="237" t="s">
        <v>695</v>
      </c>
      <c r="D1760" s="8" t="s">
        <v>461</v>
      </c>
      <c r="E1760" s="1">
        <v>0</v>
      </c>
      <c r="G1760" s="2">
        <f t="shared" si="27"/>
        <v>0</v>
      </c>
      <c r="H1760" s="2">
        <v>0</v>
      </c>
    </row>
    <row r="1761" spans="2:8">
      <c r="B1761" s="237" t="s">
        <v>475</v>
      </c>
      <c r="C1761" s="237" t="s">
        <v>695</v>
      </c>
      <c r="D1761" s="9" t="s">
        <v>462</v>
      </c>
      <c r="E1761" s="1">
        <v>0</v>
      </c>
      <c r="G1761" s="2">
        <f t="shared" si="27"/>
        <v>0</v>
      </c>
      <c r="H1761" s="2">
        <v>0</v>
      </c>
    </row>
    <row r="1762" spans="2:8">
      <c r="B1762" s="237" t="s">
        <v>475</v>
      </c>
      <c r="C1762" s="237" t="s">
        <v>695</v>
      </c>
      <c r="D1762" s="10" t="s">
        <v>463</v>
      </c>
      <c r="E1762" s="1">
        <v>0</v>
      </c>
      <c r="G1762" s="2">
        <f t="shared" si="27"/>
        <v>0</v>
      </c>
      <c r="H1762" s="2">
        <v>0</v>
      </c>
    </row>
    <row r="1763" spans="2:8">
      <c r="B1763" s="237" t="s">
        <v>475</v>
      </c>
      <c r="C1763" s="237" t="s">
        <v>695</v>
      </c>
      <c r="D1763" s="11" t="s">
        <v>464</v>
      </c>
      <c r="E1763" s="1">
        <v>0</v>
      </c>
      <c r="G1763" s="2">
        <f t="shared" si="27"/>
        <v>0</v>
      </c>
      <c r="H1763" s="2">
        <v>0</v>
      </c>
    </row>
    <row r="1764" spans="2:8">
      <c r="B1764" s="237" t="s">
        <v>475</v>
      </c>
      <c r="C1764" s="237" t="s">
        <v>695</v>
      </c>
      <c r="D1764" s="13" t="s">
        <v>465</v>
      </c>
      <c r="E1764" s="1">
        <v>0</v>
      </c>
      <c r="G1764" s="2">
        <f t="shared" si="27"/>
        <v>0</v>
      </c>
      <c r="H1764" s="2">
        <v>0</v>
      </c>
    </row>
    <row r="1765" spans="2:8">
      <c r="B1765" s="237" t="s">
        <v>475</v>
      </c>
      <c r="C1765" s="237" t="s">
        <v>695</v>
      </c>
      <c r="D1765" s="12" t="s">
        <v>937</v>
      </c>
      <c r="E1765" s="1">
        <v>0</v>
      </c>
      <c r="G1765" s="2">
        <f t="shared" si="27"/>
        <v>0</v>
      </c>
      <c r="H1765" s="2">
        <v>0</v>
      </c>
    </row>
    <row r="1766" spans="2:8">
      <c r="B1766" s="237" t="s">
        <v>476</v>
      </c>
      <c r="C1766" s="237" t="s">
        <v>696</v>
      </c>
      <c r="D1766" s="5" t="s">
        <v>458</v>
      </c>
      <c r="E1766" s="1">
        <v>0</v>
      </c>
      <c r="G1766" s="2">
        <f t="shared" si="27"/>
        <v>0</v>
      </c>
      <c r="H1766" s="2">
        <v>0</v>
      </c>
    </row>
    <row r="1767" spans="2:8">
      <c r="B1767" s="237" t="s">
        <v>476</v>
      </c>
      <c r="C1767" s="237" t="s">
        <v>696</v>
      </c>
      <c r="D1767" s="6" t="s">
        <v>459</v>
      </c>
      <c r="E1767" s="1">
        <v>0</v>
      </c>
      <c r="G1767" s="2">
        <f t="shared" si="27"/>
        <v>0</v>
      </c>
      <c r="H1767" s="2">
        <v>0</v>
      </c>
    </row>
    <row r="1768" spans="2:8">
      <c r="B1768" s="237" t="s">
        <v>476</v>
      </c>
      <c r="C1768" s="237" t="s">
        <v>696</v>
      </c>
      <c r="D1768" s="7" t="s">
        <v>460</v>
      </c>
      <c r="E1768" s="1">
        <v>0</v>
      </c>
      <c r="G1768" s="2">
        <f t="shared" si="27"/>
        <v>0</v>
      </c>
      <c r="H1768" s="2">
        <v>0</v>
      </c>
    </row>
    <row r="1769" spans="2:8">
      <c r="B1769" s="237" t="s">
        <v>476</v>
      </c>
      <c r="C1769" s="237" t="s">
        <v>696</v>
      </c>
      <c r="D1769" s="8" t="s">
        <v>461</v>
      </c>
      <c r="E1769" s="1">
        <v>0</v>
      </c>
      <c r="G1769" s="2">
        <f t="shared" si="27"/>
        <v>0</v>
      </c>
      <c r="H1769" s="2">
        <v>0</v>
      </c>
    </row>
    <row r="1770" spans="2:8">
      <c r="B1770" s="237" t="s">
        <v>476</v>
      </c>
      <c r="C1770" s="237" t="s">
        <v>696</v>
      </c>
      <c r="D1770" s="9" t="s">
        <v>462</v>
      </c>
      <c r="E1770" s="1">
        <v>0</v>
      </c>
      <c r="G1770" s="2">
        <f t="shared" si="27"/>
        <v>0</v>
      </c>
      <c r="H1770" s="2">
        <v>0</v>
      </c>
    </row>
    <row r="1771" spans="2:8">
      <c r="B1771" s="237" t="s">
        <v>476</v>
      </c>
      <c r="C1771" s="237" t="s">
        <v>696</v>
      </c>
      <c r="D1771" s="10" t="s">
        <v>463</v>
      </c>
      <c r="E1771" s="1">
        <v>0</v>
      </c>
      <c r="G1771" s="2">
        <f t="shared" si="27"/>
        <v>0</v>
      </c>
      <c r="H1771" s="2">
        <v>0</v>
      </c>
    </row>
    <row r="1772" spans="2:8">
      <c r="B1772" s="237" t="s">
        <v>476</v>
      </c>
      <c r="C1772" s="237" t="s">
        <v>696</v>
      </c>
      <c r="D1772" s="11" t="s">
        <v>464</v>
      </c>
      <c r="E1772" s="1">
        <v>0</v>
      </c>
      <c r="G1772" s="2">
        <f t="shared" si="27"/>
        <v>0</v>
      </c>
      <c r="H1772" s="2">
        <v>0</v>
      </c>
    </row>
    <row r="1773" spans="2:8">
      <c r="B1773" s="237" t="s">
        <v>476</v>
      </c>
      <c r="C1773" s="237" t="s">
        <v>696</v>
      </c>
      <c r="D1773" s="13" t="s">
        <v>465</v>
      </c>
      <c r="E1773" s="1">
        <v>0</v>
      </c>
      <c r="G1773" s="2">
        <f t="shared" si="27"/>
        <v>0</v>
      </c>
      <c r="H1773" s="2">
        <v>0</v>
      </c>
    </row>
    <row r="1774" spans="2:8">
      <c r="B1774" s="237" t="s">
        <v>476</v>
      </c>
      <c r="C1774" s="237" t="s">
        <v>696</v>
      </c>
      <c r="D1774" s="12" t="s">
        <v>937</v>
      </c>
      <c r="E1774" s="1">
        <v>0</v>
      </c>
      <c r="G1774" s="2">
        <f t="shared" si="27"/>
        <v>0</v>
      </c>
      <c r="H1774" s="2">
        <v>0</v>
      </c>
    </row>
    <row r="1775" spans="2:8">
      <c r="B1775" s="237" t="s">
        <v>155</v>
      </c>
      <c r="C1775" s="237" t="s">
        <v>697</v>
      </c>
      <c r="D1775" s="5" t="s">
        <v>458</v>
      </c>
      <c r="E1775" s="1">
        <v>0</v>
      </c>
      <c r="G1775" s="2">
        <f t="shared" si="27"/>
        <v>0</v>
      </c>
      <c r="H1775" s="2">
        <v>0</v>
      </c>
    </row>
    <row r="1776" spans="2:8">
      <c r="B1776" s="237" t="s">
        <v>155</v>
      </c>
      <c r="C1776" s="237" t="s">
        <v>697</v>
      </c>
      <c r="D1776" s="6" t="s">
        <v>459</v>
      </c>
      <c r="E1776" s="1">
        <v>0</v>
      </c>
      <c r="G1776" s="2">
        <f t="shared" si="27"/>
        <v>0</v>
      </c>
      <c r="H1776" s="2">
        <v>0</v>
      </c>
    </row>
    <row r="1777" spans="2:8">
      <c r="B1777" s="237" t="s">
        <v>155</v>
      </c>
      <c r="C1777" s="237" t="s">
        <v>697</v>
      </c>
      <c r="D1777" s="7" t="s">
        <v>460</v>
      </c>
      <c r="E1777" s="1">
        <v>0</v>
      </c>
      <c r="G1777" s="2">
        <f t="shared" si="27"/>
        <v>0</v>
      </c>
      <c r="H1777" s="2">
        <v>0</v>
      </c>
    </row>
    <row r="1778" spans="2:8">
      <c r="B1778" s="237" t="s">
        <v>155</v>
      </c>
      <c r="C1778" s="237" t="s">
        <v>697</v>
      </c>
      <c r="D1778" s="8" t="s">
        <v>461</v>
      </c>
      <c r="E1778" s="1">
        <v>0</v>
      </c>
      <c r="G1778" s="2">
        <f t="shared" si="27"/>
        <v>0</v>
      </c>
      <c r="H1778" s="2">
        <v>0</v>
      </c>
    </row>
    <row r="1779" spans="2:8">
      <c r="B1779" s="237" t="s">
        <v>155</v>
      </c>
      <c r="C1779" s="237" t="s">
        <v>697</v>
      </c>
      <c r="D1779" s="9" t="s">
        <v>462</v>
      </c>
      <c r="E1779" s="1">
        <v>0</v>
      </c>
      <c r="G1779" s="2">
        <f t="shared" si="27"/>
        <v>0</v>
      </c>
      <c r="H1779" s="2">
        <v>0</v>
      </c>
    </row>
    <row r="1780" spans="2:8">
      <c r="B1780" s="237" t="s">
        <v>155</v>
      </c>
      <c r="C1780" s="237" t="s">
        <v>697</v>
      </c>
      <c r="D1780" s="10" t="s">
        <v>463</v>
      </c>
      <c r="E1780" s="1">
        <v>0</v>
      </c>
      <c r="G1780" s="2">
        <f t="shared" si="27"/>
        <v>0</v>
      </c>
      <c r="H1780" s="2">
        <v>0</v>
      </c>
    </row>
    <row r="1781" spans="2:8">
      <c r="B1781" s="237" t="s">
        <v>155</v>
      </c>
      <c r="C1781" s="237" t="s">
        <v>697</v>
      </c>
      <c r="D1781" s="11" t="s">
        <v>464</v>
      </c>
      <c r="E1781" s="1">
        <v>0</v>
      </c>
      <c r="G1781" s="2">
        <f t="shared" si="27"/>
        <v>0</v>
      </c>
      <c r="H1781" s="2">
        <v>0</v>
      </c>
    </row>
    <row r="1782" spans="2:8">
      <c r="B1782" s="237" t="s">
        <v>155</v>
      </c>
      <c r="C1782" s="237" t="s">
        <v>697</v>
      </c>
      <c r="D1782" s="13" t="s">
        <v>465</v>
      </c>
      <c r="E1782" s="1">
        <v>0</v>
      </c>
      <c r="G1782" s="2">
        <f t="shared" si="27"/>
        <v>0</v>
      </c>
      <c r="H1782" s="2">
        <v>0</v>
      </c>
    </row>
    <row r="1783" spans="2:8">
      <c r="B1783" s="237" t="s">
        <v>155</v>
      </c>
      <c r="C1783" s="237" t="s">
        <v>697</v>
      </c>
      <c r="D1783" s="12" t="s">
        <v>937</v>
      </c>
      <c r="E1783" s="1">
        <v>0</v>
      </c>
      <c r="G1783" s="2">
        <f t="shared" si="27"/>
        <v>0</v>
      </c>
      <c r="H1783" s="2">
        <v>0</v>
      </c>
    </row>
    <row r="1784" spans="2:8">
      <c r="B1784" s="237" t="s">
        <v>310</v>
      </c>
      <c r="C1784" s="237" t="s">
        <v>698</v>
      </c>
      <c r="D1784" s="5" t="s">
        <v>458</v>
      </c>
      <c r="E1784" s="1">
        <v>0</v>
      </c>
      <c r="G1784" s="2">
        <f t="shared" si="27"/>
        <v>0</v>
      </c>
      <c r="H1784" s="2">
        <v>0</v>
      </c>
    </row>
    <row r="1785" spans="2:8">
      <c r="B1785" s="237" t="s">
        <v>310</v>
      </c>
      <c r="C1785" s="237" t="s">
        <v>698</v>
      </c>
      <c r="D1785" s="6" t="s">
        <v>459</v>
      </c>
      <c r="E1785" s="1">
        <v>0</v>
      </c>
      <c r="G1785" s="2">
        <f t="shared" si="27"/>
        <v>0</v>
      </c>
      <c r="H1785" s="2">
        <v>0</v>
      </c>
    </row>
    <row r="1786" spans="2:8">
      <c r="B1786" s="237" t="s">
        <v>310</v>
      </c>
      <c r="C1786" s="237" t="s">
        <v>698</v>
      </c>
      <c r="D1786" s="7" t="s">
        <v>460</v>
      </c>
      <c r="E1786" s="1">
        <v>0</v>
      </c>
      <c r="G1786" s="2">
        <f t="shared" si="27"/>
        <v>0</v>
      </c>
      <c r="H1786" s="2">
        <v>0</v>
      </c>
    </row>
    <row r="1787" spans="2:8">
      <c r="B1787" s="237" t="s">
        <v>310</v>
      </c>
      <c r="C1787" s="237" t="s">
        <v>698</v>
      </c>
      <c r="D1787" s="8" t="s">
        <v>461</v>
      </c>
      <c r="E1787" s="1">
        <v>0</v>
      </c>
      <c r="G1787" s="2">
        <f t="shared" si="27"/>
        <v>0</v>
      </c>
      <c r="H1787" s="2">
        <v>0</v>
      </c>
    </row>
    <row r="1788" spans="2:8">
      <c r="B1788" s="237" t="s">
        <v>310</v>
      </c>
      <c r="C1788" s="237" t="s">
        <v>698</v>
      </c>
      <c r="D1788" s="9" t="s">
        <v>462</v>
      </c>
      <c r="E1788" s="1">
        <v>0</v>
      </c>
      <c r="G1788" s="2">
        <f t="shared" si="27"/>
        <v>0</v>
      </c>
      <c r="H1788" s="2">
        <v>0</v>
      </c>
    </row>
    <row r="1789" spans="2:8">
      <c r="B1789" s="237" t="s">
        <v>310</v>
      </c>
      <c r="C1789" s="237" t="s">
        <v>698</v>
      </c>
      <c r="D1789" s="10" t="s">
        <v>463</v>
      </c>
      <c r="E1789" s="1">
        <v>0</v>
      </c>
      <c r="G1789" s="2">
        <f t="shared" si="27"/>
        <v>0</v>
      </c>
      <c r="H1789" s="2">
        <v>0</v>
      </c>
    </row>
    <row r="1790" spans="2:8">
      <c r="B1790" s="237" t="s">
        <v>310</v>
      </c>
      <c r="C1790" s="237" t="s">
        <v>698</v>
      </c>
      <c r="D1790" s="11" t="s">
        <v>464</v>
      </c>
      <c r="E1790" s="1">
        <v>0</v>
      </c>
      <c r="G1790" s="2">
        <f t="shared" si="27"/>
        <v>0</v>
      </c>
      <c r="H1790" s="2">
        <v>0</v>
      </c>
    </row>
    <row r="1791" spans="2:8">
      <c r="B1791" s="237" t="s">
        <v>310</v>
      </c>
      <c r="C1791" s="237" t="s">
        <v>698</v>
      </c>
      <c r="D1791" s="13" t="s">
        <v>465</v>
      </c>
      <c r="E1791" s="1">
        <v>0</v>
      </c>
      <c r="G1791" s="2">
        <f t="shared" si="27"/>
        <v>0</v>
      </c>
      <c r="H1791" s="2">
        <v>0</v>
      </c>
    </row>
    <row r="1792" spans="2:8">
      <c r="B1792" s="237" t="s">
        <v>310</v>
      </c>
      <c r="C1792" s="237" t="s">
        <v>698</v>
      </c>
      <c r="D1792" s="12" t="s">
        <v>937</v>
      </c>
      <c r="E1792" s="1">
        <v>0</v>
      </c>
      <c r="G1792" s="2">
        <f t="shared" si="27"/>
        <v>0</v>
      </c>
      <c r="H1792" s="2">
        <v>0</v>
      </c>
    </row>
    <row r="1793" spans="2:8">
      <c r="B1793" s="237" t="s">
        <v>311</v>
      </c>
      <c r="C1793" s="237" t="s">
        <v>699</v>
      </c>
      <c r="D1793" s="5" t="s">
        <v>458</v>
      </c>
      <c r="E1793" s="1">
        <v>0</v>
      </c>
      <c r="G1793" s="2">
        <f t="shared" si="27"/>
        <v>0</v>
      </c>
      <c r="H1793" s="2">
        <v>0</v>
      </c>
    </row>
    <row r="1794" spans="2:8">
      <c r="B1794" s="237" t="s">
        <v>311</v>
      </c>
      <c r="C1794" s="237" t="s">
        <v>699</v>
      </c>
      <c r="D1794" s="6" t="s">
        <v>459</v>
      </c>
      <c r="E1794" s="1">
        <v>0</v>
      </c>
      <c r="G1794" s="2">
        <f t="shared" ref="G1794:G1857" si="28">E1794*F1794</f>
        <v>0</v>
      </c>
      <c r="H1794" s="2">
        <v>0</v>
      </c>
    </row>
    <row r="1795" spans="2:8">
      <c r="B1795" s="237" t="s">
        <v>311</v>
      </c>
      <c r="C1795" s="237" t="s">
        <v>699</v>
      </c>
      <c r="D1795" s="7" t="s">
        <v>460</v>
      </c>
      <c r="E1795" s="1">
        <v>0</v>
      </c>
      <c r="G1795" s="2">
        <f t="shared" si="28"/>
        <v>0</v>
      </c>
      <c r="H1795" s="2">
        <v>0</v>
      </c>
    </row>
    <row r="1796" spans="2:8">
      <c r="B1796" s="237" t="s">
        <v>311</v>
      </c>
      <c r="C1796" s="237" t="s">
        <v>699</v>
      </c>
      <c r="D1796" s="8" t="s">
        <v>461</v>
      </c>
      <c r="E1796" s="1">
        <v>0</v>
      </c>
      <c r="G1796" s="2">
        <f t="shared" si="28"/>
        <v>0</v>
      </c>
      <c r="H1796" s="2">
        <v>0</v>
      </c>
    </row>
    <row r="1797" spans="2:8">
      <c r="B1797" s="237" t="s">
        <v>311</v>
      </c>
      <c r="C1797" s="237" t="s">
        <v>699</v>
      </c>
      <c r="D1797" s="9" t="s">
        <v>462</v>
      </c>
      <c r="E1797" s="1">
        <v>0</v>
      </c>
      <c r="G1797" s="2">
        <f t="shared" si="28"/>
        <v>0</v>
      </c>
      <c r="H1797" s="2">
        <v>0</v>
      </c>
    </row>
    <row r="1798" spans="2:8">
      <c r="B1798" s="237" t="s">
        <v>311</v>
      </c>
      <c r="C1798" s="237" t="s">
        <v>699</v>
      </c>
      <c r="D1798" s="10" t="s">
        <v>463</v>
      </c>
      <c r="E1798" s="1">
        <v>0</v>
      </c>
      <c r="G1798" s="2">
        <f t="shared" si="28"/>
        <v>0</v>
      </c>
      <c r="H1798" s="2">
        <v>0</v>
      </c>
    </row>
    <row r="1799" spans="2:8">
      <c r="B1799" s="237" t="s">
        <v>311</v>
      </c>
      <c r="C1799" s="237" t="s">
        <v>699</v>
      </c>
      <c r="D1799" s="11" t="s">
        <v>464</v>
      </c>
      <c r="E1799" s="1">
        <v>0</v>
      </c>
      <c r="G1799" s="2">
        <f t="shared" si="28"/>
        <v>0</v>
      </c>
      <c r="H1799" s="2">
        <v>0</v>
      </c>
    </row>
    <row r="1800" spans="2:8">
      <c r="B1800" s="237" t="s">
        <v>311</v>
      </c>
      <c r="C1800" s="237" t="s">
        <v>699</v>
      </c>
      <c r="D1800" s="13" t="s">
        <v>465</v>
      </c>
      <c r="E1800" s="1">
        <v>0</v>
      </c>
      <c r="G1800" s="2">
        <f t="shared" si="28"/>
        <v>0</v>
      </c>
      <c r="H1800" s="2">
        <v>0</v>
      </c>
    </row>
    <row r="1801" spans="2:8">
      <c r="B1801" s="237" t="s">
        <v>311</v>
      </c>
      <c r="C1801" s="237" t="s">
        <v>699</v>
      </c>
      <c r="D1801" s="12" t="s">
        <v>937</v>
      </c>
      <c r="E1801" s="1">
        <v>0</v>
      </c>
      <c r="G1801" s="2">
        <f t="shared" si="28"/>
        <v>0</v>
      </c>
      <c r="H1801" s="2">
        <v>0</v>
      </c>
    </row>
    <row r="1802" spans="2:8">
      <c r="B1802" s="237" t="s">
        <v>312</v>
      </c>
      <c r="C1802" s="237" t="s">
        <v>700</v>
      </c>
      <c r="D1802" s="5" t="s">
        <v>458</v>
      </c>
      <c r="E1802" s="1">
        <v>0</v>
      </c>
      <c r="G1802" s="2">
        <f t="shared" si="28"/>
        <v>0</v>
      </c>
      <c r="H1802" s="2">
        <v>0</v>
      </c>
    </row>
    <row r="1803" spans="2:8">
      <c r="B1803" s="237" t="s">
        <v>312</v>
      </c>
      <c r="C1803" s="237" t="s">
        <v>700</v>
      </c>
      <c r="D1803" s="6" t="s">
        <v>459</v>
      </c>
      <c r="E1803" s="1">
        <v>0</v>
      </c>
      <c r="G1803" s="2">
        <f t="shared" si="28"/>
        <v>0</v>
      </c>
      <c r="H1803" s="2">
        <v>0</v>
      </c>
    </row>
    <row r="1804" spans="2:8">
      <c r="B1804" s="237" t="s">
        <v>312</v>
      </c>
      <c r="C1804" s="237" t="s">
        <v>700</v>
      </c>
      <c r="D1804" s="7" t="s">
        <v>460</v>
      </c>
      <c r="E1804" s="1">
        <v>0</v>
      </c>
      <c r="G1804" s="2">
        <f t="shared" si="28"/>
        <v>0</v>
      </c>
      <c r="H1804" s="2">
        <v>0</v>
      </c>
    </row>
    <row r="1805" spans="2:8">
      <c r="B1805" s="237" t="s">
        <v>312</v>
      </c>
      <c r="C1805" s="237" t="s">
        <v>700</v>
      </c>
      <c r="D1805" s="8" t="s">
        <v>461</v>
      </c>
      <c r="E1805" s="1">
        <v>0</v>
      </c>
      <c r="G1805" s="2">
        <f t="shared" si="28"/>
        <v>0</v>
      </c>
      <c r="H1805" s="2">
        <v>0</v>
      </c>
    </row>
    <row r="1806" spans="2:8">
      <c r="B1806" s="237" t="s">
        <v>312</v>
      </c>
      <c r="C1806" s="237" t="s">
        <v>700</v>
      </c>
      <c r="D1806" s="9" t="s">
        <v>462</v>
      </c>
      <c r="E1806" s="1">
        <v>0</v>
      </c>
      <c r="G1806" s="2">
        <f t="shared" si="28"/>
        <v>0</v>
      </c>
      <c r="H1806" s="2">
        <v>0</v>
      </c>
    </row>
    <row r="1807" spans="2:8">
      <c r="B1807" s="237" t="s">
        <v>312</v>
      </c>
      <c r="C1807" s="237" t="s">
        <v>700</v>
      </c>
      <c r="D1807" s="10" t="s">
        <v>463</v>
      </c>
      <c r="E1807" s="1">
        <v>0</v>
      </c>
      <c r="G1807" s="2">
        <f t="shared" si="28"/>
        <v>0</v>
      </c>
      <c r="H1807" s="2">
        <v>0</v>
      </c>
    </row>
    <row r="1808" spans="2:8">
      <c r="B1808" s="237" t="s">
        <v>312</v>
      </c>
      <c r="C1808" s="237" t="s">
        <v>700</v>
      </c>
      <c r="D1808" s="11" t="s">
        <v>464</v>
      </c>
      <c r="E1808" s="1">
        <v>0</v>
      </c>
      <c r="G1808" s="2">
        <f t="shared" si="28"/>
        <v>0</v>
      </c>
      <c r="H1808" s="2">
        <v>0</v>
      </c>
    </row>
    <row r="1809" spans="2:8">
      <c r="B1809" s="237" t="s">
        <v>312</v>
      </c>
      <c r="C1809" s="237" t="s">
        <v>700</v>
      </c>
      <c r="D1809" s="13" t="s">
        <v>465</v>
      </c>
      <c r="E1809" s="1">
        <v>0</v>
      </c>
      <c r="G1809" s="2">
        <f t="shared" si="28"/>
        <v>0</v>
      </c>
      <c r="H1809" s="2">
        <v>0</v>
      </c>
    </row>
    <row r="1810" spans="2:8">
      <c r="B1810" s="237" t="s">
        <v>312</v>
      </c>
      <c r="C1810" s="237" t="s">
        <v>700</v>
      </c>
      <c r="D1810" s="12" t="s">
        <v>937</v>
      </c>
      <c r="E1810" s="1">
        <v>0</v>
      </c>
      <c r="G1810" s="2">
        <f t="shared" si="28"/>
        <v>0</v>
      </c>
      <c r="H1810" s="2">
        <v>0</v>
      </c>
    </row>
    <row r="1811" spans="2:8">
      <c r="B1811" s="237" t="s">
        <v>230</v>
      </c>
      <c r="C1811" s="237" t="s">
        <v>701</v>
      </c>
      <c r="D1811" s="5" t="s">
        <v>458</v>
      </c>
      <c r="E1811" s="1">
        <v>0</v>
      </c>
      <c r="G1811" s="2">
        <f t="shared" si="28"/>
        <v>0</v>
      </c>
      <c r="H1811" s="2">
        <v>0</v>
      </c>
    </row>
    <row r="1812" spans="2:8">
      <c r="B1812" s="237" t="s">
        <v>230</v>
      </c>
      <c r="C1812" s="237" t="s">
        <v>701</v>
      </c>
      <c r="D1812" s="6" t="s">
        <v>459</v>
      </c>
      <c r="E1812" s="1">
        <v>0</v>
      </c>
      <c r="G1812" s="2">
        <f t="shared" si="28"/>
        <v>0</v>
      </c>
      <c r="H1812" s="2">
        <v>0</v>
      </c>
    </row>
    <row r="1813" spans="2:8">
      <c r="B1813" s="237" t="s">
        <v>230</v>
      </c>
      <c r="C1813" s="237" t="s">
        <v>701</v>
      </c>
      <c r="D1813" s="7" t="s">
        <v>460</v>
      </c>
      <c r="E1813" s="1">
        <v>0</v>
      </c>
      <c r="G1813" s="2">
        <f t="shared" si="28"/>
        <v>0</v>
      </c>
      <c r="H1813" s="2">
        <v>0</v>
      </c>
    </row>
    <row r="1814" spans="2:8">
      <c r="B1814" s="237" t="s">
        <v>230</v>
      </c>
      <c r="C1814" s="237" t="s">
        <v>701</v>
      </c>
      <c r="D1814" s="8" t="s">
        <v>461</v>
      </c>
      <c r="E1814" s="1">
        <v>0</v>
      </c>
      <c r="G1814" s="2">
        <f t="shared" si="28"/>
        <v>0</v>
      </c>
      <c r="H1814" s="2">
        <v>0</v>
      </c>
    </row>
    <row r="1815" spans="2:8">
      <c r="B1815" s="237" t="s">
        <v>230</v>
      </c>
      <c r="C1815" s="237" t="s">
        <v>701</v>
      </c>
      <c r="D1815" s="9" t="s">
        <v>462</v>
      </c>
      <c r="E1815" s="1">
        <v>0</v>
      </c>
      <c r="G1815" s="2">
        <f t="shared" si="28"/>
        <v>0</v>
      </c>
      <c r="H1815" s="2">
        <v>0</v>
      </c>
    </row>
    <row r="1816" spans="2:8">
      <c r="B1816" s="237" t="s">
        <v>230</v>
      </c>
      <c r="C1816" s="237" t="s">
        <v>701</v>
      </c>
      <c r="D1816" s="10" t="s">
        <v>463</v>
      </c>
      <c r="E1816" s="1">
        <v>0</v>
      </c>
      <c r="G1816" s="2">
        <f t="shared" si="28"/>
        <v>0</v>
      </c>
      <c r="H1816" s="2">
        <v>0</v>
      </c>
    </row>
    <row r="1817" spans="2:8">
      <c r="B1817" s="237" t="s">
        <v>230</v>
      </c>
      <c r="C1817" s="237" t="s">
        <v>701</v>
      </c>
      <c r="D1817" s="11" t="s">
        <v>464</v>
      </c>
      <c r="E1817" s="1">
        <v>0</v>
      </c>
      <c r="G1817" s="2">
        <f t="shared" si="28"/>
        <v>0</v>
      </c>
      <c r="H1817" s="2">
        <v>0</v>
      </c>
    </row>
    <row r="1818" spans="2:8">
      <c r="B1818" s="237" t="s">
        <v>230</v>
      </c>
      <c r="C1818" s="237" t="s">
        <v>701</v>
      </c>
      <c r="D1818" s="13" t="s">
        <v>465</v>
      </c>
      <c r="E1818" s="1">
        <v>0</v>
      </c>
      <c r="G1818" s="2">
        <f t="shared" si="28"/>
        <v>0</v>
      </c>
      <c r="H1818" s="2">
        <v>0</v>
      </c>
    </row>
    <row r="1819" spans="2:8">
      <c r="B1819" s="237" t="s">
        <v>230</v>
      </c>
      <c r="C1819" s="237" t="s">
        <v>701</v>
      </c>
      <c r="D1819" s="12" t="s">
        <v>937</v>
      </c>
      <c r="E1819" s="1">
        <v>0</v>
      </c>
      <c r="G1819" s="2">
        <f t="shared" si="28"/>
        <v>0</v>
      </c>
      <c r="H1819" s="2">
        <v>0</v>
      </c>
    </row>
    <row r="1820" spans="2:8">
      <c r="B1820" s="237" t="s">
        <v>313</v>
      </c>
      <c r="C1820" s="237" t="s">
        <v>702</v>
      </c>
      <c r="D1820" s="5" t="s">
        <v>458</v>
      </c>
      <c r="E1820" s="1">
        <v>0</v>
      </c>
      <c r="G1820" s="2">
        <f t="shared" si="28"/>
        <v>0</v>
      </c>
      <c r="H1820" s="2">
        <v>0</v>
      </c>
    </row>
    <row r="1821" spans="2:8">
      <c r="B1821" s="237" t="s">
        <v>313</v>
      </c>
      <c r="C1821" s="237" t="s">
        <v>702</v>
      </c>
      <c r="D1821" s="6" t="s">
        <v>459</v>
      </c>
      <c r="E1821" s="1">
        <v>0</v>
      </c>
      <c r="G1821" s="2">
        <f t="shared" si="28"/>
        <v>0</v>
      </c>
      <c r="H1821" s="2">
        <v>0</v>
      </c>
    </row>
    <row r="1822" spans="2:8">
      <c r="B1822" s="237" t="s">
        <v>313</v>
      </c>
      <c r="C1822" s="237" t="s">
        <v>702</v>
      </c>
      <c r="D1822" s="7" t="s">
        <v>460</v>
      </c>
      <c r="E1822" s="1">
        <v>0</v>
      </c>
      <c r="G1822" s="2">
        <f t="shared" si="28"/>
        <v>0</v>
      </c>
      <c r="H1822" s="2">
        <v>0</v>
      </c>
    </row>
    <row r="1823" spans="2:8">
      <c r="B1823" s="237" t="s">
        <v>313</v>
      </c>
      <c r="C1823" s="237" t="s">
        <v>702</v>
      </c>
      <c r="D1823" s="8" t="s">
        <v>461</v>
      </c>
      <c r="E1823" s="1">
        <v>0</v>
      </c>
      <c r="G1823" s="2">
        <f t="shared" si="28"/>
        <v>0</v>
      </c>
      <c r="H1823" s="2">
        <v>0</v>
      </c>
    </row>
    <row r="1824" spans="2:8">
      <c r="B1824" s="237" t="s">
        <v>313</v>
      </c>
      <c r="C1824" s="237" t="s">
        <v>702</v>
      </c>
      <c r="D1824" s="9" t="s">
        <v>462</v>
      </c>
      <c r="E1824" s="1">
        <v>0</v>
      </c>
      <c r="G1824" s="2">
        <f t="shared" si="28"/>
        <v>0</v>
      </c>
      <c r="H1824" s="2">
        <v>0</v>
      </c>
    </row>
    <row r="1825" spans="2:8">
      <c r="B1825" s="237" t="s">
        <v>313</v>
      </c>
      <c r="C1825" s="237" t="s">
        <v>702</v>
      </c>
      <c r="D1825" s="10" t="s">
        <v>463</v>
      </c>
      <c r="E1825" s="1">
        <v>0</v>
      </c>
      <c r="G1825" s="2">
        <f t="shared" si="28"/>
        <v>0</v>
      </c>
      <c r="H1825" s="2">
        <v>0</v>
      </c>
    </row>
    <row r="1826" spans="2:8">
      <c r="B1826" s="237" t="s">
        <v>313</v>
      </c>
      <c r="C1826" s="237" t="s">
        <v>702</v>
      </c>
      <c r="D1826" s="11" t="s">
        <v>464</v>
      </c>
      <c r="E1826" s="1">
        <v>0</v>
      </c>
      <c r="G1826" s="2">
        <f t="shared" si="28"/>
        <v>0</v>
      </c>
      <c r="H1826" s="2">
        <v>0</v>
      </c>
    </row>
    <row r="1827" spans="2:8">
      <c r="B1827" s="237" t="s">
        <v>313</v>
      </c>
      <c r="C1827" s="237" t="s">
        <v>702</v>
      </c>
      <c r="D1827" s="13" t="s">
        <v>465</v>
      </c>
      <c r="E1827" s="1">
        <v>0</v>
      </c>
      <c r="G1827" s="2">
        <f t="shared" si="28"/>
        <v>0</v>
      </c>
      <c r="H1827" s="2">
        <v>0</v>
      </c>
    </row>
    <row r="1828" spans="2:8">
      <c r="B1828" s="237" t="s">
        <v>313</v>
      </c>
      <c r="C1828" s="237" t="s">
        <v>702</v>
      </c>
      <c r="D1828" s="12" t="s">
        <v>937</v>
      </c>
      <c r="E1828" s="1">
        <v>0</v>
      </c>
      <c r="G1828" s="2">
        <f t="shared" si="28"/>
        <v>0</v>
      </c>
      <c r="H1828" s="2">
        <v>0</v>
      </c>
    </row>
    <row r="1829" spans="2:8">
      <c r="B1829" s="237" t="s">
        <v>231</v>
      </c>
      <c r="C1829" s="237" t="s">
        <v>703</v>
      </c>
      <c r="D1829" s="5" t="s">
        <v>458</v>
      </c>
      <c r="E1829" s="1">
        <v>0</v>
      </c>
      <c r="G1829" s="2">
        <f t="shared" si="28"/>
        <v>0</v>
      </c>
      <c r="H1829" s="2">
        <v>0</v>
      </c>
    </row>
    <row r="1830" spans="2:8">
      <c r="B1830" s="237" t="s">
        <v>231</v>
      </c>
      <c r="C1830" s="237" t="s">
        <v>703</v>
      </c>
      <c r="D1830" s="6" t="s">
        <v>459</v>
      </c>
      <c r="E1830" s="1">
        <v>0</v>
      </c>
      <c r="G1830" s="2">
        <f t="shared" si="28"/>
        <v>0</v>
      </c>
      <c r="H1830" s="2">
        <v>0</v>
      </c>
    </row>
    <row r="1831" spans="2:8">
      <c r="B1831" s="237" t="s">
        <v>231</v>
      </c>
      <c r="C1831" s="237" t="s">
        <v>703</v>
      </c>
      <c r="D1831" s="7" t="s">
        <v>460</v>
      </c>
      <c r="E1831" s="1">
        <v>0</v>
      </c>
      <c r="G1831" s="2">
        <f t="shared" si="28"/>
        <v>0</v>
      </c>
      <c r="H1831" s="2">
        <v>0</v>
      </c>
    </row>
    <row r="1832" spans="2:8">
      <c r="B1832" s="237" t="s">
        <v>231</v>
      </c>
      <c r="C1832" s="237" t="s">
        <v>703</v>
      </c>
      <c r="D1832" s="8" t="s">
        <v>461</v>
      </c>
      <c r="E1832" s="1">
        <v>0</v>
      </c>
      <c r="G1832" s="2">
        <f t="shared" si="28"/>
        <v>0</v>
      </c>
      <c r="H1832" s="2">
        <v>0</v>
      </c>
    </row>
    <row r="1833" spans="2:8">
      <c r="B1833" s="237" t="s">
        <v>231</v>
      </c>
      <c r="C1833" s="237" t="s">
        <v>703</v>
      </c>
      <c r="D1833" s="9" t="s">
        <v>462</v>
      </c>
      <c r="E1833" s="1">
        <v>0</v>
      </c>
      <c r="G1833" s="2">
        <f t="shared" si="28"/>
        <v>0</v>
      </c>
      <c r="H1833" s="2">
        <v>0</v>
      </c>
    </row>
    <row r="1834" spans="2:8">
      <c r="B1834" s="237" t="s">
        <v>231</v>
      </c>
      <c r="C1834" s="237" t="s">
        <v>703</v>
      </c>
      <c r="D1834" s="10" t="s">
        <v>463</v>
      </c>
      <c r="E1834" s="1">
        <v>0</v>
      </c>
      <c r="G1834" s="2">
        <f t="shared" si="28"/>
        <v>0</v>
      </c>
      <c r="H1834" s="2">
        <v>0</v>
      </c>
    </row>
    <row r="1835" spans="2:8">
      <c r="B1835" s="237" t="s">
        <v>231</v>
      </c>
      <c r="C1835" s="237" t="s">
        <v>703</v>
      </c>
      <c r="D1835" s="11" t="s">
        <v>464</v>
      </c>
      <c r="E1835" s="1">
        <v>0</v>
      </c>
      <c r="G1835" s="2">
        <f t="shared" si="28"/>
        <v>0</v>
      </c>
      <c r="H1835" s="2">
        <v>0</v>
      </c>
    </row>
    <row r="1836" spans="2:8">
      <c r="B1836" s="237" t="s">
        <v>231</v>
      </c>
      <c r="C1836" s="237" t="s">
        <v>703</v>
      </c>
      <c r="D1836" s="13" t="s">
        <v>465</v>
      </c>
      <c r="E1836" s="1">
        <v>0</v>
      </c>
      <c r="G1836" s="2">
        <f t="shared" si="28"/>
        <v>0</v>
      </c>
      <c r="H1836" s="2">
        <v>0</v>
      </c>
    </row>
    <row r="1837" spans="2:8">
      <c r="B1837" s="237" t="s">
        <v>231</v>
      </c>
      <c r="C1837" s="237" t="s">
        <v>703</v>
      </c>
      <c r="D1837" s="12" t="s">
        <v>937</v>
      </c>
      <c r="E1837" s="1">
        <v>0</v>
      </c>
      <c r="G1837" s="2">
        <f t="shared" si="28"/>
        <v>0</v>
      </c>
      <c r="H1837" s="2">
        <v>0</v>
      </c>
    </row>
    <row r="1838" spans="2:8">
      <c r="B1838" s="237" t="s">
        <v>255</v>
      </c>
      <c r="C1838" s="237" t="s">
        <v>704</v>
      </c>
      <c r="D1838" s="5" t="s">
        <v>458</v>
      </c>
      <c r="E1838" s="1">
        <v>0</v>
      </c>
      <c r="G1838" s="2">
        <f t="shared" si="28"/>
        <v>0</v>
      </c>
      <c r="H1838" s="2">
        <v>0</v>
      </c>
    </row>
    <row r="1839" spans="2:8">
      <c r="B1839" s="237" t="s">
        <v>255</v>
      </c>
      <c r="C1839" s="237" t="s">
        <v>704</v>
      </c>
      <c r="D1839" s="6" t="s">
        <v>459</v>
      </c>
      <c r="E1839" s="1">
        <v>0</v>
      </c>
      <c r="G1839" s="2">
        <f t="shared" si="28"/>
        <v>0</v>
      </c>
      <c r="H1839" s="2">
        <v>0</v>
      </c>
    </row>
    <row r="1840" spans="2:8">
      <c r="B1840" s="237" t="s">
        <v>255</v>
      </c>
      <c r="C1840" s="237" t="s">
        <v>704</v>
      </c>
      <c r="D1840" s="7" t="s">
        <v>460</v>
      </c>
      <c r="E1840" s="1">
        <v>0</v>
      </c>
      <c r="G1840" s="2">
        <f t="shared" si="28"/>
        <v>0</v>
      </c>
      <c r="H1840" s="2">
        <v>0</v>
      </c>
    </row>
    <row r="1841" spans="2:8">
      <c r="B1841" s="237" t="s">
        <v>255</v>
      </c>
      <c r="C1841" s="237" t="s">
        <v>704</v>
      </c>
      <c r="D1841" s="8" t="s">
        <v>461</v>
      </c>
      <c r="E1841" s="1">
        <v>0</v>
      </c>
      <c r="G1841" s="2">
        <f t="shared" si="28"/>
        <v>0</v>
      </c>
      <c r="H1841" s="2">
        <v>0</v>
      </c>
    </row>
    <row r="1842" spans="2:8">
      <c r="B1842" s="237" t="s">
        <v>255</v>
      </c>
      <c r="C1842" s="237" t="s">
        <v>704</v>
      </c>
      <c r="D1842" s="9" t="s">
        <v>462</v>
      </c>
      <c r="E1842" s="1">
        <v>0</v>
      </c>
      <c r="G1842" s="2">
        <f t="shared" si="28"/>
        <v>0</v>
      </c>
      <c r="H1842" s="2">
        <v>0</v>
      </c>
    </row>
    <row r="1843" spans="2:8">
      <c r="B1843" s="237" t="s">
        <v>255</v>
      </c>
      <c r="C1843" s="237" t="s">
        <v>704</v>
      </c>
      <c r="D1843" s="10" t="s">
        <v>463</v>
      </c>
      <c r="E1843" s="1">
        <v>0</v>
      </c>
      <c r="G1843" s="2">
        <f t="shared" si="28"/>
        <v>0</v>
      </c>
      <c r="H1843" s="2">
        <v>0</v>
      </c>
    </row>
    <row r="1844" spans="2:8">
      <c r="B1844" s="237" t="s">
        <v>255</v>
      </c>
      <c r="C1844" s="237" t="s">
        <v>704</v>
      </c>
      <c r="D1844" s="11" t="s">
        <v>464</v>
      </c>
      <c r="E1844" s="1">
        <v>0</v>
      </c>
      <c r="G1844" s="2">
        <f t="shared" si="28"/>
        <v>0</v>
      </c>
      <c r="H1844" s="2">
        <v>0</v>
      </c>
    </row>
    <row r="1845" spans="2:8">
      <c r="B1845" s="237" t="s">
        <v>255</v>
      </c>
      <c r="C1845" s="237" t="s">
        <v>704</v>
      </c>
      <c r="D1845" s="13" t="s">
        <v>465</v>
      </c>
      <c r="E1845" s="1">
        <v>0</v>
      </c>
      <c r="G1845" s="2">
        <f t="shared" si="28"/>
        <v>0</v>
      </c>
      <c r="H1845" s="2">
        <v>0</v>
      </c>
    </row>
    <row r="1846" spans="2:8">
      <c r="B1846" s="237" t="s">
        <v>255</v>
      </c>
      <c r="C1846" s="237" t="s">
        <v>704</v>
      </c>
      <c r="D1846" s="12" t="s">
        <v>937</v>
      </c>
      <c r="E1846" s="1">
        <v>0</v>
      </c>
      <c r="G1846" s="2">
        <f t="shared" si="28"/>
        <v>0</v>
      </c>
      <c r="H1846" s="2">
        <v>0</v>
      </c>
    </row>
    <row r="1847" spans="2:8">
      <c r="B1847" s="237" t="s">
        <v>232</v>
      </c>
      <c r="C1847" s="237" t="s">
        <v>705</v>
      </c>
      <c r="D1847" s="5" t="s">
        <v>458</v>
      </c>
      <c r="E1847" s="1">
        <v>0</v>
      </c>
      <c r="G1847" s="2">
        <f t="shared" si="28"/>
        <v>0</v>
      </c>
      <c r="H1847" s="2">
        <v>0</v>
      </c>
    </row>
    <row r="1848" spans="2:8">
      <c r="B1848" s="237" t="s">
        <v>232</v>
      </c>
      <c r="C1848" s="237" t="s">
        <v>705</v>
      </c>
      <c r="D1848" s="6" t="s">
        <v>459</v>
      </c>
      <c r="E1848" s="1">
        <v>0</v>
      </c>
      <c r="G1848" s="2">
        <f t="shared" si="28"/>
        <v>0</v>
      </c>
      <c r="H1848" s="2">
        <v>0</v>
      </c>
    </row>
    <row r="1849" spans="2:8">
      <c r="B1849" s="237" t="s">
        <v>232</v>
      </c>
      <c r="C1849" s="237" t="s">
        <v>705</v>
      </c>
      <c r="D1849" s="7" t="s">
        <v>460</v>
      </c>
      <c r="E1849" s="1">
        <v>0</v>
      </c>
      <c r="G1849" s="2">
        <f t="shared" si="28"/>
        <v>0</v>
      </c>
      <c r="H1849" s="2">
        <v>0</v>
      </c>
    </row>
    <row r="1850" spans="2:8">
      <c r="B1850" s="237" t="s">
        <v>232</v>
      </c>
      <c r="C1850" s="237" t="s">
        <v>705</v>
      </c>
      <c r="D1850" s="8" t="s">
        <v>461</v>
      </c>
      <c r="E1850" s="1">
        <v>0</v>
      </c>
      <c r="G1850" s="2">
        <f t="shared" si="28"/>
        <v>0</v>
      </c>
      <c r="H1850" s="2">
        <v>0</v>
      </c>
    </row>
    <row r="1851" spans="2:8">
      <c r="B1851" s="237" t="s">
        <v>232</v>
      </c>
      <c r="C1851" s="237" t="s">
        <v>705</v>
      </c>
      <c r="D1851" s="9" t="s">
        <v>462</v>
      </c>
      <c r="E1851" s="1">
        <v>0</v>
      </c>
      <c r="G1851" s="2">
        <f t="shared" si="28"/>
        <v>0</v>
      </c>
      <c r="H1851" s="2">
        <v>0</v>
      </c>
    </row>
    <row r="1852" spans="2:8">
      <c r="B1852" s="237" t="s">
        <v>232</v>
      </c>
      <c r="C1852" s="237" t="s">
        <v>705</v>
      </c>
      <c r="D1852" s="10" t="s">
        <v>463</v>
      </c>
      <c r="E1852" s="1">
        <v>0</v>
      </c>
      <c r="G1852" s="2">
        <f t="shared" si="28"/>
        <v>0</v>
      </c>
      <c r="H1852" s="2">
        <v>0</v>
      </c>
    </row>
    <row r="1853" spans="2:8">
      <c r="B1853" s="237" t="s">
        <v>232</v>
      </c>
      <c r="C1853" s="237" t="s">
        <v>705</v>
      </c>
      <c r="D1853" s="11" t="s">
        <v>464</v>
      </c>
      <c r="E1853" s="1">
        <v>0</v>
      </c>
      <c r="G1853" s="2">
        <f t="shared" si="28"/>
        <v>0</v>
      </c>
      <c r="H1853" s="2">
        <v>0</v>
      </c>
    </row>
    <row r="1854" spans="2:8">
      <c r="B1854" s="237" t="s">
        <v>232</v>
      </c>
      <c r="C1854" s="237" t="s">
        <v>705</v>
      </c>
      <c r="D1854" s="13" t="s">
        <v>465</v>
      </c>
      <c r="E1854" s="1">
        <v>0</v>
      </c>
      <c r="G1854" s="2">
        <f t="shared" si="28"/>
        <v>0</v>
      </c>
      <c r="H1854" s="2">
        <v>0</v>
      </c>
    </row>
    <row r="1855" spans="2:8">
      <c r="B1855" s="237" t="s">
        <v>232</v>
      </c>
      <c r="C1855" s="237" t="s">
        <v>705</v>
      </c>
      <c r="D1855" s="12" t="s">
        <v>937</v>
      </c>
      <c r="E1855" s="1">
        <v>0</v>
      </c>
      <c r="G1855" s="2">
        <f t="shared" si="28"/>
        <v>0</v>
      </c>
      <c r="H1855" s="2">
        <v>0</v>
      </c>
    </row>
    <row r="1856" spans="2:8">
      <c r="B1856" s="237" t="s">
        <v>190</v>
      </c>
      <c r="C1856" s="237" t="s">
        <v>706</v>
      </c>
      <c r="D1856" s="5" t="s">
        <v>458</v>
      </c>
      <c r="E1856" s="1">
        <v>0</v>
      </c>
      <c r="G1856" s="2">
        <f t="shared" si="28"/>
        <v>0</v>
      </c>
      <c r="H1856" s="2">
        <v>0</v>
      </c>
    </row>
    <row r="1857" spans="2:8">
      <c r="B1857" s="237" t="s">
        <v>190</v>
      </c>
      <c r="C1857" s="237" t="s">
        <v>706</v>
      </c>
      <c r="D1857" s="6" t="s">
        <v>459</v>
      </c>
      <c r="E1857" s="1">
        <v>0</v>
      </c>
      <c r="G1857" s="2">
        <f t="shared" si="28"/>
        <v>0</v>
      </c>
      <c r="H1857" s="2">
        <v>0</v>
      </c>
    </row>
    <row r="1858" spans="2:8">
      <c r="B1858" s="237" t="s">
        <v>190</v>
      </c>
      <c r="C1858" s="237" t="s">
        <v>706</v>
      </c>
      <c r="D1858" s="7" t="s">
        <v>460</v>
      </c>
      <c r="E1858" s="1">
        <v>0</v>
      </c>
      <c r="G1858" s="2">
        <f t="shared" ref="G1858:G1921" si="29">E1858*F1858</f>
        <v>0</v>
      </c>
      <c r="H1858" s="2">
        <v>0</v>
      </c>
    </row>
    <row r="1859" spans="2:8">
      <c r="B1859" s="237" t="s">
        <v>190</v>
      </c>
      <c r="C1859" s="237" t="s">
        <v>706</v>
      </c>
      <c r="D1859" s="8" t="s">
        <v>461</v>
      </c>
      <c r="E1859" s="1">
        <v>0</v>
      </c>
      <c r="G1859" s="2">
        <f t="shared" si="29"/>
        <v>0</v>
      </c>
      <c r="H1859" s="2">
        <v>0</v>
      </c>
    </row>
    <row r="1860" spans="2:8">
      <c r="B1860" s="237" t="s">
        <v>190</v>
      </c>
      <c r="C1860" s="237" t="s">
        <v>706</v>
      </c>
      <c r="D1860" s="9" t="s">
        <v>462</v>
      </c>
      <c r="E1860" s="1">
        <v>0</v>
      </c>
      <c r="G1860" s="2">
        <f t="shared" si="29"/>
        <v>0</v>
      </c>
      <c r="H1860" s="2">
        <v>0</v>
      </c>
    </row>
    <row r="1861" spans="2:8">
      <c r="B1861" s="237" t="s">
        <v>190</v>
      </c>
      <c r="C1861" s="237" t="s">
        <v>706</v>
      </c>
      <c r="D1861" s="10" t="s">
        <v>463</v>
      </c>
      <c r="E1861" s="1">
        <v>0</v>
      </c>
      <c r="G1861" s="2">
        <f t="shared" si="29"/>
        <v>0</v>
      </c>
      <c r="H1861" s="2">
        <v>0</v>
      </c>
    </row>
    <row r="1862" spans="2:8">
      <c r="B1862" s="237" t="s">
        <v>190</v>
      </c>
      <c r="C1862" s="237" t="s">
        <v>706</v>
      </c>
      <c r="D1862" s="11" t="s">
        <v>464</v>
      </c>
      <c r="E1862" s="1">
        <v>0</v>
      </c>
      <c r="G1862" s="2">
        <f t="shared" si="29"/>
        <v>0</v>
      </c>
      <c r="H1862" s="2">
        <v>0</v>
      </c>
    </row>
    <row r="1863" spans="2:8">
      <c r="B1863" s="237" t="s">
        <v>190</v>
      </c>
      <c r="C1863" s="237" t="s">
        <v>706</v>
      </c>
      <c r="D1863" s="13" t="s">
        <v>465</v>
      </c>
      <c r="E1863" s="1">
        <v>0</v>
      </c>
      <c r="G1863" s="2">
        <f t="shared" si="29"/>
        <v>0</v>
      </c>
      <c r="H1863" s="2">
        <v>0</v>
      </c>
    </row>
    <row r="1864" spans="2:8">
      <c r="B1864" s="237" t="s">
        <v>190</v>
      </c>
      <c r="C1864" s="237" t="s">
        <v>706</v>
      </c>
      <c r="D1864" s="12" t="s">
        <v>937</v>
      </c>
      <c r="E1864" s="1">
        <v>0</v>
      </c>
      <c r="G1864" s="2">
        <f t="shared" si="29"/>
        <v>0</v>
      </c>
      <c r="H1864" s="2">
        <v>0</v>
      </c>
    </row>
    <row r="1865" spans="2:8">
      <c r="B1865" s="237" t="s">
        <v>198</v>
      </c>
      <c r="C1865" s="237" t="s">
        <v>707</v>
      </c>
      <c r="D1865" s="5" t="s">
        <v>458</v>
      </c>
      <c r="E1865" s="1">
        <v>0</v>
      </c>
      <c r="G1865" s="2">
        <f t="shared" si="29"/>
        <v>0</v>
      </c>
      <c r="H1865" s="2">
        <v>0</v>
      </c>
    </row>
    <row r="1866" spans="2:8">
      <c r="B1866" s="237" t="s">
        <v>198</v>
      </c>
      <c r="C1866" s="237" t="s">
        <v>707</v>
      </c>
      <c r="D1866" s="6" t="s">
        <v>459</v>
      </c>
      <c r="E1866" s="1">
        <v>0</v>
      </c>
      <c r="G1866" s="2">
        <f t="shared" si="29"/>
        <v>0</v>
      </c>
      <c r="H1866" s="2">
        <v>0</v>
      </c>
    </row>
    <row r="1867" spans="2:8">
      <c r="B1867" s="237" t="s">
        <v>198</v>
      </c>
      <c r="C1867" s="237" t="s">
        <v>707</v>
      </c>
      <c r="D1867" s="7" t="s">
        <v>460</v>
      </c>
      <c r="E1867" s="1">
        <v>0</v>
      </c>
      <c r="G1867" s="2">
        <f t="shared" si="29"/>
        <v>0</v>
      </c>
      <c r="H1867" s="2">
        <v>0</v>
      </c>
    </row>
    <row r="1868" spans="2:8">
      <c r="B1868" s="237" t="s">
        <v>198</v>
      </c>
      <c r="C1868" s="237" t="s">
        <v>707</v>
      </c>
      <c r="D1868" s="8" t="s">
        <v>461</v>
      </c>
      <c r="E1868" s="1">
        <v>0</v>
      </c>
      <c r="G1868" s="2">
        <f t="shared" si="29"/>
        <v>0</v>
      </c>
      <c r="H1868" s="2">
        <v>0</v>
      </c>
    </row>
    <row r="1869" spans="2:8">
      <c r="B1869" s="237" t="s">
        <v>198</v>
      </c>
      <c r="C1869" s="237" t="s">
        <v>707</v>
      </c>
      <c r="D1869" s="9" t="s">
        <v>462</v>
      </c>
      <c r="E1869" s="1">
        <v>0</v>
      </c>
      <c r="G1869" s="2">
        <f t="shared" si="29"/>
        <v>0</v>
      </c>
      <c r="H1869" s="2">
        <v>0</v>
      </c>
    </row>
    <row r="1870" spans="2:8">
      <c r="B1870" s="237" t="s">
        <v>198</v>
      </c>
      <c r="C1870" s="237" t="s">
        <v>707</v>
      </c>
      <c r="D1870" s="10" t="s">
        <v>463</v>
      </c>
      <c r="E1870" s="1">
        <v>0</v>
      </c>
      <c r="G1870" s="2">
        <f t="shared" si="29"/>
        <v>0</v>
      </c>
      <c r="H1870" s="2">
        <v>0</v>
      </c>
    </row>
    <row r="1871" spans="2:8">
      <c r="B1871" s="237" t="s">
        <v>198</v>
      </c>
      <c r="C1871" s="237" t="s">
        <v>707</v>
      </c>
      <c r="D1871" s="11" t="s">
        <v>464</v>
      </c>
      <c r="E1871" s="1">
        <v>0</v>
      </c>
      <c r="G1871" s="2">
        <f t="shared" si="29"/>
        <v>0</v>
      </c>
      <c r="H1871" s="2">
        <v>0</v>
      </c>
    </row>
    <row r="1872" spans="2:8">
      <c r="B1872" s="237" t="s">
        <v>198</v>
      </c>
      <c r="C1872" s="237" t="s">
        <v>707</v>
      </c>
      <c r="D1872" s="13" t="s">
        <v>465</v>
      </c>
      <c r="E1872" s="1">
        <v>0</v>
      </c>
      <c r="G1872" s="2">
        <f t="shared" si="29"/>
        <v>0</v>
      </c>
      <c r="H1872" s="2">
        <v>0</v>
      </c>
    </row>
    <row r="1873" spans="2:8">
      <c r="B1873" s="237" t="s">
        <v>198</v>
      </c>
      <c r="C1873" s="237" t="s">
        <v>707</v>
      </c>
      <c r="D1873" s="12" t="s">
        <v>937</v>
      </c>
      <c r="E1873" s="1">
        <v>0</v>
      </c>
      <c r="G1873" s="2">
        <f t="shared" si="29"/>
        <v>0</v>
      </c>
      <c r="H1873" s="2">
        <v>0</v>
      </c>
    </row>
    <row r="1874" spans="2:8">
      <c r="B1874" s="237" t="s">
        <v>250</v>
      </c>
      <c r="C1874" s="237" t="s">
        <v>708</v>
      </c>
      <c r="D1874" s="5" t="s">
        <v>458</v>
      </c>
      <c r="E1874" s="1">
        <v>0</v>
      </c>
      <c r="G1874" s="2">
        <f t="shared" si="29"/>
        <v>0</v>
      </c>
      <c r="H1874" s="2">
        <v>0</v>
      </c>
    </row>
    <row r="1875" spans="2:8">
      <c r="B1875" s="237" t="s">
        <v>250</v>
      </c>
      <c r="C1875" s="237" t="s">
        <v>708</v>
      </c>
      <c r="D1875" s="6" t="s">
        <v>459</v>
      </c>
      <c r="E1875" s="1">
        <v>0</v>
      </c>
      <c r="G1875" s="2">
        <f t="shared" si="29"/>
        <v>0</v>
      </c>
      <c r="H1875" s="2">
        <v>0</v>
      </c>
    </row>
    <row r="1876" spans="2:8">
      <c r="B1876" s="237" t="s">
        <v>250</v>
      </c>
      <c r="C1876" s="237" t="s">
        <v>708</v>
      </c>
      <c r="D1876" s="7" t="s">
        <v>460</v>
      </c>
      <c r="E1876" s="1">
        <v>0</v>
      </c>
      <c r="G1876" s="2">
        <f t="shared" si="29"/>
        <v>0</v>
      </c>
      <c r="H1876" s="2">
        <v>0</v>
      </c>
    </row>
    <row r="1877" spans="2:8">
      <c r="B1877" s="237" t="s">
        <v>250</v>
      </c>
      <c r="C1877" s="237" t="s">
        <v>708</v>
      </c>
      <c r="D1877" s="8" t="s">
        <v>461</v>
      </c>
      <c r="E1877" s="1">
        <v>0</v>
      </c>
      <c r="G1877" s="2">
        <f t="shared" si="29"/>
        <v>0</v>
      </c>
      <c r="H1877" s="2">
        <v>0</v>
      </c>
    </row>
    <row r="1878" spans="2:8">
      <c r="B1878" s="237" t="s">
        <v>250</v>
      </c>
      <c r="C1878" s="237" t="s">
        <v>708</v>
      </c>
      <c r="D1878" s="9" t="s">
        <v>462</v>
      </c>
      <c r="E1878" s="1">
        <v>0</v>
      </c>
      <c r="G1878" s="2">
        <f t="shared" si="29"/>
        <v>0</v>
      </c>
      <c r="H1878" s="2">
        <v>0</v>
      </c>
    </row>
    <row r="1879" spans="2:8">
      <c r="B1879" s="237" t="s">
        <v>250</v>
      </c>
      <c r="C1879" s="237" t="s">
        <v>708</v>
      </c>
      <c r="D1879" s="10" t="s">
        <v>463</v>
      </c>
      <c r="E1879" s="1">
        <v>0</v>
      </c>
      <c r="G1879" s="2">
        <f t="shared" si="29"/>
        <v>0</v>
      </c>
      <c r="H1879" s="2">
        <v>0</v>
      </c>
    </row>
    <row r="1880" spans="2:8">
      <c r="B1880" s="237" t="s">
        <v>250</v>
      </c>
      <c r="C1880" s="237" t="s">
        <v>708</v>
      </c>
      <c r="D1880" s="11" t="s">
        <v>464</v>
      </c>
      <c r="E1880" s="1">
        <v>0</v>
      </c>
      <c r="G1880" s="2">
        <f t="shared" si="29"/>
        <v>0</v>
      </c>
      <c r="H1880" s="2">
        <v>0</v>
      </c>
    </row>
    <row r="1881" spans="2:8">
      <c r="B1881" s="237" t="s">
        <v>250</v>
      </c>
      <c r="C1881" s="237" t="s">
        <v>708</v>
      </c>
      <c r="D1881" s="13" t="s">
        <v>465</v>
      </c>
      <c r="E1881" s="1">
        <v>0</v>
      </c>
      <c r="G1881" s="2">
        <f t="shared" si="29"/>
        <v>0</v>
      </c>
      <c r="H1881" s="2">
        <v>0</v>
      </c>
    </row>
    <row r="1882" spans="2:8">
      <c r="B1882" s="237" t="s">
        <v>250</v>
      </c>
      <c r="C1882" s="237" t="s">
        <v>708</v>
      </c>
      <c r="D1882" s="12" t="s">
        <v>937</v>
      </c>
      <c r="E1882" s="1">
        <v>0</v>
      </c>
      <c r="G1882" s="2">
        <f t="shared" si="29"/>
        <v>0</v>
      </c>
      <c r="H1882" s="2">
        <v>0</v>
      </c>
    </row>
    <row r="1883" spans="2:8">
      <c r="B1883" s="237" t="s">
        <v>251</v>
      </c>
      <c r="C1883" s="237" t="s">
        <v>709</v>
      </c>
      <c r="D1883" s="5" t="s">
        <v>458</v>
      </c>
      <c r="E1883" s="1">
        <v>0</v>
      </c>
      <c r="G1883" s="2">
        <f t="shared" si="29"/>
        <v>0</v>
      </c>
      <c r="H1883" s="2">
        <v>0</v>
      </c>
    </row>
    <row r="1884" spans="2:8">
      <c r="B1884" s="237" t="s">
        <v>251</v>
      </c>
      <c r="C1884" s="237" t="s">
        <v>709</v>
      </c>
      <c r="D1884" s="6" t="s">
        <v>459</v>
      </c>
      <c r="E1884" s="1">
        <v>0</v>
      </c>
      <c r="G1884" s="2">
        <f t="shared" si="29"/>
        <v>0</v>
      </c>
      <c r="H1884" s="2">
        <v>0</v>
      </c>
    </row>
    <row r="1885" spans="2:8">
      <c r="B1885" s="237" t="s">
        <v>251</v>
      </c>
      <c r="C1885" s="237" t="s">
        <v>709</v>
      </c>
      <c r="D1885" s="7" t="s">
        <v>460</v>
      </c>
      <c r="E1885" s="1">
        <v>0</v>
      </c>
      <c r="G1885" s="2">
        <f t="shared" si="29"/>
        <v>0</v>
      </c>
      <c r="H1885" s="2">
        <v>0</v>
      </c>
    </row>
    <row r="1886" spans="2:8">
      <c r="B1886" s="237" t="s">
        <v>251</v>
      </c>
      <c r="C1886" s="237" t="s">
        <v>709</v>
      </c>
      <c r="D1886" s="8" t="s">
        <v>461</v>
      </c>
      <c r="E1886" s="1">
        <v>0</v>
      </c>
      <c r="G1886" s="2">
        <f t="shared" si="29"/>
        <v>0</v>
      </c>
      <c r="H1886" s="2">
        <v>0</v>
      </c>
    </row>
    <row r="1887" spans="2:8">
      <c r="B1887" s="237" t="s">
        <v>251</v>
      </c>
      <c r="C1887" s="237" t="s">
        <v>709</v>
      </c>
      <c r="D1887" s="9" t="s">
        <v>462</v>
      </c>
      <c r="E1887" s="1">
        <v>0</v>
      </c>
      <c r="G1887" s="2">
        <f t="shared" si="29"/>
        <v>0</v>
      </c>
      <c r="H1887" s="2">
        <v>0</v>
      </c>
    </row>
    <row r="1888" spans="2:8">
      <c r="B1888" s="237" t="s">
        <v>251</v>
      </c>
      <c r="C1888" s="237" t="s">
        <v>709</v>
      </c>
      <c r="D1888" s="10" t="s">
        <v>463</v>
      </c>
      <c r="E1888" s="1">
        <v>0</v>
      </c>
      <c r="G1888" s="2">
        <f t="shared" si="29"/>
        <v>0</v>
      </c>
      <c r="H1888" s="2">
        <v>0</v>
      </c>
    </row>
    <row r="1889" spans="2:8">
      <c r="B1889" s="237" t="s">
        <v>251</v>
      </c>
      <c r="C1889" s="237" t="s">
        <v>709</v>
      </c>
      <c r="D1889" s="11" t="s">
        <v>464</v>
      </c>
      <c r="E1889" s="1">
        <v>0</v>
      </c>
      <c r="G1889" s="2">
        <f t="shared" si="29"/>
        <v>0</v>
      </c>
      <c r="H1889" s="2">
        <v>0</v>
      </c>
    </row>
    <row r="1890" spans="2:8">
      <c r="B1890" s="237" t="s">
        <v>251</v>
      </c>
      <c r="C1890" s="237" t="s">
        <v>709</v>
      </c>
      <c r="D1890" s="13" t="s">
        <v>465</v>
      </c>
      <c r="E1890" s="1">
        <v>0</v>
      </c>
      <c r="G1890" s="2">
        <f t="shared" si="29"/>
        <v>0</v>
      </c>
      <c r="H1890" s="2">
        <v>0</v>
      </c>
    </row>
    <row r="1891" spans="2:8">
      <c r="B1891" s="237" t="s">
        <v>251</v>
      </c>
      <c r="C1891" s="237" t="s">
        <v>709</v>
      </c>
      <c r="D1891" s="12" t="s">
        <v>937</v>
      </c>
      <c r="E1891" s="1">
        <v>0</v>
      </c>
      <c r="G1891" s="2">
        <f t="shared" si="29"/>
        <v>0</v>
      </c>
      <c r="H1891" s="2">
        <v>0</v>
      </c>
    </row>
    <row r="1892" spans="2:8">
      <c r="B1892" s="237" t="s">
        <v>252</v>
      </c>
      <c r="C1892" s="237" t="s">
        <v>710</v>
      </c>
      <c r="D1892" s="5" t="s">
        <v>458</v>
      </c>
      <c r="E1892" s="1">
        <v>0</v>
      </c>
      <c r="G1892" s="2">
        <f t="shared" si="29"/>
        <v>0</v>
      </c>
      <c r="H1892" s="2">
        <v>0</v>
      </c>
    </row>
    <row r="1893" spans="2:8">
      <c r="B1893" s="237" t="s">
        <v>252</v>
      </c>
      <c r="C1893" s="237" t="s">
        <v>710</v>
      </c>
      <c r="D1893" s="6" t="s">
        <v>459</v>
      </c>
      <c r="E1893" s="1">
        <v>0</v>
      </c>
      <c r="G1893" s="2">
        <f t="shared" si="29"/>
        <v>0</v>
      </c>
      <c r="H1893" s="2">
        <v>0</v>
      </c>
    </row>
    <row r="1894" spans="2:8">
      <c r="B1894" s="237" t="s">
        <v>252</v>
      </c>
      <c r="C1894" s="237" t="s">
        <v>710</v>
      </c>
      <c r="D1894" s="7" t="s">
        <v>460</v>
      </c>
      <c r="E1894" s="1">
        <v>0</v>
      </c>
      <c r="G1894" s="2">
        <f t="shared" si="29"/>
        <v>0</v>
      </c>
      <c r="H1894" s="2">
        <v>0</v>
      </c>
    </row>
    <row r="1895" spans="2:8">
      <c r="B1895" s="237" t="s">
        <v>252</v>
      </c>
      <c r="C1895" s="237" t="s">
        <v>710</v>
      </c>
      <c r="D1895" s="8" t="s">
        <v>461</v>
      </c>
      <c r="E1895" s="1">
        <v>0</v>
      </c>
      <c r="G1895" s="2">
        <f t="shared" si="29"/>
        <v>0</v>
      </c>
      <c r="H1895" s="2">
        <v>0</v>
      </c>
    </row>
    <row r="1896" spans="2:8">
      <c r="B1896" s="237" t="s">
        <v>252</v>
      </c>
      <c r="C1896" s="237" t="s">
        <v>710</v>
      </c>
      <c r="D1896" s="9" t="s">
        <v>462</v>
      </c>
      <c r="E1896" s="1">
        <v>0</v>
      </c>
      <c r="G1896" s="2">
        <f t="shared" si="29"/>
        <v>0</v>
      </c>
      <c r="H1896" s="2">
        <v>0</v>
      </c>
    </row>
    <row r="1897" spans="2:8">
      <c r="B1897" s="237" t="s">
        <v>252</v>
      </c>
      <c r="C1897" s="237" t="s">
        <v>710</v>
      </c>
      <c r="D1897" s="10" t="s">
        <v>463</v>
      </c>
      <c r="E1897" s="1">
        <v>0</v>
      </c>
      <c r="G1897" s="2">
        <f t="shared" si="29"/>
        <v>0</v>
      </c>
      <c r="H1897" s="2">
        <v>0</v>
      </c>
    </row>
    <row r="1898" spans="2:8">
      <c r="B1898" s="237" t="s">
        <v>252</v>
      </c>
      <c r="C1898" s="237" t="s">
        <v>710</v>
      </c>
      <c r="D1898" s="11" t="s">
        <v>464</v>
      </c>
      <c r="E1898" s="1">
        <v>0</v>
      </c>
      <c r="G1898" s="2">
        <f t="shared" si="29"/>
        <v>0</v>
      </c>
      <c r="H1898" s="2">
        <v>0</v>
      </c>
    </row>
    <row r="1899" spans="2:8">
      <c r="B1899" s="237" t="s">
        <v>252</v>
      </c>
      <c r="C1899" s="237" t="s">
        <v>710</v>
      </c>
      <c r="D1899" s="13" t="s">
        <v>465</v>
      </c>
      <c r="E1899" s="1">
        <v>0</v>
      </c>
      <c r="G1899" s="2">
        <f t="shared" si="29"/>
        <v>0</v>
      </c>
      <c r="H1899" s="2">
        <v>0</v>
      </c>
    </row>
    <row r="1900" spans="2:8">
      <c r="B1900" s="237" t="s">
        <v>252</v>
      </c>
      <c r="C1900" s="237" t="s">
        <v>710</v>
      </c>
      <c r="D1900" s="12" t="s">
        <v>937</v>
      </c>
      <c r="E1900" s="1">
        <v>0</v>
      </c>
      <c r="G1900" s="2">
        <f t="shared" si="29"/>
        <v>0</v>
      </c>
      <c r="H1900" s="2">
        <v>0</v>
      </c>
    </row>
    <row r="1901" spans="2:8">
      <c r="B1901" s="237" t="s">
        <v>903</v>
      </c>
      <c r="C1901" s="237" t="s">
        <v>909</v>
      </c>
      <c r="D1901" s="5" t="s">
        <v>458</v>
      </c>
      <c r="E1901" s="1">
        <v>0</v>
      </c>
      <c r="G1901" s="2">
        <f t="shared" si="29"/>
        <v>0</v>
      </c>
      <c r="H1901" s="2">
        <v>0</v>
      </c>
    </row>
    <row r="1902" spans="2:8">
      <c r="B1902" s="237" t="s">
        <v>903</v>
      </c>
      <c r="C1902" s="237" t="s">
        <v>909</v>
      </c>
      <c r="D1902" s="6" t="s">
        <v>459</v>
      </c>
      <c r="E1902" s="1">
        <v>0</v>
      </c>
      <c r="G1902" s="2">
        <f t="shared" si="29"/>
        <v>0</v>
      </c>
      <c r="H1902" s="2">
        <v>0</v>
      </c>
    </row>
    <row r="1903" spans="2:8">
      <c r="B1903" s="237" t="s">
        <v>903</v>
      </c>
      <c r="C1903" s="237" t="s">
        <v>909</v>
      </c>
      <c r="D1903" s="7" t="s">
        <v>460</v>
      </c>
      <c r="E1903" s="1">
        <v>0</v>
      </c>
      <c r="G1903" s="2">
        <f t="shared" si="29"/>
        <v>0</v>
      </c>
      <c r="H1903" s="2">
        <v>0</v>
      </c>
    </row>
    <row r="1904" spans="2:8">
      <c r="B1904" s="237" t="s">
        <v>903</v>
      </c>
      <c r="C1904" s="237" t="s">
        <v>909</v>
      </c>
      <c r="D1904" s="8" t="s">
        <v>461</v>
      </c>
      <c r="E1904" s="1">
        <v>0</v>
      </c>
      <c r="G1904" s="2">
        <f t="shared" si="29"/>
        <v>0</v>
      </c>
      <c r="H1904" s="2">
        <v>0</v>
      </c>
    </row>
    <row r="1905" spans="2:8">
      <c r="B1905" s="237" t="s">
        <v>903</v>
      </c>
      <c r="C1905" s="237" t="s">
        <v>909</v>
      </c>
      <c r="D1905" s="9" t="s">
        <v>462</v>
      </c>
      <c r="E1905" s="1">
        <v>0</v>
      </c>
      <c r="G1905" s="2">
        <f t="shared" si="29"/>
        <v>0</v>
      </c>
      <c r="H1905" s="2">
        <v>0</v>
      </c>
    </row>
    <row r="1906" spans="2:8">
      <c r="B1906" s="237" t="s">
        <v>903</v>
      </c>
      <c r="C1906" s="237" t="s">
        <v>909</v>
      </c>
      <c r="D1906" s="10" t="s">
        <v>463</v>
      </c>
      <c r="E1906" s="1">
        <v>0</v>
      </c>
      <c r="G1906" s="2">
        <f t="shared" si="29"/>
        <v>0</v>
      </c>
      <c r="H1906" s="2">
        <v>0</v>
      </c>
    </row>
    <row r="1907" spans="2:8">
      <c r="B1907" s="237" t="s">
        <v>903</v>
      </c>
      <c r="C1907" s="237" t="s">
        <v>909</v>
      </c>
      <c r="D1907" s="11" t="s">
        <v>464</v>
      </c>
      <c r="E1907" s="1">
        <v>0</v>
      </c>
      <c r="G1907" s="2">
        <f t="shared" si="29"/>
        <v>0</v>
      </c>
      <c r="H1907" s="2">
        <v>0</v>
      </c>
    </row>
    <row r="1908" spans="2:8">
      <c r="B1908" s="237" t="s">
        <v>903</v>
      </c>
      <c r="C1908" s="237" t="s">
        <v>909</v>
      </c>
      <c r="D1908" s="13" t="s">
        <v>465</v>
      </c>
      <c r="E1908" s="1">
        <v>0</v>
      </c>
      <c r="G1908" s="2">
        <f t="shared" si="29"/>
        <v>0</v>
      </c>
      <c r="H1908" s="2">
        <v>0</v>
      </c>
    </row>
    <row r="1909" spans="2:8">
      <c r="B1909" s="237" t="s">
        <v>903</v>
      </c>
      <c r="C1909" s="237" t="s">
        <v>909</v>
      </c>
      <c r="D1909" s="12" t="s">
        <v>937</v>
      </c>
      <c r="E1909" s="1">
        <v>0</v>
      </c>
      <c r="G1909" s="2">
        <f t="shared" si="29"/>
        <v>0</v>
      </c>
      <c r="H1909" s="2">
        <v>0</v>
      </c>
    </row>
    <row r="1910" spans="2:8">
      <c r="B1910" s="237" t="s">
        <v>904</v>
      </c>
      <c r="C1910" s="237" t="s">
        <v>910</v>
      </c>
      <c r="D1910" s="5" t="s">
        <v>458</v>
      </c>
      <c r="E1910" s="1">
        <v>0</v>
      </c>
      <c r="G1910" s="2">
        <f t="shared" si="29"/>
        <v>0</v>
      </c>
      <c r="H1910" s="2">
        <v>0</v>
      </c>
    </row>
    <row r="1911" spans="2:8">
      <c r="B1911" s="237" t="s">
        <v>904</v>
      </c>
      <c r="C1911" s="237" t="s">
        <v>910</v>
      </c>
      <c r="D1911" s="6" t="s">
        <v>459</v>
      </c>
      <c r="E1911" s="1">
        <v>0</v>
      </c>
      <c r="G1911" s="2">
        <f t="shared" si="29"/>
        <v>0</v>
      </c>
      <c r="H1911" s="2">
        <v>0</v>
      </c>
    </row>
    <row r="1912" spans="2:8">
      <c r="B1912" s="237" t="s">
        <v>904</v>
      </c>
      <c r="C1912" s="237" t="s">
        <v>910</v>
      </c>
      <c r="D1912" s="7" t="s">
        <v>460</v>
      </c>
      <c r="E1912" s="1">
        <v>0</v>
      </c>
      <c r="G1912" s="2">
        <f t="shared" si="29"/>
        <v>0</v>
      </c>
      <c r="H1912" s="2">
        <v>0</v>
      </c>
    </row>
    <row r="1913" spans="2:8">
      <c r="B1913" s="237" t="s">
        <v>904</v>
      </c>
      <c r="C1913" s="237" t="s">
        <v>910</v>
      </c>
      <c r="D1913" s="8" t="s">
        <v>461</v>
      </c>
      <c r="E1913" s="1">
        <v>0</v>
      </c>
      <c r="G1913" s="2">
        <f t="shared" si="29"/>
        <v>0</v>
      </c>
      <c r="H1913" s="2">
        <v>0</v>
      </c>
    </row>
    <row r="1914" spans="2:8">
      <c r="B1914" s="237" t="s">
        <v>904</v>
      </c>
      <c r="C1914" s="237" t="s">
        <v>910</v>
      </c>
      <c r="D1914" s="9" t="s">
        <v>462</v>
      </c>
      <c r="E1914" s="1">
        <v>0</v>
      </c>
      <c r="G1914" s="2">
        <f t="shared" si="29"/>
        <v>0</v>
      </c>
      <c r="H1914" s="2">
        <v>0</v>
      </c>
    </row>
    <row r="1915" spans="2:8">
      <c r="B1915" s="237" t="s">
        <v>904</v>
      </c>
      <c r="C1915" s="237" t="s">
        <v>910</v>
      </c>
      <c r="D1915" s="10" t="s">
        <v>463</v>
      </c>
      <c r="E1915" s="1">
        <v>0</v>
      </c>
      <c r="G1915" s="2">
        <f t="shared" si="29"/>
        <v>0</v>
      </c>
      <c r="H1915" s="2">
        <v>0</v>
      </c>
    </row>
    <row r="1916" spans="2:8">
      <c r="B1916" s="237" t="s">
        <v>904</v>
      </c>
      <c r="C1916" s="237" t="s">
        <v>910</v>
      </c>
      <c r="D1916" s="11" t="s">
        <v>464</v>
      </c>
      <c r="E1916" s="1">
        <v>0</v>
      </c>
      <c r="G1916" s="2">
        <f t="shared" si="29"/>
        <v>0</v>
      </c>
      <c r="H1916" s="2">
        <v>0</v>
      </c>
    </row>
    <row r="1917" spans="2:8">
      <c r="B1917" s="237" t="s">
        <v>904</v>
      </c>
      <c r="C1917" s="237" t="s">
        <v>910</v>
      </c>
      <c r="D1917" s="13" t="s">
        <v>465</v>
      </c>
      <c r="E1917" s="1">
        <v>0</v>
      </c>
      <c r="G1917" s="2">
        <f t="shared" si="29"/>
        <v>0</v>
      </c>
      <c r="H1917" s="2">
        <v>0</v>
      </c>
    </row>
    <row r="1918" spans="2:8">
      <c r="B1918" s="237" t="s">
        <v>904</v>
      </c>
      <c r="C1918" s="237" t="s">
        <v>910</v>
      </c>
      <c r="D1918" s="12" t="s">
        <v>937</v>
      </c>
      <c r="E1918" s="1">
        <v>0</v>
      </c>
      <c r="G1918" s="2">
        <f t="shared" si="29"/>
        <v>0</v>
      </c>
      <c r="H1918" s="2">
        <v>0</v>
      </c>
    </row>
    <row r="1919" spans="2:8">
      <c r="B1919" s="237" t="s">
        <v>905</v>
      </c>
      <c r="C1919" s="237" t="s">
        <v>911</v>
      </c>
      <c r="D1919" s="5" t="s">
        <v>458</v>
      </c>
      <c r="E1919" s="1">
        <v>0</v>
      </c>
      <c r="G1919" s="2">
        <f t="shared" si="29"/>
        <v>0</v>
      </c>
      <c r="H1919" s="2">
        <v>0</v>
      </c>
    </row>
    <row r="1920" spans="2:8">
      <c r="B1920" s="237" t="s">
        <v>905</v>
      </c>
      <c r="C1920" s="237" t="s">
        <v>911</v>
      </c>
      <c r="D1920" s="6" t="s">
        <v>459</v>
      </c>
      <c r="E1920" s="1">
        <v>0</v>
      </c>
      <c r="G1920" s="2">
        <f t="shared" si="29"/>
        <v>0</v>
      </c>
      <c r="H1920" s="2">
        <v>0</v>
      </c>
    </row>
    <row r="1921" spans="2:8">
      <c r="B1921" s="237" t="s">
        <v>905</v>
      </c>
      <c r="C1921" s="237" t="s">
        <v>911</v>
      </c>
      <c r="D1921" s="7" t="s">
        <v>460</v>
      </c>
      <c r="E1921" s="1">
        <v>0</v>
      </c>
      <c r="G1921" s="2">
        <f t="shared" si="29"/>
        <v>0</v>
      </c>
      <c r="H1921" s="2">
        <v>0</v>
      </c>
    </row>
    <row r="1922" spans="2:8">
      <c r="B1922" s="237" t="s">
        <v>905</v>
      </c>
      <c r="C1922" s="237" t="s">
        <v>911</v>
      </c>
      <c r="D1922" s="8" t="s">
        <v>461</v>
      </c>
      <c r="E1922" s="1">
        <v>0</v>
      </c>
      <c r="G1922" s="2">
        <f t="shared" ref="G1922:G1985" si="30">E1922*F1922</f>
        <v>0</v>
      </c>
      <c r="H1922" s="2">
        <v>0</v>
      </c>
    </row>
    <row r="1923" spans="2:8">
      <c r="B1923" s="237" t="s">
        <v>905</v>
      </c>
      <c r="C1923" s="237" t="s">
        <v>911</v>
      </c>
      <c r="D1923" s="9" t="s">
        <v>462</v>
      </c>
      <c r="E1923" s="1">
        <v>0</v>
      </c>
      <c r="G1923" s="2">
        <f t="shared" si="30"/>
        <v>0</v>
      </c>
      <c r="H1923" s="2">
        <v>0</v>
      </c>
    </row>
    <row r="1924" spans="2:8">
      <c r="B1924" s="237" t="s">
        <v>905</v>
      </c>
      <c r="C1924" s="237" t="s">
        <v>911</v>
      </c>
      <c r="D1924" s="10" t="s">
        <v>463</v>
      </c>
      <c r="E1924" s="1">
        <v>0</v>
      </c>
      <c r="G1924" s="2">
        <f t="shared" si="30"/>
        <v>0</v>
      </c>
      <c r="H1924" s="2">
        <v>0</v>
      </c>
    </row>
    <row r="1925" spans="2:8">
      <c r="B1925" s="237" t="s">
        <v>905</v>
      </c>
      <c r="C1925" s="237" t="s">
        <v>911</v>
      </c>
      <c r="D1925" s="11" t="s">
        <v>464</v>
      </c>
      <c r="E1925" s="1">
        <v>0</v>
      </c>
      <c r="G1925" s="2">
        <f t="shared" si="30"/>
        <v>0</v>
      </c>
      <c r="H1925" s="2">
        <v>0</v>
      </c>
    </row>
    <row r="1926" spans="2:8">
      <c r="B1926" s="237" t="s">
        <v>905</v>
      </c>
      <c r="C1926" s="237" t="s">
        <v>911</v>
      </c>
      <c r="D1926" s="13" t="s">
        <v>465</v>
      </c>
      <c r="E1926" s="1">
        <v>0</v>
      </c>
      <c r="G1926" s="2">
        <f t="shared" si="30"/>
        <v>0</v>
      </c>
      <c r="H1926" s="2">
        <v>0</v>
      </c>
    </row>
    <row r="1927" spans="2:8">
      <c r="B1927" s="237" t="s">
        <v>905</v>
      </c>
      <c r="C1927" s="237" t="s">
        <v>911</v>
      </c>
      <c r="D1927" s="12" t="s">
        <v>937</v>
      </c>
      <c r="E1927" s="1">
        <v>0</v>
      </c>
      <c r="G1927" s="2">
        <f t="shared" si="30"/>
        <v>0</v>
      </c>
      <c r="H1927" s="2">
        <v>0</v>
      </c>
    </row>
    <row r="1928" spans="2:8">
      <c r="B1928" s="237" t="s">
        <v>906</v>
      </c>
      <c r="C1928" s="237" t="s">
        <v>912</v>
      </c>
      <c r="D1928" s="5" t="s">
        <v>458</v>
      </c>
      <c r="E1928" s="1">
        <v>0</v>
      </c>
      <c r="G1928" s="2">
        <f t="shared" si="30"/>
        <v>0</v>
      </c>
      <c r="H1928" s="2">
        <v>0</v>
      </c>
    </row>
    <row r="1929" spans="2:8">
      <c r="B1929" s="237" t="s">
        <v>906</v>
      </c>
      <c r="C1929" s="237" t="s">
        <v>912</v>
      </c>
      <c r="D1929" s="6" t="s">
        <v>459</v>
      </c>
      <c r="E1929" s="1">
        <v>0</v>
      </c>
      <c r="G1929" s="2">
        <f t="shared" si="30"/>
        <v>0</v>
      </c>
      <c r="H1929" s="2">
        <v>0</v>
      </c>
    </row>
    <row r="1930" spans="2:8">
      <c r="B1930" s="237" t="s">
        <v>906</v>
      </c>
      <c r="C1930" s="237" t="s">
        <v>912</v>
      </c>
      <c r="D1930" s="7" t="s">
        <v>460</v>
      </c>
      <c r="E1930" s="1">
        <v>0</v>
      </c>
      <c r="G1930" s="2">
        <f t="shared" si="30"/>
        <v>0</v>
      </c>
      <c r="H1930" s="2">
        <v>0</v>
      </c>
    </row>
    <row r="1931" spans="2:8">
      <c r="B1931" s="237" t="s">
        <v>906</v>
      </c>
      <c r="C1931" s="237" t="s">
        <v>912</v>
      </c>
      <c r="D1931" s="8" t="s">
        <v>461</v>
      </c>
      <c r="E1931" s="1">
        <v>0</v>
      </c>
      <c r="G1931" s="2">
        <f t="shared" si="30"/>
        <v>0</v>
      </c>
      <c r="H1931" s="2">
        <v>0</v>
      </c>
    </row>
    <row r="1932" spans="2:8">
      <c r="B1932" s="237" t="s">
        <v>906</v>
      </c>
      <c r="C1932" s="237" t="s">
        <v>912</v>
      </c>
      <c r="D1932" s="9" t="s">
        <v>462</v>
      </c>
      <c r="E1932" s="1">
        <v>0</v>
      </c>
      <c r="G1932" s="2">
        <f t="shared" si="30"/>
        <v>0</v>
      </c>
      <c r="H1932" s="2">
        <v>0</v>
      </c>
    </row>
    <row r="1933" spans="2:8">
      <c r="B1933" s="237" t="s">
        <v>906</v>
      </c>
      <c r="C1933" s="237" t="s">
        <v>912</v>
      </c>
      <c r="D1933" s="10" t="s">
        <v>463</v>
      </c>
      <c r="E1933" s="1">
        <v>0</v>
      </c>
      <c r="G1933" s="2">
        <f t="shared" si="30"/>
        <v>0</v>
      </c>
      <c r="H1933" s="2">
        <v>0</v>
      </c>
    </row>
    <row r="1934" spans="2:8">
      <c r="B1934" s="237" t="s">
        <v>906</v>
      </c>
      <c r="C1934" s="237" t="s">
        <v>912</v>
      </c>
      <c r="D1934" s="11" t="s">
        <v>464</v>
      </c>
      <c r="E1934" s="1">
        <v>0</v>
      </c>
      <c r="G1934" s="2">
        <f t="shared" si="30"/>
        <v>0</v>
      </c>
      <c r="H1934" s="2">
        <v>0</v>
      </c>
    </row>
    <row r="1935" spans="2:8">
      <c r="B1935" s="237" t="s">
        <v>906</v>
      </c>
      <c r="C1935" s="237" t="s">
        <v>912</v>
      </c>
      <c r="D1935" s="13" t="s">
        <v>465</v>
      </c>
      <c r="E1935" s="1">
        <v>0</v>
      </c>
      <c r="G1935" s="2">
        <f t="shared" si="30"/>
        <v>0</v>
      </c>
      <c r="H1935" s="2">
        <v>0</v>
      </c>
    </row>
    <row r="1936" spans="2:8">
      <c r="B1936" s="237" t="s">
        <v>906</v>
      </c>
      <c r="C1936" s="237" t="s">
        <v>912</v>
      </c>
      <c r="D1936" s="12" t="s">
        <v>937</v>
      </c>
      <c r="E1936" s="1">
        <v>0</v>
      </c>
      <c r="G1936" s="2">
        <f t="shared" si="30"/>
        <v>0</v>
      </c>
      <c r="H1936" s="2">
        <v>0</v>
      </c>
    </row>
    <row r="1937" spans="2:8">
      <c r="B1937" s="237" t="s">
        <v>914</v>
      </c>
      <c r="C1937" s="237" t="s">
        <v>919</v>
      </c>
      <c r="D1937" s="5" t="s">
        <v>458</v>
      </c>
      <c r="E1937" s="1">
        <v>0</v>
      </c>
      <c r="G1937" s="2">
        <f t="shared" si="30"/>
        <v>0</v>
      </c>
      <c r="H1937" s="2">
        <v>0</v>
      </c>
    </row>
    <row r="1938" spans="2:8">
      <c r="B1938" s="237" t="s">
        <v>914</v>
      </c>
      <c r="C1938" s="237" t="s">
        <v>919</v>
      </c>
      <c r="D1938" s="6" t="s">
        <v>459</v>
      </c>
      <c r="E1938" s="1">
        <v>0</v>
      </c>
      <c r="G1938" s="2">
        <f t="shared" si="30"/>
        <v>0</v>
      </c>
      <c r="H1938" s="2">
        <v>0</v>
      </c>
    </row>
    <row r="1939" spans="2:8">
      <c r="B1939" s="237" t="s">
        <v>914</v>
      </c>
      <c r="C1939" s="237" t="s">
        <v>919</v>
      </c>
      <c r="D1939" s="7" t="s">
        <v>460</v>
      </c>
      <c r="E1939" s="1">
        <v>0</v>
      </c>
      <c r="G1939" s="2">
        <f t="shared" si="30"/>
        <v>0</v>
      </c>
      <c r="H1939" s="2">
        <v>0</v>
      </c>
    </row>
    <row r="1940" spans="2:8">
      <c r="B1940" s="237" t="s">
        <v>914</v>
      </c>
      <c r="C1940" s="237" t="s">
        <v>919</v>
      </c>
      <c r="D1940" s="8" t="s">
        <v>461</v>
      </c>
      <c r="E1940" s="1">
        <v>0</v>
      </c>
      <c r="G1940" s="2">
        <f t="shared" si="30"/>
        <v>0</v>
      </c>
      <c r="H1940" s="2">
        <v>0</v>
      </c>
    </row>
    <row r="1941" spans="2:8">
      <c r="B1941" s="237" t="s">
        <v>914</v>
      </c>
      <c r="C1941" s="237" t="s">
        <v>919</v>
      </c>
      <c r="D1941" s="9" t="s">
        <v>462</v>
      </c>
      <c r="E1941" s="1">
        <v>0</v>
      </c>
      <c r="G1941" s="2">
        <f t="shared" si="30"/>
        <v>0</v>
      </c>
      <c r="H1941" s="2">
        <v>0</v>
      </c>
    </row>
    <row r="1942" spans="2:8">
      <c r="B1942" s="237" t="s">
        <v>914</v>
      </c>
      <c r="C1942" s="237" t="s">
        <v>919</v>
      </c>
      <c r="D1942" s="10" t="s">
        <v>463</v>
      </c>
      <c r="E1942" s="1">
        <v>0</v>
      </c>
      <c r="G1942" s="2">
        <f t="shared" si="30"/>
        <v>0</v>
      </c>
      <c r="H1942" s="2">
        <v>0</v>
      </c>
    </row>
    <row r="1943" spans="2:8">
      <c r="B1943" s="237" t="s">
        <v>914</v>
      </c>
      <c r="C1943" s="237" t="s">
        <v>919</v>
      </c>
      <c r="D1943" s="11" t="s">
        <v>464</v>
      </c>
      <c r="E1943" s="1">
        <v>0</v>
      </c>
      <c r="G1943" s="2">
        <f t="shared" si="30"/>
        <v>0</v>
      </c>
      <c r="H1943" s="2">
        <v>0</v>
      </c>
    </row>
    <row r="1944" spans="2:8">
      <c r="B1944" s="237" t="s">
        <v>914</v>
      </c>
      <c r="C1944" s="237" t="s">
        <v>919</v>
      </c>
      <c r="D1944" s="13" t="s">
        <v>465</v>
      </c>
      <c r="E1944" s="1">
        <v>0</v>
      </c>
      <c r="G1944" s="2">
        <f t="shared" si="30"/>
        <v>0</v>
      </c>
      <c r="H1944" s="2">
        <v>0</v>
      </c>
    </row>
    <row r="1945" spans="2:8">
      <c r="B1945" s="237" t="s">
        <v>914</v>
      </c>
      <c r="C1945" s="237" t="s">
        <v>919</v>
      </c>
      <c r="D1945" s="12" t="s">
        <v>937</v>
      </c>
      <c r="E1945" s="1">
        <v>0</v>
      </c>
      <c r="G1945" s="2">
        <f t="shared" si="30"/>
        <v>0</v>
      </c>
      <c r="H1945" s="2">
        <v>0</v>
      </c>
    </row>
    <row r="1946" spans="2:8">
      <c r="B1946" s="237" t="s">
        <v>915</v>
      </c>
      <c r="C1946" s="237" t="s">
        <v>920</v>
      </c>
      <c r="D1946" s="5" t="s">
        <v>458</v>
      </c>
      <c r="E1946" s="1">
        <v>0</v>
      </c>
      <c r="G1946" s="2">
        <f t="shared" si="30"/>
        <v>0</v>
      </c>
      <c r="H1946" s="2">
        <v>0</v>
      </c>
    </row>
    <row r="1947" spans="2:8">
      <c r="B1947" s="237" t="s">
        <v>915</v>
      </c>
      <c r="C1947" s="237" t="s">
        <v>920</v>
      </c>
      <c r="D1947" s="6" t="s">
        <v>459</v>
      </c>
      <c r="E1947" s="1">
        <v>0</v>
      </c>
      <c r="G1947" s="2">
        <f t="shared" si="30"/>
        <v>0</v>
      </c>
      <c r="H1947" s="2">
        <v>0</v>
      </c>
    </row>
    <row r="1948" spans="2:8">
      <c r="B1948" s="237" t="s">
        <v>915</v>
      </c>
      <c r="C1948" s="237" t="s">
        <v>920</v>
      </c>
      <c r="D1948" s="7" t="s">
        <v>460</v>
      </c>
      <c r="E1948" s="1">
        <v>0</v>
      </c>
      <c r="G1948" s="2">
        <f t="shared" si="30"/>
        <v>0</v>
      </c>
      <c r="H1948" s="2">
        <v>0</v>
      </c>
    </row>
    <row r="1949" spans="2:8">
      <c r="B1949" s="237" t="s">
        <v>915</v>
      </c>
      <c r="C1949" s="237" t="s">
        <v>920</v>
      </c>
      <c r="D1949" s="8" t="s">
        <v>461</v>
      </c>
      <c r="E1949" s="1">
        <v>0</v>
      </c>
      <c r="G1949" s="2">
        <f t="shared" si="30"/>
        <v>0</v>
      </c>
      <c r="H1949" s="2">
        <v>0</v>
      </c>
    </row>
    <row r="1950" spans="2:8">
      <c r="B1950" s="237" t="s">
        <v>915</v>
      </c>
      <c r="C1950" s="237" t="s">
        <v>920</v>
      </c>
      <c r="D1950" s="9" t="s">
        <v>462</v>
      </c>
      <c r="E1950" s="1">
        <v>0</v>
      </c>
      <c r="G1950" s="2">
        <f t="shared" si="30"/>
        <v>0</v>
      </c>
      <c r="H1950" s="2">
        <v>0</v>
      </c>
    </row>
    <row r="1951" spans="2:8">
      <c r="B1951" s="237" t="s">
        <v>915</v>
      </c>
      <c r="C1951" s="237" t="s">
        <v>920</v>
      </c>
      <c r="D1951" s="10" t="s">
        <v>463</v>
      </c>
      <c r="E1951" s="1">
        <v>0</v>
      </c>
      <c r="G1951" s="2">
        <f t="shared" si="30"/>
        <v>0</v>
      </c>
      <c r="H1951" s="2">
        <v>0</v>
      </c>
    </row>
    <row r="1952" spans="2:8">
      <c r="B1952" s="237" t="s">
        <v>915</v>
      </c>
      <c r="C1952" s="237" t="s">
        <v>920</v>
      </c>
      <c r="D1952" s="11" t="s">
        <v>464</v>
      </c>
      <c r="E1952" s="1">
        <v>0</v>
      </c>
      <c r="G1952" s="2">
        <f t="shared" si="30"/>
        <v>0</v>
      </c>
      <c r="H1952" s="2">
        <v>0</v>
      </c>
    </row>
    <row r="1953" spans="2:8">
      <c r="B1953" s="237" t="s">
        <v>915</v>
      </c>
      <c r="C1953" s="237" t="s">
        <v>920</v>
      </c>
      <c r="D1953" s="13" t="s">
        <v>465</v>
      </c>
      <c r="E1953" s="1">
        <v>0</v>
      </c>
      <c r="G1953" s="2">
        <f t="shared" si="30"/>
        <v>0</v>
      </c>
      <c r="H1953" s="2">
        <v>0</v>
      </c>
    </row>
    <row r="1954" spans="2:8">
      <c r="B1954" s="237" t="s">
        <v>915</v>
      </c>
      <c r="C1954" s="237" t="s">
        <v>920</v>
      </c>
      <c r="D1954" s="12" t="s">
        <v>937</v>
      </c>
      <c r="E1954" s="1">
        <v>0</v>
      </c>
      <c r="G1954" s="2">
        <f t="shared" si="30"/>
        <v>0</v>
      </c>
      <c r="H1954" s="2">
        <v>0</v>
      </c>
    </row>
    <row r="1955" spans="2:8">
      <c r="B1955" s="237" t="s">
        <v>916</v>
      </c>
      <c r="C1955" s="237" t="s">
        <v>921</v>
      </c>
      <c r="D1955" s="5" t="s">
        <v>458</v>
      </c>
      <c r="E1955" s="1">
        <v>0</v>
      </c>
      <c r="G1955" s="2">
        <f t="shared" si="30"/>
        <v>0</v>
      </c>
      <c r="H1955" s="2">
        <v>0</v>
      </c>
    </row>
    <row r="1956" spans="2:8">
      <c r="B1956" s="237" t="s">
        <v>916</v>
      </c>
      <c r="C1956" s="237" t="s">
        <v>921</v>
      </c>
      <c r="D1956" s="6" t="s">
        <v>459</v>
      </c>
      <c r="E1956" s="1">
        <v>0</v>
      </c>
      <c r="G1956" s="2">
        <f t="shared" si="30"/>
        <v>0</v>
      </c>
      <c r="H1956" s="2">
        <v>0</v>
      </c>
    </row>
    <row r="1957" spans="2:8">
      <c r="B1957" s="237" t="s">
        <v>916</v>
      </c>
      <c r="C1957" s="237" t="s">
        <v>921</v>
      </c>
      <c r="D1957" s="7" t="s">
        <v>460</v>
      </c>
      <c r="E1957" s="1">
        <v>0</v>
      </c>
      <c r="G1957" s="2">
        <f t="shared" si="30"/>
        <v>0</v>
      </c>
      <c r="H1957" s="2">
        <v>0</v>
      </c>
    </row>
    <row r="1958" spans="2:8">
      <c r="B1958" s="237" t="s">
        <v>916</v>
      </c>
      <c r="C1958" s="237" t="s">
        <v>921</v>
      </c>
      <c r="D1958" s="8" t="s">
        <v>461</v>
      </c>
      <c r="E1958" s="1">
        <v>0</v>
      </c>
      <c r="G1958" s="2">
        <f t="shared" si="30"/>
        <v>0</v>
      </c>
      <c r="H1958" s="2">
        <v>0</v>
      </c>
    </row>
    <row r="1959" spans="2:8">
      <c r="B1959" s="237" t="s">
        <v>916</v>
      </c>
      <c r="C1959" s="237" t="s">
        <v>921</v>
      </c>
      <c r="D1959" s="9" t="s">
        <v>462</v>
      </c>
      <c r="E1959" s="1">
        <v>0</v>
      </c>
      <c r="G1959" s="2">
        <f t="shared" si="30"/>
        <v>0</v>
      </c>
      <c r="H1959" s="2">
        <v>0</v>
      </c>
    </row>
    <row r="1960" spans="2:8">
      <c r="B1960" s="237" t="s">
        <v>916</v>
      </c>
      <c r="C1960" s="237" t="s">
        <v>921</v>
      </c>
      <c r="D1960" s="10" t="s">
        <v>463</v>
      </c>
      <c r="E1960" s="1">
        <v>0</v>
      </c>
      <c r="G1960" s="2">
        <f t="shared" si="30"/>
        <v>0</v>
      </c>
      <c r="H1960" s="2">
        <v>0</v>
      </c>
    </row>
    <row r="1961" spans="2:8">
      <c r="B1961" s="237" t="s">
        <v>916</v>
      </c>
      <c r="C1961" s="237" t="s">
        <v>921</v>
      </c>
      <c r="D1961" s="11" t="s">
        <v>464</v>
      </c>
      <c r="E1961" s="1">
        <v>0</v>
      </c>
      <c r="G1961" s="2">
        <f t="shared" si="30"/>
        <v>0</v>
      </c>
      <c r="H1961" s="2">
        <v>0</v>
      </c>
    </row>
    <row r="1962" spans="2:8">
      <c r="B1962" s="237" t="s">
        <v>916</v>
      </c>
      <c r="C1962" s="237" t="s">
        <v>921</v>
      </c>
      <c r="D1962" s="13" t="s">
        <v>465</v>
      </c>
      <c r="E1962" s="1">
        <v>0</v>
      </c>
      <c r="G1962" s="2">
        <f t="shared" si="30"/>
        <v>0</v>
      </c>
      <c r="H1962" s="2">
        <v>0</v>
      </c>
    </row>
    <row r="1963" spans="2:8">
      <c r="B1963" s="237" t="s">
        <v>916</v>
      </c>
      <c r="C1963" s="237" t="s">
        <v>921</v>
      </c>
      <c r="D1963" s="12" t="s">
        <v>937</v>
      </c>
      <c r="E1963" s="1">
        <v>0</v>
      </c>
      <c r="G1963" s="2">
        <f t="shared" si="30"/>
        <v>0</v>
      </c>
      <c r="H1963" s="2">
        <v>0</v>
      </c>
    </row>
    <row r="1964" spans="2:8">
      <c r="B1964" s="237" t="s">
        <v>917</v>
      </c>
      <c r="C1964" s="237" t="s">
        <v>922</v>
      </c>
      <c r="D1964" s="5" t="s">
        <v>458</v>
      </c>
      <c r="E1964" s="1">
        <v>0</v>
      </c>
      <c r="G1964" s="2">
        <f t="shared" si="30"/>
        <v>0</v>
      </c>
      <c r="H1964" s="2">
        <v>0</v>
      </c>
    </row>
    <row r="1965" spans="2:8">
      <c r="B1965" s="237" t="s">
        <v>917</v>
      </c>
      <c r="C1965" s="237" t="s">
        <v>922</v>
      </c>
      <c r="D1965" s="6" t="s">
        <v>459</v>
      </c>
      <c r="E1965" s="1">
        <v>0</v>
      </c>
      <c r="G1965" s="2">
        <f t="shared" si="30"/>
        <v>0</v>
      </c>
      <c r="H1965" s="2">
        <v>0</v>
      </c>
    </row>
    <row r="1966" spans="2:8">
      <c r="B1966" s="237" t="s">
        <v>917</v>
      </c>
      <c r="C1966" s="237" t="s">
        <v>922</v>
      </c>
      <c r="D1966" s="7" t="s">
        <v>460</v>
      </c>
      <c r="E1966" s="1">
        <v>0</v>
      </c>
      <c r="G1966" s="2">
        <f t="shared" si="30"/>
        <v>0</v>
      </c>
      <c r="H1966" s="2">
        <v>0</v>
      </c>
    </row>
    <row r="1967" spans="2:8">
      <c r="B1967" s="237" t="s">
        <v>917</v>
      </c>
      <c r="C1967" s="237" t="s">
        <v>922</v>
      </c>
      <c r="D1967" s="8" t="s">
        <v>461</v>
      </c>
      <c r="E1967" s="1">
        <v>0</v>
      </c>
      <c r="G1967" s="2">
        <f t="shared" si="30"/>
        <v>0</v>
      </c>
      <c r="H1967" s="2">
        <v>0</v>
      </c>
    </row>
    <row r="1968" spans="2:8">
      <c r="B1968" s="237" t="s">
        <v>917</v>
      </c>
      <c r="C1968" s="237" t="s">
        <v>922</v>
      </c>
      <c r="D1968" s="9" t="s">
        <v>462</v>
      </c>
      <c r="E1968" s="1">
        <v>0</v>
      </c>
      <c r="G1968" s="2">
        <f t="shared" si="30"/>
        <v>0</v>
      </c>
      <c r="H1968" s="2">
        <v>0</v>
      </c>
    </row>
    <row r="1969" spans="2:8">
      <c r="B1969" s="237" t="s">
        <v>917</v>
      </c>
      <c r="C1969" s="237" t="s">
        <v>922</v>
      </c>
      <c r="D1969" s="10" t="s">
        <v>463</v>
      </c>
      <c r="E1969" s="1">
        <v>0</v>
      </c>
      <c r="G1969" s="2">
        <f t="shared" si="30"/>
        <v>0</v>
      </c>
      <c r="H1969" s="2">
        <v>0</v>
      </c>
    </row>
    <row r="1970" spans="2:8">
      <c r="B1970" s="237" t="s">
        <v>917</v>
      </c>
      <c r="C1970" s="237" t="s">
        <v>922</v>
      </c>
      <c r="D1970" s="11" t="s">
        <v>464</v>
      </c>
      <c r="E1970" s="1">
        <v>0</v>
      </c>
      <c r="G1970" s="2">
        <f t="shared" si="30"/>
        <v>0</v>
      </c>
      <c r="H1970" s="2">
        <v>0</v>
      </c>
    </row>
    <row r="1971" spans="2:8">
      <c r="B1971" s="237" t="s">
        <v>917</v>
      </c>
      <c r="C1971" s="237" t="s">
        <v>922</v>
      </c>
      <c r="D1971" s="13" t="s">
        <v>465</v>
      </c>
      <c r="E1971" s="1">
        <v>0</v>
      </c>
      <c r="G1971" s="2">
        <f t="shared" si="30"/>
        <v>0</v>
      </c>
      <c r="H1971" s="2">
        <v>0</v>
      </c>
    </row>
    <row r="1972" spans="2:8">
      <c r="B1972" s="237" t="s">
        <v>917</v>
      </c>
      <c r="C1972" s="237" t="s">
        <v>922</v>
      </c>
      <c r="D1972" s="12" t="s">
        <v>937</v>
      </c>
      <c r="E1972" s="1">
        <v>0</v>
      </c>
      <c r="G1972" s="2">
        <f t="shared" si="30"/>
        <v>0</v>
      </c>
      <c r="H1972" s="2">
        <v>0</v>
      </c>
    </row>
    <row r="1973" spans="2:8">
      <c r="B1973" s="237" t="s">
        <v>918</v>
      </c>
      <c r="C1973" s="237" t="s">
        <v>923</v>
      </c>
      <c r="D1973" s="5" t="s">
        <v>458</v>
      </c>
      <c r="E1973" s="1">
        <v>0</v>
      </c>
      <c r="G1973" s="2">
        <f t="shared" si="30"/>
        <v>0</v>
      </c>
      <c r="H1973" s="2">
        <v>0</v>
      </c>
    </row>
    <row r="1974" spans="2:8">
      <c r="B1974" s="237" t="s">
        <v>918</v>
      </c>
      <c r="C1974" s="237" t="s">
        <v>923</v>
      </c>
      <c r="D1974" s="6" t="s">
        <v>459</v>
      </c>
      <c r="E1974" s="1">
        <v>0</v>
      </c>
      <c r="G1974" s="2">
        <f t="shared" si="30"/>
        <v>0</v>
      </c>
      <c r="H1974" s="2">
        <v>0</v>
      </c>
    </row>
    <row r="1975" spans="2:8">
      <c r="B1975" s="237" t="s">
        <v>918</v>
      </c>
      <c r="C1975" s="237" t="s">
        <v>923</v>
      </c>
      <c r="D1975" s="7" t="s">
        <v>460</v>
      </c>
      <c r="E1975" s="1">
        <v>0</v>
      </c>
      <c r="G1975" s="2">
        <f t="shared" si="30"/>
        <v>0</v>
      </c>
      <c r="H1975" s="2">
        <v>0</v>
      </c>
    </row>
    <row r="1976" spans="2:8">
      <c r="B1976" s="237" t="s">
        <v>918</v>
      </c>
      <c r="C1976" s="237" t="s">
        <v>923</v>
      </c>
      <c r="D1976" s="8" t="s">
        <v>461</v>
      </c>
      <c r="E1976" s="1">
        <v>0</v>
      </c>
      <c r="G1976" s="2">
        <f t="shared" si="30"/>
        <v>0</v>
      </c>
      <c r="H1976" s="2">
        <v>0</v>
      </c>
    </row>
    <row r="1977" spans="2:8">
      <c r="B1977" s="237" t="s">
        <v>918</v>
      </c>
      <c r="C1977" s="237" t="s">
        <v>923</v>
      </c>
      <c r="D1977" s="9" t="s">
        <v>462</v>
      </c>
      <c r="E1977" s="1">
        <v>0</v>
      </c>
      <c r="G1977" s="2">
        <f t="shared" si="30"/>
        <v>0</v>
      </c>
      <c r="H1977" s="2">
        <v>0</v>
      </c>
    </row>
    <row r="1978" spans="2:8">
      <c r="B1978" s="237" t="s">
        <v>918</v>
      </c>
      <c r="C1978" s="237" t="s">
        <v>923</v>
      </c>
      <c r="D1978" s="10" t="s">
        <v>463</v>
      </c>
      <c r="E1978" s="1">
        <v>0</v>
      </c>
      <c r="G1978" s="2">
        <f t="shared" si="30"/>
        <v>0</v>
      </c>
      <c r="H1978" s="2">
        <v>0</v>
      </c>
    </row>
    <row r="1979" spans="2:8">
      <c r="B1979" s="237" t="s">
        <v>918</v>
      </c>
      <c r="C1979" s="237" t="s">
        <v>923</v>
      </c>
      <c r="D1979" s="11" t="s">
        <v>464</v>
      </c>
      <c r="E1979" s="1">
        <v>0</v>
      </c>
      <c r="G1979" s="2">
        <f t="shared" si="30"/>
        <v>0</v>
      </c>
      <c r="H1979" s="2">
        <v>0</v>
      </c>
    </row>
    <row r="1980" spans="2:8">
      <c r="B1980" s="237" t="s">
        <v>918</v>
      </c>
      <c r="C1980" s="237" t="s">
        <v>923</v>
      </c>
      <c r="D1980" s="13" t="s">
        <v>465</v>
      </c>
      <c r="E1980" s="1">
        <v>0</v>
      </c>
      <c r="G1980" s="2">
        <f t="shared" si="30"/>
        <v>0</v>
      </c>
      <c r="H1980" s="2">
        <v>0</v>
      </c>
    </row>
    <row r="1981" spans="2:8">
      <c r="B1981" s="237" t="s">
        <v>918</v>
      </c>
      <c r="C1981" s="237" t="s">
        <v>923</v>
      </c>
      <c r="D1981" s="12" t="s">
        <v>937</v>
      </c>
      <c r="E1981" s="1">
        <v>0</v>
      </c>
      <c r="G1981" s="2">
        <f t="shared" si="30"/>
        <v>0</v>
      </c>
      <c r="H1981" s="2">
        <v>0</v>
      </c>
    </row>
    <row r="1982" spans="2:8">
      <c r="B1982" s="237" t="s">
        <v>1424</v>
      </c>
      <c r="C1982" s="237" t="s">
        <v>1425</v>
      </c>
      <c r="D1982" s="5" t="s">
        <v>458</v>
      </c>
      <c r="E1982" s="1">
        <v>0</v>
      </c>
      <c r="G1982" s="2">
        <f t="shared" si="30"/>
        <v>0</v>
      </c>
      <c r="H1982" s="2">
        <v>0</v>
      </c>
    </row>
    <row r="1983" spans="2:8">
      <c r="B1983" s="237" t="s">
        <v>1424</v>
      </c>
      <c r="C1983" s="237" t="s">
        <v>1425</v>
      </c>
      <c r="D1983" s="6" t="s">
        <v>459</v>
      </c>
      <c r="E1983" s="1">
        <v>0</v>
      </c>
      <c r="G1983" s="2">
        <f t="shared" si="30"/>
        <v>0</v>
      </c>
      <c r="H1983" s="2">
        <v>0</v>
      </c>
    </row>
    <row r="1984" spans="2:8">
      <c r="B1984" s="237" t="s">
        <v>1424</v>
      </c>
      <c r="C1984" s="237" t="s">
        <v>1425</v>
      </c>
      <c r="D1984" s="7" t="s">
        <v>460</v>
      </c>
      <c r="E1984" s="1">
        <v>0</v>
      </c>
      <c r="G1984" s="2">
        <f t="shared" si="30"/>
        <v>0</v>
      </c>
      <c r="H1984" s="2">
        <v>0</v>
      </c>
    </row>
    <row r="1985" spans="1:8">
      <c r="B1985" s="237" t="s">
        <v>1424</v>
      </c>
      <c r="C1985" s="237" t="s">
        <v>1425</v>
      </c>
      <c r="D1985" s="8" t="s">
        <v>461</v>
      </c>
      <c r="E1985" s="1">
        <v>0</v>
      </c>
      <c r="G1985" s="2">
        <f t="shared" si="30"/>
        <v>0</v>
      </c>
      <c r="H1985" s="2">
        <v>0</v>
      </c>
    </row>
    <row r="1986" spans="1:8">
      <c r="B1986" s="237" t="s">
        <v>1424</v>
      </c>
      <c r="C1986" s="237" t="s">
        <v>1425</v>
      </c>
      <c r="D1986" s="9" t="s">
        <v>462</v>
      </c>
      <c r="E1986" s="1">
        <v>0</v>
      </c>
      <c r="G1986" s="2">
        <f t="shared" ref="G1986:G2049" si="31">E1986*F1986</f>
        <v>0</v>
      </c>
      <c r="H1986" s="2">
        <v>0</v>
      </c>
    </row>
    <row r="1987" spans="1:8">
      <c r="B1987" s="237" t="s">
        <v>1424</v>
      </c>
      <c r="C1987" s="237" t="s">
        <v>1425</v>
      </c>
      <c r="D1987" s="10" t="s">
        <v>463</v>
      </c>
      <c r="E1987" s="1">
        <v>0</v>
      </c>
      <c r="G1987" s="2">
        <f t="shared" si="31"/>
        <v>0</v>
      </c>
      <c r="H1987" s="2">
        <v>0</v>
      </c>
    </row>
    <row r="1988" spans="1:8">
      <c r="B1988" s="237" t="s">
        <v>1424</v>
      </c>
      <c r="C1988" s="237" t="s">
        <v>1425</v>
      </c>
      <c r="D1988" s="11" t="s">
        <v>464</v>
      </c>
      <c r="E1988" s="1">
        <v>0</v>
      </c>
      <c r="G1988" s="2">
        <f t="shared" si="31"/>
        <v>0</v>
      </c>
      <c r="H1988" s="2">
        <v>0</v>
      </c>
    </row>
    <row r="1989" spans="1:8">
      <c r="B1989" s="237" t="s">
        <v>1424</v>
      </c>
      <c r="C1989" s="237" t="s">
        <v>1425</v>
      </c>
      <c r="D1989" s="13" t="s">
        <v>465</v>
      </c>
      <c r="E1989" s="1">
        <v>0</v>
      </c>
      <c r="G1989" s="2">
        <f t="shared" si="31"/>
        <v>0</v>
      </c>
      <c r="H1989" s="2">
        <v>0</v>
      </c>
    </row>
    <row r="1990" spans="1:8">
      <c r="B1990" s="237" t="s">
        <v>1424</v>
      </c>
      <c r="C1990" s="237" t="s">
        <v>1425</v>
      </c>
      <c r="D1990" s="12" t="s">
        <v>937</v>
      </c>
      <c r="E1990" s="1">
        <v>0</v>
      </c>
      <c r="G1990" s="2">
        <f t="shared" si="31"/>
        <v>0</v>
      </c>
      <c r="H1990" s="2">
        <v>0</v>
      </c>
    </row>
    <row r="1991" spans="1:8">
      <c r="A1991" s="237" t="s">
        <v>966</v>
      </c>
      <c r="B1991" s="237" t="s">
        <v>964</v>
      </c>
      <c r="C1991" s="237" t="s">
        <v>967</v>
      </c>
      <c r="D1991" s="5" t="s">
        <v>458</v>
      </c>
      <c r="E1991" s="1">
        <v>0</v>
      </c>
      <c r="G1991" s="2">
        <f t="shared" si="31"/>
        <v>0</v>
      </c>
      <c r="H1991" s="2">
        <v>0</v>
      </c>
    </row>
    <row r="1992" spans="1:8">
      <c r="A1992" s="237" t="s">
        <v>966</v>
      </c>
      <c r="B1992" s="237" t="s">
        <v>964</v>
      </c>
      <c r="C1992" s="237" t="s">
        <v>967</v>
      </c>
      <c r="D1992" s="6" t="s">
        <v>459</v>
      </c>
      <c r="E1992" s="1">
        <v>0</v>
      </c>
      <c r="G1992" s="2">
        <f t="shared" si="31"/>
        <v>0</v>
      </c>
      <c r="H1992" s="2">
        <v>0</v>
      </c>
    </row>
    <row r="1993" spans="1:8">
      <c r="A1993" s="237" t="s">
        <v>966</v>
      </c>
      <c r="B1993" s="237" t="s">
        <v>964</v>
      </c>
      <c r="C1993" s="237" t="s">
        <v>967</v>
      </c>
      <c r="D1993" s="7" t="s">
        <v>460</v>
      </c>
      <c r="E1993" s="1">
        <v>0</v>
      </c>
      <c r="G1993" s="2">
        <f t="shared" si="31"/>
        <v>0</v>
      </c>
      <c r="H1993" s="2">
        <v>0</v>
      </c>
    </row>
    <row r="1994" spans="1:8">
      <c r="A1994" s="237" t="s">
        <v>966</v>
      </c>
      <c r="B1994" s="237" t="s">
        <v>964</v>
      </c>
      <c r="C1994" s="237" t="s">
        <v>967</v>
      </c>
      <c r="D1994" s="8" t="s">
        <v>461</v>
      </c>
      <c r="E1994" s="1">
        <v>0</v>
      </c>
      <c r="G1994" s="2">
        <f t="shared" si="31"/>
        <v>0</v>
      </c>
      <c r="H1994" s="2">
        <v>0</v>
      </c>
    </row>
    <row r="1995" spans="1:8">
      <c r="A1995" s="237" t="s">
        <v>966</v>
      </c>
      <c r="B1995" s="237" t="s">
        <v>964</v>
      </c>
      <c r="C1995" s="237" t="s">
        <v>967</v>
      </c>
      <c r="D1995" s="9" t="s">
        <v>462</v>
      </c>
      <c r="E1995" s="1">
        <v>0</v>
      </c>
      <c r="G1995" s="2">
        <f t="shared" si="31"/>
        <v>0</v>
      </c>
      <c r="H1995" s="2">
        <v>0</v>
      </c>
    </row>
    <row r="1996" spans="1:8">
      <c r="A1996" s="237" t="s">
        <v>966</v>
      </c>
      <c r="B1996" s="237" t="s">
        <v>964</v>
      </c>
      <c r="C1996" s="237" t="s">
        <v>967</v>
      </c>
      <c r="D1996" s="10" t="s">
        <v>463</v>
      </c>
      <c r="E1996" s="1">
        <v>0</v>
      </c>
      <c r="G1996" s="2">
        <f t="shared" si="31"/>
        <v>0</v>
      </c>
      <c r="H1996" s="2">
        <v>0</v>
      </c>
    </row>
    <row r="1997" spans="1:8">
      <c r="A1997" s="237" t="s">
        <v>966</v>
      </c>
      <c r="B1997" s="237" t="s">
        <v>964</v>
      </c>
      <c r="C1997" s="237" t="s">
        <v>967</v>
      </c>
      <c r="D1997" s="11" t="s">
        <v>464</v>
      </c>
      <c r="E1997" s="1">
        <v>0</v>
      </c>
      <c r="G1997" s="2">
        <f t="shared" si="31"/>
        <v>0</v>
      </c>
      <c r="H1997" s="2">
        <v>0</v>
      </c>
    </row>
    <row r="1998" spans="1:8">
      <c r="A1998" s="237" t="s">
        <v>966</v>
      </c>
      <c r="B1998" s="237" t="s">
        <v>964</v>
      </c>
      <c r="C1998" s="237" t="s">
        <v>967</v>
      </c>
      <c r="D1998" s="13" t="s">
        <v>465</v>
      </c>
      <c r="E1998" s="1">
        <v>0</v>
      </c>
      <c r="G1998" s="2">
        <f t="shared" si="31"/>
        <v>0</v>
      </c>
      <c r="H1998" s="2">
        <v>0</v>
      </c>
    </row>
    <row r="1999" spans="1:8">
      <c r="A1999" s="237" t="s">
        <v>966</v>
      </c>
      <c r="B1999" s="237" t="s">
        <v>964</v>
      </c>
      <c r="C1999" s="237" t="s">
        <v>967</v>
      </c>
      <c r="D1999" s="12" t="s">
        <v>937</v>
      </c>
      <c r="E1999" s="1">
        <v>0</v>
      </c>
      <c r="G1999" s="2">
        <f t="shared" si="31"/>
        <v>0</v>
      </c>
      <c r="H1999" s="2">
        <v>0</v>
      </c>
    </row>
    <row r="2000" spans="1:8">
      <c r="A2000" s="237" t="s">
        <v>966</v>
      </c>
      <c r="B2000" s="237" t="s">
        <v>965</v>
      </c>
      <c r="C2000" s="237" t="s">
        <v>968</v>
      </c>
      <c r="D2000" s="5" t="s">
        <v>458</v>
      </c>
      <c r="E2000" s="1">
        <v>0</v>
      </c>
      <c r="G2000" s="2">
        <f t="shared" si="31"/>
        <v>0</v>
      </c>
      <c r="H2000" s="2">
        <v>0</v>
      </c>
    </row>
    <row r="2001" spans="1:8">
      <c r="A2001" s="237" t="s">
        <v>966</v>
      </c>
      <c r="B2001" s="237" t="s">
        <v>965</v>
      </c>
      <c r="C2001" s="237" t="s">
        <v>968</v>
      </c>
      <c r="D2001" s="6" t="s">
        <v>459</v>
      </c>
      <c r="E2001" s="1">
        <v>0</v>
      </c>
      <c r="G2001" s="2">
        <f t="shared" si="31"/>
        <v>0</v>
      </c>
      <c r="H2001" s="2">
        <v>0</v>
      </c>
    </row>
    <row r="2002" spans="1:8">
      <c r="A2002" s="237" t="s">
        <v>966</v>
      </c>
      <c r="B2002" s="237" t="s">
        <v>965</v>
      </c>
      <c r="C2002" s="237" t="s">
        <v>968</v>
      </c>
      <c r="D2002" s="7" t="s">
        <v>460</v>
      </c>
      <c r="E2002" s="1">
        <v>0</v>
      </c>
      <c r="G2002" s="2">
        <f t="shared" si="31"/>
        <v>0</v>
      </c>
      <c r="H2002" s="2">
        <v>0</v>
      </c>
    </row>
    <row r="2003" spans="1:8">
      <c r="A2003" s="237" t="s">
        <v>966</v>
      </c>
      <c r="B2003" s="237" t="s">
        <v>965</v>
      </c>
      <c r="C2003" s="237" t="s">
        <v>968</v>
      </c>
      <c r="D2003" s="8" t="s">
        <v>461</v>
      </c>
      <c r="E2003" s="1">
        <v>0</v>
      </c>
      <c r="G2003" s="2">
        <f t="shared" si="31"/>
        <v>0</v>
      </c>
      <c r="H2003" s="2">
        <v>0</v>
      </c>
    </row>
    <row r="2004" spans="1:8">
      <c r="A2004" s="237" t="s">
        <v>966</v>
      </c>
      <c r="B2004" s="237" t="s">
        <v>965</v>
      </c>
      <c r="C2004" s="237" t="s">
        <v>968</v>
      </c>
      <c r="D2004" s="9" t="s">
        <v>462</v>
      </c>
      <c r="E2004" s="1">
        <v>0</v>
      </c>
      <c r="G2004" s="2">
        <f t="shared" si="31"/>
        <v>0</v>
      </c>
      <c r="H2004" s="2">
        <v>0</v>
      </c>
    </row>
    <row r="2005" spans="1:8">
      <c r="A2005" s="237" t="s">
        <v>966</v>
      </c>
      <c r="B2005" s="237" t="s">
        <v>965</v>
      </c>
      <c r="C2005" s="237" t="s">
        <v>968</v>
      </c>
      <c r="D2005" s="10" t="s">
        <v>463</v>
      </c>
      <c r="E2005" s="1">
        <v>0</v>
      </c>
      <c r="G2005" s="2">
        <f t="shared" si="31"/>
        <v>0</v>
      </c>
      <c r="H2005" s="2">
        <v>0</v>
      </c>
    </row>
    <row r="2006" spans="1:8">
      <c r="A2006" s="237" t="s">
        <v>966</v>
      </c>
      <c r="B2006" s="237" t="s">
        <v>965</v>
      </c>
      <c r="C2006" s="237" t="s">
        <v>968</v>
      </c>
      <c r="D2006" s="11" t="s">
        <v>464</v>
      </c>
      <c r="E2006" s="1">
        <v>0</v>
      </c>
      <c r="G2006" s="2">
        <f t="shared" si="31"/>
        <v>0</v>
      </c>
      <c r="H2006" s="2">
        <v>0</v>
      </c>
    </row>
    <row r="2007" spans="1:8">
      <c r="A2007" s="237" t="s">
        <v>966</v>
      </c>
      <c r="B2007" s="237" t="s">
        <v>965</v>
      </c>
      <c r="C2007" s="237" t="s">
        <v>968</v>
      </c>
      <c r="D2007" s="13" t="s">
        <v>465</v>
      </c>
      <c r="E2007" s="1">
        <v>0</v>
      </c>
      <c r="G2007" s="2">
        <f t="shared" si="31"/>
        <v>0</v>
      </c>
      <c r="H2007" s="2">
        <v>0</v>
      </c>
    </row>
    <row r="2008" spans="1:8">
      <c r="A2008" s="237" t="s">
        <v>966</v>
      </c>
      <c r="B2008" s="237" t="s">
        <v>965</v>
      </c>
      <c r="C2008" s="237" t="s">
        <v>968</v>
      </c>
      <c r="D2008" s="12" t="s">
        <v>937</v>
      </c>
      <c r="E2008" s="1">
        <v>0</v>
      </c>
      <c r="G2008" s="2">
        <f t="shared" si="31"/>
        <v>0</v>
      </c>
      <c r="H2008" s="2">
        <v>0</v>
      </c>
    </row>
    <row r="2009" spans="1:8">
      <c r="B2009" s="237" t="s">
        <v>969</v>
      </c>
      <c r="C2009" s="237" t="s">
        <v>970</v>
      </c>
      <c r="D2009" s="5" t="s">
        <v>458</v>
      </c>
      <c r="E2009" s="1">
        <v>0</v>
      </c>
      <c r="G2009" s="2">
        <f t="shared" si="31"/>
        <v>0</v>
      </c>
      <c r="H2009" s="2">
        <v>0</v>
      </c>
    </row>
    <row r="2010" spans="1:8">
      <c r="B2010" s="237" t="s">
        <v>969</v>
      </c>
      <c r="C2010" s="237" t="s">
        <v>970</v>
      </c>
      <c r="D2010" s="6" t="s">
        <v>459</v>
      </c>
      <c r="E2010" s="1">
        <v>0</v>
      </c>
      <c r="G2010" s="2">
        <f t="shared" si="31"/>
        <v>0</v>
      </c>
      <c r="H2010" s="2">
        <v>0</v>
      </c>
    </row>
    <row r="2011" spans="1:8">
      <c r="B2011" s="237" t="s">
        <v>969</v>
      </c>
      <c r="C2011" s="237" t="s">
        <v>970</v>
      </c>
      <c r="D2011" s="7" t="s">
        <v>460</v>
      </c>
      <c r="E2011" s="1">
        <v>0</v>
      </c>
      <c r="G2011" s="2">
        <f t="shared" si="31"/>
        <v>0</v>
      </c>
      <c r="H2011" s="2">
        <v>0</v>
      </c>
    </row>
    <row r="2012" spans="1:8">
      <c r="B2012" s="237" t="s">
        <v>969</v>
      </c>
      <c r="C2012" s="237" t="s">
        <v>970</v>
      </c>
      <c r="D2012" s="8" t="s">
        <v>461</v>
      </c>
      <c r="E2012" s="1">
        <v>0</v>
      </c>
      <c r="G2012" s="2">
        <f t="shared" si="31"/>
        <v>0</v>
      </c>
      <c r="H2012" s="2">
        <v>0</v>
      </c>
    </row>
    <row r="2013" spans="1:8">
      <c r="B2013" s="237" t="s">
        <v>969</v>
      </c>
      <c r="C2013" s="237" t="s">
        <v>970</v>
      </c>
      <c r="D2013" s="9" t="s">
        <v>462</v>
      </c>
      <c r="E2013" s="1">
        <v>0</v>
      </c>
      <c r="G2013" s="2">
        <f t="shared" si="31"/>
        <v>0</v>
      </c>
      <c r="H2013" s="2">
        <v>0</v>
      </c>
    </row>
    <row r="2014" spans="1:8">
      <c r="B2014" s="237" t="s">
        <v>969</v>
      </c>
      <c r="C2014" s="237" t="s">
        <v>970</v>
      </c>
      <c r="D2014" s="10" t="s">
        <v>463</v>
      </c>
      <c r="E2014" s="1">
        <v>0</v>
      </c>
      <c r="G2014" s="2">
        <f t="shared" si="31"/>
        <v>0</v>
      </c>
      <c r="H2014" s="2">
        <v>0</v>
      </c>
    </row>
    <row r="2015" spans="1:8">
      <c r="B2015" s="237" t="s">
        <v>969</v>
      </c>
      <c r="C2015" s="237" t="s">
        <v>970</v>
      </c>
      <c r="D2015" s="11" t="s">
        <v>464</v>
      </c>
      <c r="E2015" s="1">
        <v>0</v>
      </c>
      <c r="G2015" s="2">
        <f t="shared" si="31"/>
        <v>0</v>
      </c>
      <c r="H2015" s="2">
        <v>0</v>
      </c>
    </row>
    <row r="2016" spans="1:8">
      <c r="B2016" s="237" t="s">
        <v>969</v>
      </c>
      <c r="C2016" s="237" t="s">
        <v>970</v>
      </c>
      <c r="D2016" s="13" t="s">
        <v>465</v>
      </c>
      <c r="E2016" s="1">
        <v>0</v>
      </c>
      <c r="G2016" s="2">
        <f t="shared" si="31"/>
        <v>0</v>
      </c>
      <c r="H2016" s="2">
        <v>0</v>
      </c>
    </row>
    <row r="2017" spans="2:8">
      <c r="B2017" s="237" t="s">
        <v>969</v>
      </c>
      <c r="C2017" s="237" t="s">
        <v>970</v>
      </c>
      <c r="D2017" s="12" t="s">
        <v>937</v>
      </c>
      <c r="E2017" s="1">
        <v>0</v>
      </c>
      <c r="G2017" s="2">
        <f t="shared" si="31"/>
        <v>0</v>
      </c>
      <c r="H2017" s="2">
        <v>0</v>
      </c>
    </row>
    <row r="2018" spans="2:8">
      <c r="B2018" s="237" t="s">
        <v>1063</v>
      </c>
      <c r="C2018" s="237" t="s">
        <v>1072</v>
      </c>
      <c r="D2018" s="5" t="s">
        <v>458</v>
      </c>
      <c r="E2018" s="1">
        <v>0</v>
      </c>
      <c r="G2018" s="2">
        <f t="shared" si="31"/>
        <v>0</v>
      </c>
      <c r="H2018" s="2">
        <v>0</v>
      </c>
    </row>
    <row r="2019" spans="2:8">
      <c r="B2019" s="237" t="s">
        <v>1063</v>
      </c>
      <c r="C2019" s="237" t="s">
        <v>1072</v>
      </c>
      <c r="D2019" s="6" t="s">
        <v>459</v>
      </c>
      <c r="E2019" s="1">
        <v>0</v>
      </c>
      <c r="G2019" s="2">
        <f t="shared" si="31"/>
        <v>0</v>
      </c>
      <c r="H2019" s="2">
        <v>0</v>
      </c>
    </row>
    <row r="2020" spans="2:8">
      <c r="B2020" s="237" t="s">
        <v>1063</v>
      </c>
      <c r="C2020" s="237" t="s">
        <v>1072</v>
      </c>
      <c r="D2020" s="7" t="s">
        <v>460</v>
      </c>
      <c r="E2020" s="1">
        <v>0</v>
      </c>
      <c r="G2020" s="2">
        <f t="shared" si="31"/>
        <v>0</v>
      </c>
      <c r="H2020" s="2">
        <v>0</v>
      </c>
    </row>
    <row r="2021" spans="2:8">
      <c r="B2021" s="237" t="s">
        <v>1063</v>
      </c>
      <c r="C2021" s="237" t="s">
        <v>1072</v>
      </c>
      <c r="D2021" s="8" t="s">
        <v>461</v>
      </c>
      <c r="E2021" s="1">
        <v>0</v>
      </c>
      <c r="G2021" s="2">
        <f t="shared" si="31"/>
        <v>0</v>
      </c>
      <c r="H2021" s="2">
        <v>0</v>
      </c>
    </row>
    <row r="2022" spans="2:8">
      <c r="B2022" s="237" t="s">
        <v>1063</v>
      </c>
      <c r="C2022" s="237" t="s">
        <v>1072</v>
      </c>
      <c r="D2022" s="9" t="s">
        <v>462</v>
      </c>
      <c r="E2022" s="1">
        <v>0</v>
      </c>
      <c r="G2022" s="2">
        <f t="shared" si="31"/>
        <v>0</v>
      </c>
      <c r="H2022" s="2">
        <v>0</v>
      </c>
    </row>
    <row r="2023" spans="2:8">
      <c r="B2023" s="237" t="s">
        <v>1063</v>
      </c>
      <c r="C2023" s="237" t="s">
        <v>1072</v>
      </c>
      <c r="D2023" s="10" t="s">
        <v>463</v>
      </c>
      <c r="E2023" s="1">
        <v>0</v>
      </c>
      <c r="G2023" s="2">
        <f t="shared" si="31"/>
        <v>0</v>
      </c>
      <c r="H2023" s="2">
        <v>0</v>
      </c>
    </row>
    <row r="2024" spans="2:8">
      <c r="B2024" s="237" t="s">
        <v>1063</v>
      </c>
      <c r="C2024" s="237" t="s">
        <v>1072</v>
      </c>
      <c r="D2024" s="11" t="s">
        <v>464</v>
      </c>
      <c r="E2024" s="1">
        <v>0</v>
      </c>
      <c r="G2024" s="2">
        <f t="shared" si="31"/>
        <v>0</v>
      </c>
      <c r="H2024" s="2">
        <v>0</v>
      </c>
    </row>
    <row r="2025" spans="2:8">
      <c r="B2025" s="237" t="s">
        <v>1063</v>
      </c>
      <c r="C2025" s="237" t="s">
        <v>1072</v>
      </c>
      <c r="D2025" s="13" t="s">
        <v>465</v>
      </c>
      <c r="E2025" s="1">
        <v>0</v>
      </c>
      <c r="G2025" s="2">
        <f t="shared" si="31"/>
        <v>0</v>
      </c>
      <c r="H2025" s="2">
        <v>0</v>
      </c>
    </row>
    <row r="2026" spans="2:8">
      <c r="B2026" s="237" t="s">
        <v>1063</v>
      </c>
      <c r="C2026" s="237" t="s">
        <v>1072</v>
      </c>
      <c r="D2026" s="12" t="s">
        <v>937</v>
      </c>
      <c r="E2026" s="1">
        <v>0</v>
      </c>
      <c r="G2026" s="2">
        <f t="shared" si="31"/>
        <v>0</v>
      </c>
      <c r="H2026" s="2">
        <v>0</v>
      </c>
    </row>
    <row r="2027" spans="2:8">
      <c r="B2027" s="237" t="s">
        <v>41</v>
      </c>
      <c r="C2027" s="237" t="s">
        <v>711</v>
      </c>
      <c r="D2027" s="5" t="s">
        <v>458</v>
      </c>
      <c r="E2027" s="1">
        <v>0</v>
      </c>
      <c r="G2027" s="2">
        <f t="shared" si="31"/>
        <v>0</v>
      </c>
      <c r="H2027" s="2">
        <v>0</v>
      </c>
    </row>
    <row r="2028" spans="2:8">
      <c r="B2028" s="237" t="s">
        <v>41</v>
      </c>
      <c r="C2028" s="237" t="s">
        <v>711</v>
      </c>
      <c r="D2028" s="6" t="s">
        <v>459</v>
      </c>
      <c r="E2028" s="1">
        <v>0</v>
      </c>
      <c r="G2028" s="2">
        <f t="shared" si="31"/>
        <v>0</v>
      </c>
      <c r="H2028" s="2">
        <v>0</v>
      </c>
    </row>
    <row r="2029" spans="2:8">
      <c r="B2029" s="237" t="s">
        <v>41</v>
      </c>
      <c r="C2029" s="237" t="s">
        <v>711</v>
      </c>
      <c r="D2029" s="7" t="s">
        <v>460</v>
      </c>
      <c r="E2029" s="1">
        <v>0</v>
      </c>
      <c r="G2029" s="2">
        <f t="shared" si="31"/>
        <v>0</v>
      </c>
      <c r="H2029" s="2">
        <v>0</v>
      </c>
    </row>
    <row r="2030" spans="2:8">
      <c r="B2030" s="237" t="s">
        <v>41</v>
      </c>
      <c r="C2030" s="237" t="s">
        <v>711</v>
      </c>
      <c r="D2030" s="8" t="s">
        <v>461</v>
      </c>
      <c r="E2030" s="1">
        <v>0</v>
      </c>
      <c r="G2030" s="2">
        <f t="shared" si="31"/>
        <v>0</v>
      </c>
      <c r="H2030" s="2">
        <v>0</v>
      </c>
    </row>
    <row r="2031" spans="2:8">
      <c r="B2031" s="237" t="s">
        <v>41</v>
      </c>
      <c r="C2031" s="237" t="s">
        <v>711</v>
      </c>
      <c r="D2031" s="9" t="s">
        <v>462</v>
      </c>
      <c r="E2031" s="1">
        <v>0</v>
      </c>
      <c r="G2031" s="2">
        <f t="shared" si="31"/>
        <v>0</v>
      </c>
      <c r="H2031" s="2">
        <v>0</v>
      </c>
    </row>
    <row r="2032" spans="2:8">
      <c r="B2032" s="237" t="s">
        <v>41</v>
      </c>
      <c r="C2032" s="237" t="s">
        <v>711</v>
      </c>
      <c r="D2032" s="10" t="s">
        <v>463</v>
      </c>
      <c r="E2032" s="1">
        <v>0</v>
      </c>
      <c r="G2032" s="2">
        <f t="shared" si="31"/>
        <v>0</v>
      </c>
      <c r="H2032" s="2">
        <v>0</v>
      </c>
    </row>
    <row r="2033" spans="2:8">
      <c r="B2033" s="237" t="s">
        <v>41</v>
      </c>
      <c r="C2033" s="237" t="s">
        <v>711</v>
      </c>
      <c r="D2033" s="11" t="s">
        <v>464</v>
      </c>
      <c r="E2033" s="1">
        <v>0</v>
      </c>
      <c r="G2033" s="2">
        <f t="shared" si="31"/>
        <v>0</v>
      </c>
      <c r="H2033" s="2">
        <v>0</v>
      </c>
    </row>
    <row r="2034" spans="2:8">
      <c r="B2034" s="237" t="s">
        <v>41</v>
      </c>
      <c r="C2034" s="237" t="s">
        <v>711</v>
      </c>
      <c r="D2034" s="13" t="s">
        <v>465</v>
      </c>
      <c r="E2034" s="1">
        <v>0</v>
      </c>
      <c r="G2034" s="2">
        <f t="shared" si="31"/>
        <v>0</v>
      </c>
      <c r="H2034" s="2">
        <v>0</v>
      </c>
    </row>
    <row r="2035" spans="2:8">
      <c r="B2035" s="237" t="s">
        <v>41</v>
      </c>
      <c r="C2035" s="237" t="s">
        <v>711</v>
      </c>
      <c r="D2035" s="12" t="s">
        <v>937</v>
      </c>
      <c r="E2035" s="1">
        <v>0</v>
      </c>
      <c r="G2035" s="2">
        <f t="shared" si="31"/>
        <v>0</v>
      </c>
      <c r="H2035" s="2">
        <v>0</v>
      </c>
    </row>
    <row r="2036" spans="2:8">
      <c r="B2036" s="237" t="s">
        <v>38</v>
      </c>
      <c r="C2036" s="237" t="s">
        <v>712</v>
      </c>
      <c r="D2036" s="5" t="s">
        <v>458</v>
      </c>
      <c r="E2036" s="1">
        <v>0</v>
      </c>
      <c r="G2036" s="2">
        <f t="shared" si="31"/>
        <v>0</v>
      </c>
      <c r="H2036" s="2">
        <v>0</v>
      </c>
    </row>
    <row r="2037" spans="2:8">
      <c r="B2037" s="237" t="s">
        <v>38</v>
      </c>
      <c r="C2037" s="237" t="s">
        <v>712</v>
      </c>
      <c r="D2037" s="6" t="s">
        <v>459</v>
      </c>
      <c r="E2037" s="1">
        <v>0</v>
      </c>
      <c r="G2037" s="2">
        <f t="shared" si="31"/>
        <v>0</v>
      </c>
      <c r="H2037" s="2">
        <v>0</v>
      </c>
    </row>
    <row r="2038" spans="2:8">
      <c r="B2038" s="237" t="s">
        <v>38</v>
      </c>
      <c r="C2038" s="237" t="s">
        <v>712</v>
      </c>
      <c r="D2038" s="7" t="s">
        <v>460</v>
      </c>
      <c r="E2038" s="1">
        <v>0</v>
      </c>
      <c r="G2038" s="2">
        <f t="shared" si="31"/>
        <v>0</v>
      </c>
      <c r="H2038" s="2">
        <v>0</v>
      </c>
    </row>
    <row r="2039" spans="2:8">
      <c r="B2039" s="237" t="s">
        <v>38</v>
      </c>
      <c r="C2039" s="237" t="s">
        <v>712</v>
      </c>
      <c r="D2039" s="8" t="s">
        <v>461</v>
      </c>
      <c r="E2039" s="1">
        <v>0</v>
      </c>
      <c r="G2039" s="2">
        <f t="shared" si="31"/>
        <v>0</v>
      </c>
      <c r="H2039" s="2">
        <v>0</v>
      </c>
    </row>
    <row r="2040" spans="2:8">
      <c r="B2040" s="237" t="s">
        <v>38</v>
      </c>
      <c r="C2040" s="237" t="s">
        <v>712</v>
      </c>
      <c r="D2040" s="9" t="s">
        <v>462</v>
      </c>
      <c r="E2040" s="1">
        <v>0</v>
      </c>
      <c r="G2040" s="2">
        <f t="shared" si="31"/>
        <v>0</v>
      </c>
      <c r="H2040" s="2">
        <v>0</v>
      </c>
    </row>
    <row r="2041" spans="2:8">
      <c r="B2041" s="237" t="s">
        <v>38</v>
      </c>
      <c r="C2041" s="237" t="s">
        <v>712</v>
      </c>
      <c r="D2041" s="10" t="s">
        <v>463</v>
      </c>
      <c r="E2041" s="1">
        <v>0</v>
      </c>
      <c r="G2041" s="2">
        <f t="shared" si="31"/>
        <v>0</v>
      </c>
      <c r="H2041" s="2">
        <v>0</v>
      </c>
    </row>
    <row r="2042" spans="2:8">
      <c r="B2042" s="237" t="s">
        <v>38</v>
      </c>
      <c r="C2042" s="237" t="s">
        <v>712</v>
      </c>
      <c r="D2042" s="11" t="s">
        <v>464</v>
      </c>
      <c r="E2042" s="1">
        <v>0</v>
      </c>
      <c r="G2042" s="2">
        <f t="shared" si="31"/>
        <v>0</v>
      </c>
      <c r="H2042" s="2">
        <v>0</v>
      </c>
    </row>
    <row r="2043" spans="2:8">
      <c r="B2043" s="237" t="s">
        <v>38</v>
      </c>
      <c r="C2043" s="237" t="s">
        <v>712</v>
      </c>
      <c r="D2043" s="13" t="s">
        <v>465</v>
      </c>
      <c r="E2043" s="1">
        <v>0</v>
      </c>
      <c r="G2043" s="2">
        <f t="shared" si="31"/>
        <v>0</v>
      </c>
      <c r="H2043" s="2">
        <v>0</v>
      </c>
    </row>
    <row r="2044" spans="2:8">
      <c r="B2044" s="237" t="s">
        <v>38</v>
      </c>
      <c r="C2044" s="237" t="s">
        <v>712</v>
      </c>
      <c r="D2044" s="12" t="s">
        <v>937</v>
      </c>
      <c r="E2044" s="1">
        <v>0</v>
      </c>
      <c r="G2044" s="2">
        <f t="shared" si="31"/>
        <v>0</v>
      </c>
      <c r="H2044" s="2">
        <v>0</v>
      </c>
    </row>
    <row r="2045" spans="2:8">
      <c r="B2045" s="237" t="s">
        <v>39</v>
      </c>
      <c r="C2045" s="237" t="s">
        <v>713</v>
      </c>
      <c r="D2045" s="5" t="s">
        <v>458</v>
      </c>
      <c r="E2045" s="1">
        <v>0</v>
      </c>
      <c r="G2045" s="2">
        <f t="shared" si="31"/>
        <v>0</v>
      </c>
      <c r="H2045" s="2">
        <v>0</v>
      </c>
    </row>
    <row r="2046" spans="2:8">
      <c r="B2046" s="237" t="s">
        <v>39</v>
      </c>
      <c r="C2046" s="237" t="s">
        <v>713</v>
      </c>
      <c r="D2046" s="6" t="s">
        <v>459</v>
      </c>
      <c r="E2046" s="1">
        <v>0</v>
      </c>
      <c r="G2046" s="2">
        <f t="shared" si="31"/>
        <v>0</v>
      </c>
      <c r="H2046" s="2">
        <v>0</v>
      </c>
    </row>
    <row r="2047" spans="2:8">
      <c r="B2047" s="237" t="s">
        <v>39</v>
      </c>
      <c r="C2047" s="237" t="s">
        <v>713</v>
      </c>
      <c r="D2047" s="7" t="s">
        <v>460</v>
      </c>
      <c r="E2047" s="1">
        <v>0</v>
      </c>
      <c r="G2047" s="2">
        <f t="shared" si="31"/>
        <v>0</v>
      </c>
      <c r="H2047" s="2">
        <v>0</v>
      </c>
    </row>
    <row r="2048" spans="2:8">
      <c r="B2048" s="237" t="s">
        <v>39</v>
      </c>
      <c r="C2048" s="237" t="s">
        <v>713</v>
      </c>
      <c r="D2048" s="8" t="s">
        <v>461</v>
      </c>
      <c r="E2048" s="1">
        <v>0</v>
      </c>
      <c r="G2048" s="2">
        <f t="shared" si="31"/>
        <v>0</v>
      </c>
      <c r="H2048" s="2">
        <v>0</v>
      </c>
    </row>
    <row r="2049" spans="2:8">
      <c r="B2049" s="237" t="s">
        <v>39</v>
      </c>
      <c r="C2049" s="237" t="s">
        <v>713</v>
      </c>
      <c r="D2049" s="9" t="s">
        <v>462</v>
      </c>
      <c r="E2049" s="1">
        <v>0</v>
      </c>
      <c r="G2049" s="2">
        <f t="shared" si="31"/>
        <v>0</v>
      </c>
      <c r="H2049" s="2">
        <v>0</v>
      </c>
    </row>
    <row r="2050" spans="2:8">
      <c r="B2050" s="237" t="s">
        <v>39</v>
      </c>
      <c r="C2050" s="237" t="s">
        <v>713</v>
      </c>
      <c r="D2050" s="10" t="s">
        <v>463</v>
      </c>
      <c r="E2050" s="1">
        <v>0</v>
      </c>
      <c r="G2050" s="2">
        <f t="shared" ref="G2050:G2113" si="32">E2050*F2050</f>
        <v>0</v>
      </c>
      <c r="H2050" s="2">
        <v>0</v>
      </c>
    </row>
    <row r="2051" spans="2:8">
      <c r="B2051" s="237" t="s">
        <v>39</v>
      </c>
      <c r="C2051" s="237" t="s">
        <v>713</v>
      </c>
      <c r="D2051" s="11" t="s">
        <v>464</v>
      </c>
      <c r="E2051" s="1">
        <v>0</v>
      </c>
      <c r="G2051" s="2">
        <f t="shared" si="32"/>
        <v>0</v>
      </c>
      <c r="H2051" s="2">
        <v>0</v>
      </c>
    </row>
    <row r="2052" spans="2:8">
      <c r="B2052" s="237" t="s">
        <v>39</v>
      </c>
      <c r="C2052" s="237" t="s">
        <v>713</v>
      </c>
      <c r="D2052" s="13" t="s">
        <v>465</v>
      </c>
      <c r="E2052" s="1">
        <v>0</v>
      </c>
      <c r="G2052" s="2">
        <f t="shared" si="32"/>
        <v>0</v>
      </c>
      <c r="H2052" s="2">
        <v>0</v>
      </c>
    </row>
    <row r="2053" spans="2:8">
      <c r="B2053" s="237" t="s">
        <v>39</v>
      </c>
      <c r="C2053" s="237" t="s">
        <v>713</v>
      </c>
      <c r="D2053" s="12" t="s">
        <v>937</v>
      </c>
      <c r="E2053" s="1">
        <v>0</v>
      </c>
      <c r="G2053" s="2">
        <f t="shared" si="32"/>
        <v>0</v>
      </c>
      <c r="H2053" s="2">
        <v>0</v>
      </c>
    </row>
    <row r="2054" spans="2:8">
      <c r="B2054" s="237" t="s">
        <v>45</v>
      </c>
      <c r="C2054" s="237" t="s">
        <v>714</v>
      </c>
      <c r="D2054" s="5" t="s">
        <v>458</v>
      </c>
      <c r="E2054" s="1">
        <v>0</v>
      </c>
      <c r="G2054" s="2">
        <f t="shared" si="32"/>
        <v>0</v>
      </c>
      <c r="H2054" s="2">
        <v>0</v>
      </c>
    </row>
    <row r="2055" spans="2:8">
      <c r="B2055" s="237" t="s">
        <v>45</v>
      </c>
      <c r="C2055" s="237" t="s">
        <v>714</v>
      </c>
      <c r="D2055" s="6" t="s">
        <v>459</v>
      </c>
      <c r="E2055" s="1">
        <v>0</v>
      </c>
      <c r="G2055" s="2">
        <f t="shared" si="32"/>
        <v>0</v>
      </c>
      <c r="H2055" s="2">
        <v>0</v>
      </c>
    </row>
    <row r="2056" spans="2:8">
      <c r="B2056" s="237" t="s">
        <v>45</v>
      </c>
      <c r="C2056" s="237" t="s">
        <v>714</v>
      </c>
      <c r="D2056" s="7" t="s">
        <v>460</v>
      </c>
      <c r="E2056" s="1">
        <v>0</v>
      </c>
      <c r="G2056" s="2">
        <f t="shared" si="32"/>
        <v>0</v>
      </c>
      <c r="H2056" s="2">
        <v>0</v>
      </c>
    </row>
    <row r="2057" spans="2:8">
      <c r="B2057" s="237" t="s">
        <v>45</v>
      </c>
      <c r="C2057" s="237" t="s">
        <v>714</v>
      </c>
      <c r="D2057" s="8" t="s">
        <v>461</v>
      </c>
      <c r="E2057" s="1">
        <v>0</v>
      </c>
      <c r="G2057" s="2">
        <f t="shared" si="32"/>
        <v>0</v>
      </c>
      <c r="H2057" s="2">
        <v>0</v>
      </c>
    </row>
    <row r="2058" spans="2:8">
      <c r="B2058" s="237" t="s">
        <v>45</v>
      </c>
      <c r="C2058" s="237" t="s">
        <v>714</v>
      </c>
      <c r="D2058" s="9" t="s">
        <v>462</v>
      </c>
      <c r="E2058" s="1">
        <v>0</v>
      </c>
      <c r="G2058" s="2">
        <f t="shared" si="32"/>
        <v>0</v>
      </c>
      <c r="H2058" s="2">
        <v>0</v>
      </c>
    </row>
    <row r="2059" spans="2:8">
      <c r="B2059" s="237" t="s">
        <v>45</v>
      </c>
      <c r="C2059" s="237" t="s">
        <v>714</v>
      </c>
      <c r="D2059" s="10" t="s">
        <v>463</v>
      </c>
      <c r="E2059" s="1">
        <v>0</v>
      </c>
      <c r="G2059" s="2">
        <f t="shared" si="32"/>
        <v>0</v>
      </c>
      <c r="H2059" s="2">
        <v>0</v>
      </c>
    </row>
    <row r="2060" spans="2:8">
      <c r="B2060" s="237" t="s">
        <v>45</v>
      </c>
      <c r="C2060" s="237" t="s">
        <v>714</v>
      </c>
      <c r="D2060" s="11" t="s">
        <v>464</v>
      </c>
      <c r="E2060" s="1">
        <v>0</v>
      </c>
      <c r="G2060" s="2">
        <f t="shared" si="32"/>
        <v>0</v>
      </c>
      <c r="H2060" s="2">
        <v>0</v>
      </c>
    </row>
    <row r="2061" spans="2:8">
      <c r="B2061" s="237" t="s">
        <v>45</v>
      </c>
      <c r="C2061" s="237" t="s">
        <v>714</v>
      </c>
      <c r="D2061" s="13" t="s">
        <v>465</v>
      </c>
      <c r="E2061" s="1">
        <v>0</v>
      </c>
      <c r="G2061" s="2">
        <f t="shared" si="32"/>
        <v>0</v>
      </c>
      <c r="H2061" s="2">
        <v>0</v>
      </c>
    </row>
    <row r="2062" spans="2:8">
      <c r="B2062" s="237" t="s">
        <v>45</v>
      </c>
      <c r="C2062" s="237" t="s">
        <v>714</v>
      </c>
      <c r="D2062" s="12" t="s">
        <v>937</v>
      </c>
      <c r="E2062" s="1">
        <v>0</v>
      </c>
      <c r="G2062" s="2">
        <f t="shared" si="32"/>
        <v>0</v>
      </c>
      <c r="H2062" s="2">
        <v>0</v>
      </c>
    </row>
    <row r="2063" spans="2:8">
      <c r="B2063" s="237" t="s">
        <v>32</v>
      </c>
      <c r="C2063" s="237" t="s">
        <v>715</v>
      </c>
      <c r="D2063" s="5" t="s">
        <v>458</v>
      </c>
      <c r="E2063" s="1">
        <v>0</v>
      </c>
      <c r="G2063" s="2">
        <f t="shared" si="32"/>
        <v>0</v>
      </c>
      <c r="H2063" s="2">
        <v>0</v>
      </c>
    </row>
    <row r="2064" spans="2:8">
      <c r="B2064" s="237" t="s">
        <v>32</v>
      </c>
      <c r="C2064" s="237" t="s">
        <v>715</v>
      </c>
      <c r="D2064" s="6" t="s">
        <v>459</v>
      </c>
      <c r="E2064" s="1">
        <v>0</v>
      </c>
      <c r="G2064" s="2">
        <f t="shared" si="32"/>
        <v>0</v>
      </c>
      <c r="H2064" s="2">
        <v>0</v>
      </c>
    </row>
    <row r="2065" spans="2:8">
      <c r="B2065" s="237" t="s">
        <v>32</v>
      </c>
      <c r="C2065" s="237" t="s">
        <v>715</v>
      </c>
      <c r="D2065" s="7" t="s">
        <v>460</v>
      </c>
      <c r="E2065" s="1">
        <v>0</v>
      </c>
      <c r="G2065" s="2">
        <f t="shared" si="32"/>
        <v>0</v>
      </c>
      <c r="H2065" s="2">
        <v>0</v>
      </c>
    </row>
    <row r="2066" spans="2:8">
      <c r="B2066" s="237" t="s">
        <v>32</v>
      </c>
      <c r="C2066" s="237" t="s">
        <v>715</v>
      </c>
      <c r="D2066" s="8" t="s">
        <v>461</v>
      </c>
      <c r="E2066" s="1">
        <v>0</v>
      </c>
      <c r="G2066" s="2">
        <f t="shared" si="32"/>
        <v>0</v>
      </c>
      <c r="H2066" s="2">
        <v>0</v>
      </c>
    </row>
    <row r="2067" spans="2:8">
      <c r="B2067" s="237" t="s">
        <v>32</v>
      </c>
      <c r="C2067" s="237" t="s">
        <v>715</v>
      </c>
      <c r="D2067" s="9" t="s">
        <v>462</v>
      </c>
      <c r="E2067" s="1">
        <v>0</v>
      </c>
      <c r="G2067" s="2">
        <f t="shared" si="32"/>
        <v>0</v>
      </c>
      <c r="H2067" s="2">
        <v>0</v>
      </c>
    </row>
    <row r="2068" spans="2:8">
      <c r="B2068" s="237" t="s">
        <v>32</v>
      </c>
      <c r="C2068" s="237" t="s">
        <v>715</v>
      </c>
      <c r="D2068" s="10" t="s">
        <v>463</v>
      </c>
      <c r="E2068" s="1">
        <v>0</v>
      </c>
      <c r="G2068" s="2">
        <f t="shared" si="32"/>
        <v>0</v>
      </c>
      <c r="H2068" s="2">
        <v>0</v>
      </c>
    </row>
    <row r="2069" spans="2:8">
      <c r="B2069" s="237" t="s">
        <v>32</v>
      </c>
      <c r="C2069" s="237" t="s">
        <v>715</v>
      </c>
      <c r="D2069" s="11" t="s">
        <v>464</v>
      </c>
      <c r="E2069" s="1">
        <v>0</v>
      </c>
      <c r="G2069" s="2">
        <f t="shared" si="32"/>
        <v>0</v>
      </c>
      <c r="H2069" s="2">
        <v>0</v>
      </c>
    </row>
    <row r="2070" spans="2:8">
      <c r="B2070" s="237" t="s">
        <v>32</v>
      </c>
      <c r="C2070" s="237" t="s">
        <v>715</v>
      </c>
      <c r="D2070" s="13" t="s">
        <v>465</v>
      </c>
      <c r="E2070" s="1">
        <v>0</v>
      </c>
      <c r="G2070" s="2">
        <f t="shared" si="32"/>
        <v>0</v>
      </c>
      <c r="H2070" s="2">
        <v>0</v>
      </c>
    </row>
    <row r="2071" spans="2:8">
      <c r="B2071" s="237" t="s">
        <v>32</v>
      </c>
      <c r="C2071" s="237" t="s">
        <v>715</v>
      </c>
      <c r="D2071" s="12" t="s">
        <v>937</v>
      </c>
      <c r="E2071" s="1">
        <v>0</v>
      </c>
      <c r="G2071" s="2">
        <f t="shared" si="32"/>
        <v>0</v>
      </c>
      <c r="H2071" s="2">
        <v>0</v>
      </c>
    </row>
    <row r="2072" spans="2:8">
      <c r="B2072" s="237" t="s">
        <v>33</v>
      </c>
      <c r="C2072" s="237" t="s">
        <v>716</v>
      </c>
      <c r="D2072" s="5" t="s">
        <v>458</v>
      </c>
      <c r="E2072" s="1">
        <v>0</v>
      </c>
      <c r="G2072" s="2">
        <f t="shared" si="32"/>
        <v>0</v>
      </c>
      <c r="H2072" s="2">
        <v>0</v>
      </c>
    </row>
    <row r="2073" spans="2:8">
      <c r="B2073" s="237" t="s">
        <v>33</v>
      </c>
      <c r="C2073" s="237" t="s">
        <v>716</v>
      </c>
      <c r="D2073" s="6" t="s">
        <v>459</v>
      </c>
      <c r="E2073" s="1">
        <v>0</v>
      </c>
      <c r="G2073" s="2">
        <f t="shared" si="32"/>
        <v>0</v>
      </c>
      <c r="H2073" s="2">
        <v>0</v>
      </c>
    </row>
    <row r="2074" spans="2:8">
      <c r="B2074" s="237" t="s">
        <v>33</v>
      </c>
      <c r="C2074" s="237" t="s">
        <v>716</v>
      </c>
      <c r="D2074" s="7" t="s">
        <v>460</v>
      </c>
      <c r="E2074" s="1">
        <v>0</v>
      </c>
      <c r="G2074" s="2">
        <f t="shared" si="32"/>
        <v>0</v>
      </c>
      <c r="H2074" s="2">
        <v>0</v>
      </c>
    </row>
    <row r="2075" spans="2:8">
      <c r="B2075" s="237" t="s">
        <v>33</v>
      </c>
      <c r="C2075" s="237" t="s">
        <v>716</v>
      </c>
      <c r="D2075" s="8" t="s">
        <v>461</v>
      </c>
      <c r="E2075" s="1">
        <v>0</v>
      </c>
      <c r="G2075" s="2">
        <f t="shared" si="32"/>
        <v>0</v>
      </c>
      <c r="H2075" s="2">
        <v>0</v>
      </c>
    </row>
    <row r="2076" spans="2:8">
      <c r="B2076" s="237" t="s">
        <v>33</v>
      </c>
      <c r="C2076" s="237" t="s">
        <v>716</v>
      </c>
      <c r="D2076" s="9" t="s">
        <v>462</v>
      </c>
      <c r="E2076" s="1">
        <v>0</v>
      </c>
      <c r="G2076" s="2">
        <f t="shared" si="32"/>
        <v>0</v>
      </c>
      <c r="H2076" s="2">
        <v>0</v>
      </c>
    </row>
    <row r="2077" spans="2:8">
      <c r="B2077" s="237" t="s">
        <v>33</v>
      </c>
      <c r="C2077" s="237" t="s">
        <v>716</v>
      </c>
      <c r="D2077" s="10" t="s">
        <v>463</v>
      </c>
      <c r="E2077" s="1">
        <v>0</v>
      </c>
      <c r="G2077" s="2">
        <f t="shared" si="32"/>
        <v>0</v>
      </c>
      <c r="H2077" s="2">
        <v>0</v>
      </c>
    </row>
    <row r="2078" spans="2:8">
      <c r="B2078" s="237" t="s">
        <v>33</v>
      </c>
      <c r="C2078" s="237" t="s">
        <v>716</v>
      </c>
      <c r="D2078" s="11" t="s">
        <v>464</v>
      </c>
      <c r="E2078" s="1">
        <v>0</v>
      </c>
      <c r="G2078" s="2">
        <f t="shared" si="32"/>
        <v>0</v>
      </c>
      <c r="H2078" s="2">
        <v>0</v>
      </c>
    </row>
    <row r="2079" spans="2:8">
      <c r="B2079" s="237" t="s">
        <v>33</v>
      </c>
      <c r="C2079" s="237" t="s">
        <v>716</v>
      </c>
      <c r="D2079" s="13" t="s">
        <v>465</v>
      </c>
      <c r="E2079" s="1">
        <v>0</v>
      </c>
      <c r="G2079" s="2">
        <f t="shared" si="32"/>
        <v>0</v>
      </c>
      <c r="H2079" s="2">
        <v>0</v>
      </c>
    </row>
    <row r="2080" spans="2:8">
      <c r="B2080" s="237" t="s">
        <v>33</v>
      </c>
      <c r="C2080" s="237" t="s">
        <v>716</v>
      </c>
      <c r="D2080" s="12" t="s">
        <v>937</v>
      </c>
      <c r="E2080" s="1">
        <v>0</v>
      </c>
      <c r="G2080" s="2">
        <f t="shared" si="32"/>
        <v>0</v>
      </c>
      <c r="H2080" s="2">
        <v>0</v>
      </c>
    </row>
    <row r="2081" spans="2:8">
      <c r="B2081" s="237" t="s">
        <v>34</v>
      </c>
      <c r="C2081" s="237" t="s">
        <v>717</v>
      </c>
      <c r="D2081" s="5" t="s">
        <v>458</v>
      </c>
      <c r="E2081" s="1">
        <v>0</v>
      </c>
      <c r="G2081" s="2">
        <f t="shared" si="32"/>
        <v>0</v>
      </c>
      <c r="H2081" s="2">
        <v>0</v>
      </c>
    </row>
    <row r="2082" spans="2:8">
      <c r="B2082" s="237" t="s">
        <v>34</v>
      </c>
      <c r="C2082" s="237" t="s">
        <v>717</v>
      </c>
      <c r="D2082" s="6" t="s">
        <v>459</v>
      </c>
      <c r="E2082" s="1">
        <v>0</v>
      </c>
      <c r="G2082" s="2">
        <f t="shared" si="32"/>
        <v>0</v>
      </c>
      <c r="H2082" s="2">
        <v>0</v>
      </c>
    </row>
    <row r="2083" spans="2:8">
      <c r="B2083" s="237" t="s">
        <v>34</v>
      </c>
      <c r="C2083" s="237" t="s">
        <v>717</v>
      </c>
      <c r="D2083" s="7" t="s">
        <v>460</v>
      </c>
      <c r="E2083" s="1">
        <v>0</v>
      </c>
      <c r="G2083" s="2">
        <f t="shared" si="32"/>
        <v>0</v>
      </c>
      <c r="H2083" s="2">
        <v>0</v>
      </c>
    </row>
    <row r="2084" spans="2:8">
      <c r="B2084" s="237" t="s">
        <v>34</v>
      </c>
      <c r="C2084" s="237" t="s">
        <v>717</v>
      </c>
      <c r="D2084" s="8" t="s">
        <v>461</v>
      </c>
      <c r="E2084" s="1">
        <v>0</v>
      </c>
      <c r="G2084" s="2">
        <f t="shared" si="32"/>
        <v>0</v>
      </c>
      <c r="H2084" s="2">
        <v>0</v>
      </c>
    </row>
    <row r="2085" spans="2:8">
      <c r="B2085" s="237" t="s">
        <v>34</v>
      </c>
      <c r="C2085" s="237" t="s">
        <v>717</v>
      </c>
      <c r="D2085" s="9" t="s">
        <v>462</v>
      </c>
      <c r="E2085" s="1">
        <v>0</v>
      </c>
      <c r="G2085" s="2">
        <f t="shared" si="32"/>
        <v>0</v>
      </c>
      <c r="H2085" s="2">
        <v>0</v>
      </c>
    </row>
    <row r="2086" spans="2:8">
      <c r="B2086" s="237" t="s">
        <v>34</v>
      </c>
      <c r="C2086" s="237" t="s">
        <v>717</v>
      </c>
      <c r="D2086" s="10" t="s">
        <v>463</v>
      </c>
      <c r="E2086" s="1">
        <v>0</v>
      </c>
      <c r="G2086" s="2">
        <f t="shared" si="32"/>
        <v>0</v>
      </c>
      <c r="H2086" s="2">
        <v>0</v>
      </c>
    </row>
    <row r="2087" spans="2:8">
      <c r="B2087" s="237" t="s">
        <v>34</v>
      </c>
      <c r="C2087" s="237" t="s">
        <v>717</v>
      </c>
      <c r="D2087" s="11" t="s">
        <v>464</v>
      </c>
      <c r="E2087" s="1">
        <v>0</v>
      </c>
      <c r="G2087" s="2">
        <f t="shared" si="32"/>
        <v>0</v>
      </c>
      <c r="H2087" s="2">
        <v>0</v>
      </c>
    </row>
    <row r="2088" spans="2:8">
      <c r="B2088" s="237" t="s">
        <v>34</v>
      </c>
      <c r="C2088" s="237" t="s">
        <v>717</v>
      </c>
      <c r="D2088" s="13" t="s">
        <v>465</v>
      </c>
      <c r="E2088" s="1">
        <v>0</v>
      </c>
      <c r="G2088" s="2">
        <f t="shared" si="32"/>
        <v>0</v>
      </c>
      <c r="H2088" s="2">
        <v>0</v>
      </c>
    </row>
    <row r="2089" spans="2:8">
      <c r="B2089" s="237" t="s">
        <v>34</v>
      </c>
      <c r="C2089" s="237" t="s">
        <v>717</v>
      </c>
      <c r="D2089" s="12" t="s">
        <v>937</v>
      </c>
      <c r="E2089" s="1">
        <v>0</v>
      </c>
      <c r="G2089" s="2">
        <f t="shared" si="32"/>
        <v>0</v>
      </c>
      <c r="H2089" s="2">
        <v>0</v>
      </c>
    </row>
    <row r="2090" spans="2:8">
      <c r="B2090" s="237" t="s">
        <v>35</v>
      </c>
      <c r="C2090" s="237" t="s">
        <v>718</v>
      </c>
      <c r="D2090" s="5" t="s">
        <v>458</v>
      </c>
      <c r="E2090" s="1">
        <v>0</v>
      </c>
      <c r="G2090" s="2">
        <f t="shared" si="32"/>
        <v>0</v>
      </c>
      <c r="H2090" s="2">
        <v>0</v>
      </c>
    </row>
    <row r="2091" spans="2:8">
      <c r="B2091" s="237" t="s">
        <v>35</v>
      </c>
      <c r="C2091" s="237" t="s">
        <v>718</v>
      </c>
      <c r="D2091" s="6" t="s">
        <v>459</v>
      </c>
      <c r="E2091" s="1">
        <v>0</v>
      </c>
      <c r="G2091" s="2">
        <f t="shared" si="32"/>
        <v>0</v>
      </c>
      <c r="H2091" s="2">
        <v>0</v>
      </c>
    </row>
    <row r="2092" spans="2:8">
      <c r="B2092" s="237" t="s">
        <v>35</v>
      </c>
      <c r="C2092" s="237" t="s">
        <v>718</v>
      </c>
      <c r="D2092" s="7" t="s">
        <v>460</v>
      </c>
      <c r="E2092" s="1">
        <v>0</v>
      </c>
      <c r="G2092" s="2">
        <f t="shared" si="32"/>
        <v>0</v>
      </c>
      <c r="H2092" s="2">
        <v>0</v>
      </c>
    </row>
    <row r="2093" spans="2:8">
      <c r="B2093" s="237" t="s">
        <v>35</v>
      </c>
      <c r="C2093" s="237" t="s">
        <v>718</v>
      </c>
      <c r="D2093" s="8" t="s">
        <v>461</v>
      </c>
      <c r="E2093" s="1">
        <v>0</v>
      </c>
      <c r="G2093" s="2">
        <f t="shared" si="32"/>
        <v>0</v>
      </c>
      <c r="H2093" s="2">
        <v>0</v>
      </c>
    </row>
    <row r="2094" spans="2:8">
      <c r="B2094" s="237" t="s">
        <v>35</v>
      </c>
      <c r="C2094" s="237" t="s">
        <v>718</v>
      </c>
      <c r="D2094" s="9" t="s">
        <v>462</v>
      </c>
      <c r="E2094" s="1">
        <v>0</v>
      </c>
      <c r="G2094" s="2">
        <f t="shared" si="32"/>
        <v>0</v>
      </c>
      <c r="H2094" s="2">
        <v>0</v>
      </c>
    </row>
    <row r="2095" spans="2:8">
      <c r="B2095" s="237" t="s">
        <v>35</v>
      </c>
      <c r="C2095" s="237" t="s">
        <v>718</v>
      </c>
      <c r="D2095" s="10" t="s">
        <v>463</v>
      </c>
      <c r="E2095" s="1">
        <v>0</v>
      </c>
      <c r="G2095" s="2">
        <f t="shared" si="32"/>
        <v>0</v>
      </c>
      <c r="H2095" s="2">
        <v>0</v>
      </c>
    </row>
    <row r="2096" spans="2:8">
      <c r="B2096" s="237" t="s">
        <v>35</v>
      </c>
      <c r="C2096" s="237" t="s">
        <v>718</v>
      </c>
      <c r="D2096" s="11" t="s">
        <v>464</v>
      </c>
      <c r="E2096" s="1">
        <v>0</v>
      </c>
      <c r="G2096" s="2">
        <f t="shared" si="32"/>
        <v>0</v>
      </c>
      <c r="H2096" s="2">
        <v>0</v>
      </c>
    </row>
    <row r="2097" spans="2:8">
      <c r="B2097" s="237" t="s">
        <v>35</v>
      </c>
      <c r="C2097" s="237" t="s">
        <v>718</v>
      </c>
      <c r="D2097" s="13" t="s">
        <v>465</v>
      </c>
      <c r="E2097" s="1">
        <v>0</v>
      </c>
      <c r="G2097" s="2">
        <f t="shared" si="32"/>
        <v>0</v>
      </c>
      <c r="H2097" s="2">
        <v>0</v>
      </c>
    </row>
    <row r="2098" spans="2:8">
      <c r="B2098" s="237" t="s">
        <v>35</v>
      </c>
      <c r="C2098" s="237" t="s">
        <v>718</v>
      </c>
      <c r="D2098" s="12" t="s">
        <v>937</v>
      </c>
      <c r="E2098" s="1">
        <v>0</v>
      </c>
      <c r="G2098" s="2">
        <f t="shared" si="32"/>
        <v>0</v>
      </c>
      <c r="H2098" s="2">
        <v>0</v>
      </c>
    </row>
    <row r="2099" spans="2:8">
      <c r="B2099" s="237" t="s">
        <v>42</v>
      </c>
      <c r="C2099" s="237" t="s">
        <v>719</v>
      </c>
      <c r="D2099" s="5" t="s">
        <v>458</v>
      </c>
      <c r="E2099" s="1">
        <v>0</v>
      </c>
      <c r="G2099" s="2">
        <f t="shared" si="32"/>
        <v>0</v>
      </c>
      <c r="H2099" s="2">
        <v>0</v>
      </c>
    </row>
    <row r="2100" spans="2:8">
      <c r="B2100" s="237" t="s">
        <v>42</v>
      </c>
      <c r="C2100" s="237" t="s">
        <v>719</v>
      </c>
      <c r="D2100" s="6" t="s">
        <v>459</v>
      </c>
      <c r="E2100" s="1">
        <v>0</v>
      </c>
      <c r="G2100" s="2">
        <f t="shared" si="32"/>
        <v>0</v>
      </c>
      <c r="H2100" s="2">
        <v>0</v>
      </c>
    </row>
    <row r="2101" spans="2:8">
      <c r="B2101" s="237" t="s">
        <v>42</v>
      </c>
      <c r="C2101" s="237" t="s">
        <v>719</v>
      </c>
      <c r="D2101" s="7" t="s">
        <v>460</v>
      </c>
      <c r="E2101" s="1">
        <v>0</v>
      </c>
      <c r="G2101" s="2">
        <f t="shared" si="32"/>
        <v>0</v>
      </c>
      <c r="H2101" s="2">
        <v>0</v>
      </c>
    </row>
    <row r="2102" spans="2:8">
      <c r="B2102" s="237" t="s">
        <v>42</v>
      </c>
      <c r="C2102" s="237" t="s">
        <v>719</v>
      </c>
      <c r="D2102" s="8" t="s">
        <v>461</v>
      </c>
      <c r="E2102" s="1">
        <v>0</v>
      </c>
      <c r="G2102" s="2">
        <f t="shared" si="32"/>
        <v>0</v>
      </c>
      <c r="H2102" s="2">
        <v>0</v>
      </c>
    </row>
    <row r="2103" spans="2:8">
      <c r="B2103" s="237" t="s">
        <v>42</v>
      </c>
      <c r="C2103" s="237" t="s">
        <v>719</v>
      </c>
      <c r="D2103" s="9" t="s">
        <v>462</v>
      </c>
      <c r="E2103" s="1">
        <v>0</v>
      </c>
      <c r="G2103" s="2">
        <f t="shared" si="32"/>
        <v>0</v>
      </c>
      <c r="H2103" s="2">
        <v>0</v>
      </c>
    </row>
    <row r="2104" spans="2:8">
      <c r="B2104" s="237" t="s">
        <v>42</v>
      </c>
      <c r="C2104" s="237" t="s">
        <v>719</v>
      </c>
      <c r="D2104" s="10" t="s">
        <v>463</v>
      </c>
      <c r="E2104" s="1">
        <v>0</v>
      </c>
      <c r="G2104" s="2">
        <f t="shared" si="32"/>
        <v>0</v>
      </c>
      <c r="H2104" s="2">
        <v>0</v>
      </c>
    </row>
    <row r="2105" spans="2:8">
      <c r="B2105" s="237" t="s">
        <v>42</v>
      </c>
      <c r="C2105" s="237" t="s">
        <v>719</v>
      </c>
      <c r="D2105" s="11" t="s">
        <v>464</v>
      </c>
      <c r="E2105" s="1">
        <v>0</v>
      </c>
      <c r="G2105" s="2">
        <f t="shared" si="32"/>
        <v>0</v>
      </c>
      <c r="H2105" s="2">
        <v>0</v>
      </c>
    </row>
    <row r="2106" spans="2:8">
      <c r="B2106" s="237" t="s">
        <v>42</v>
      </c>
      <c r="C2106" s="237" t="s">
        <v>719</v>
      </c>
      <c r="D2106" s="13" t="s">
        <v>465</v>
      </c>
      <c r="E2106" s="1">
        <v>0</v>
      </c>
      <c r="G2106" s="2">
        <f t="shared" si="32"/>
        <v>0</v>
      </c>
      <c r="H2106" s="2">
        <v>0</v>
      </c>
    </row>
    <row r="2107" spans="2:8">
      <c r="B2107" s="237" t="s">
        <v>42</v>
      </c>
      <c r="C2107" s="237" t="s">
        <v>719</v>
      </c>
      <c r="D2107" s="12" t="s">
        <v>937</v>
      </c>
      <c r="E2107" s="1">
        <v>0</v>
      </c>
      <c r="G2107" s="2">
        <f t="shared" si="32"/>
        <v>0</v>
      </c>
      <c r="H2107" s="2">
        <v>0</v>
      </c>
    </row>
    <row r="2108" spans="2:8">
      <c r="B2108" s="237" t="s">
        <v>36</v>
      </c>
      <c r="C2108" s="237" t="s">
        <v>720</v>
      </c>
      <c r="D2108" s="5" t="s">
        <v>458</v>
      </c>
      <c r="E2108" s="1">
        <v>0</v>
      </c>
      <c r="G2108" s="2">
        <f t="shared" si="32"/>
        <v>0</v>
      </c>
      <c r="H2108" s="2">
        <v>0</v>
      </c>
    </row>
    <row r="2109" spans="2:8">
      <c r="B2109" s="237" t="s">
        <v>36</v>
      </c>
      <c r="C2109" s="237" t="s">
        <v>720</v>
      </c>
      <c r="D2109" s="6" t="s">
        <v>459</v>
      </c>
      <c r="E2109" s="1">
        <v>0</v>
      </c>
      <c r="G2109" s="2">
        <f t="shared" si="32"/>
        <v>0</v>
      </c>
      <c r="H2109" s="2">
        <v>0</v>
      </c>
    </row>
    <row r="2110" spans="2:8">
      <c r="B2110" s="237" t="s">
        <v>36</v>
      </c>
      <c r="C2110" s="237" t="s">
        <v>720</v>
      </c>
      <c r="D2110" s="7" t="s">
        <v>460</v>
      </c>
      <c r="E2110" s="1">
        <v>0</v>
      </c>
      <c r="G2110" s="2">
        <f t="shared" si="32"/>
        <v>0</v>
      </c>
      <c r="H2110" s="2">
        <v>0</v>
      </c>
    </row>
    <row r="2111" spans="2:8">
      <c r="B2111" s="237" t="s">
        <v>36</v>
      </c>
      <c r="C2111" s="237" t="s">
        <v>720</v>
      </c>
      <c r="D2111" s="8" t="s">
        <v>461</v>
      </c>
      <c r="E2111" s="1">
        <v>0</v>
      </c>
      <c r="G2111" s="2">
        <f t="shared" si="32"/>
        <v>0</v>
      </c>
      <c r="H2111" s="2">
        <v>0</v>
      </c>
    </row>
    <row r="2112" spans="2:8">
      <c r="B2112" s="237" t="s">
        <v>36</v>
      </c>
      <c r="C2112" s="237" t="s">
        <v>720</v>
      </c>
      <c r="D2112" s="9" t="s">
        <v>462</v>
      </c>
      <c r="E2112" s="1">
        <v>0</v>
      </c>
      <c r="G2112" s="2">
        <f t="shared" si="32"/>
        <v>0</v>
      </c>
      <c r="H2112" s="2">
        <v>0</v>
      </c>
    </row>
    <row r="2113" spans="2:8">
      <c r="B2113" s="237" t="s">
        <v>36</v>
      </c>
      <c r="C2113" s="237" t="s">
        <v>720</v>
      </c>
      <c r="D2113" s="10" t="s">
        <v>463</v>
      </c>
      <c r="E2113" s="1">
        <v>0</v>
      </c>
      <c r="G2113" s="2">
        <f t="shared" si="32"/>
        <v>0</v>
      </c>
      <c r="H2113" s="2">
        <v>0</v>
      </c>
    </row>
    <row r="2114" spans="2:8">
      <c r="B2114" s="237" t="s">
        <v>36</v>
      </c>
      <c r="C2114" s="237" t="s">
        <v>720</v>
      </c>
      <c r="D2114" s="11" t="s">
        <v>464</v>
      </c>
      <c r="E2114" s="1">
        <v>0</v>
      </c>
      <c r="G2114" s="2">
        <f t="shared" ref="G2114:G2177" si="33">E2114*F2114</f>
        <v>0</v>
      </c>
      <c r="H2114" s="2">
        <v>0</v>
      </c>
    </row>
    <row r="2115" spans="2:8">
      <c r="B2115" s="237" t="s">
        <v>36</v>
      </c>
      <c r="C2115" s="237" t="s">
        <v>720</v>
      </c>
      <c r="D2115" s="13" t="s">
        <v>465</v>
      </c>
      <c r="E2115" s="1">
        <v>0</v>
      </c>
      <c r="G2115" s="2">
        <f t="shared" si="33"/>
        <v>0</v>
      </c>
      <c r="H2115" s="2">
        <v>0</v>
      </c>
    </row>
    <row r="2116" spans="2:8">
      <c r="B2116" s="237" t="s">
        <v>36</v>
      </c>
      <c r="C2116" s="237" t="s">
        <v>720</v>
      </c>
      <c r="D2116" s="12" t="s">
        <v>937</v>
      </c>
      <c r="E2116" s="1">
        <v>0</v>
      </c>
      <c r="G2116" s="2">
        <f t="shared" si="33"/>
        <v>0</v>
      </c>
      <c r="H2116" s="2">
        <v>0</v>
      </c>
    </row>
    <row r="2117" spans="2:8">
      <c r="B2117" s="237" t="s">
        <v>37</v>
      </c>
      <c r="C2117" s="237" t="s">
        <v>721</v>
      </c>
      <c r="D2117" s="5" t="s">
        <v>458</v>
      </c>
      <c r="E2117" s="1">
        <v>0</v>
      </c>
      <c r="G2117" s="2">
        <f t="shared" si="33"/>
        <v>0</v>
      </c>
      <c r="H2117" s="2">
        <v>0</v>
      </c>
    </row>
    <row r="2118" spans="2:8">
      <c r="B2118" s="237" t="s">
        <v>37</v>
      </c>
      <c r="C2118" s="237" t="s">
        <v>721</v>
      </c>
      <c r="D2118" s="6" t="s">
        <v>459</v>
      </c>
      <c r="E2118" s="1">
        <v>0</v>
      </c>
      <c r="G2118" s="2">
        <f t="shared" si="33"/>
        <v>0</v>
      </c>
      <c r="H2118" s="2">
        <v>0</v>
      </c>
    </row>
    <row r="2119" spans="2:8">
      <c r="B2119" s="237" t="s">
        <v>37</v>
      </c>
      <c r="C2119" s="237" t="s">
        <v>721</v>
      </c>
      <c r="D2119" s="7" t="s">
        <v>460</v>
      </c>
      <c r="E2119" s="1">
        <v>0</v>
      </c>
      <c r="G2119" s="2">
        <f t="shared" si="33"/>
        <v>0</v>
      </c>
      <c r="H2119" s="2">
        <v>0</v>
      </c>
    </row>
    <row r="2120" spans="2:8">
      <c r="B2120" s="237" t="s">
        <v>37</v>
      </c>
      <c r="C2120" s="237" t="s">
        <v>721</v>
      </c>
      <c r="D2120" s="8" t="s">
        <v>461</v>
      </c>
      <c r="E2120" s="1">
        <v>0</v>
      </c>
      <c r="G2120" s="2">
        <f t="shared" si="33"/>
        <v>0</v>
      </c>
      <c r="H2120" s="2">
        <v>0</v>
      </c>
    </row>
    <row r="2121" spans="2:8">
      <c r="B2121" s="237" t="s">
        <v>37</v>
      </c>
      <c r="C2121" s="237" t="s">
        <v>721</v>
      </c>
      <c r="D2121" s="9" t="s">
        <v>462</v>
      </c>
      <c r="E2121" s="1">
        <v>0</v>
      </c>
      <c r="G2121" s="2">
        <f t="shared" si="33"/>
        <v>0</v>
      </c>
      <c r="H2121" s="2">
        <v>0</v>
      </c>
    </row>
    <row r="2122" spans="2:8">
      <c r="B2122" s="237" t="s">
        <v>37</v>
      </c>
      <c r="C2122" s="237" t="s">
        <v>721</v>
      </c>
      <c r="D2122" s="10" t="s">
        <v>463</v>
      </c>
      <c r="E2122" s="1">
        <v>0</v>
      </c>
      <c r="G2122" s="2">
        <f t="shared" si="33"/>
        <v>0</v>
      </c>
      <c r="H2122" s="2">
        <v>0</v>
      </c>
    </row>
    <row r="2123" spans="2:8">
      <c r="B2123" s="237" t="s">
        <v>37</v>
      </c>
      <c r="C2123" s="237" t="s">
        <v>721</v>
      </c>
      <c r="D2123" s="11" t="s">
        <v>464</v>
      </c>
      <c r="E2123" s="1">
        <v>0</v>
      </c>
      <c r="G2123" s="2">
        <f t="shared" si="33"/>
        <v>0</v>
      </c>
      <c r="H2123" s="2">
        <v>0</v>
      </c>
    </row>
    <row r="2124" spans="2:8">
      <c r="B2124" s="237" t="s">
        <v>37</v>
      </c>
      <c r="C2124" s="237" t="s">
        <v>721</v>
      </c>
      <c r="D2124" s="13" t="s">
        <v>465</v>
      </c>
      <c r="E2124" s="1">
        <v>0</v>
      </c>
      <c r="G2124" s="2">
        <f t="shared" si="33"/>
        <v>0</v>
      </c>
      <c r="H2124" s="2">
        <v>0</v>
      </c>
    </row>
    <row r="2125" spans="2:8">
      <c r="B2125" s="237" t="s">
        <v>37</v>
      </c>
      <c r="C2125" s="237" t="s">
        <v>721</v>
      </c>
      <c r="D2125" s="12" t="s">
        <v>937</v>
      </c>
      <c r="E2125" s="1">
        <v>0</v>
      </c>
      <c r="G2125" s="2">
        <f t="shared" si="33"/>
        <v>0</v>
      </c>
      <c r="H2125" s="2">
        <v>0</v>
      </c>
    </row>
    <row r="2126" spans="2:8">
      <c r="B2126" s="237" t="s">
        <v>43</v>
      </c>
      <c r="C2126" s="237" t="s">
        <v>722</v>
      </c>
      <c r="D2126" s="5" t="s">
        <v>458</v>
      </c>
      <c r="E2126" s="1">
        <v>0</v>
      </c>
      <c r="G2126" s="2">
        <f t="shared" si="33"/>
        <v>0</v>
      </c>
      <c r="H2126" s="2">
        <v>0</v>
      </c>
    </row>
    <row r="2127" spans="2:8">
      <c r="B2127" s="237" t="s">
        <v>43</v>
      </c>
      <c r="C2127" s="237" t="s">
        <v>722</v>
      </c>
      <c r="D2127" s="6" t="s">
        <v>459</v>
      </c>
      <c r="E2127" s="1">
        <v>0</v>
      </c>
      <c r="G2127" s="2">
        <f t="shared" si="33"/>
        <v>0</v>
      </c>
      <c r="H2127" s="2">
        <v>0</v>
      </c>
    </row>
    <row r="2128" spans="2:8">
      <c r="B2128" s="237" t="s">
        <v>43</v>
      </c>
      <c r="C2128" s="237" t="s">
        <v>722</v>
      </c>
      <c r="D2128" s="7" t="s">
        <v>460</v>
      </c>
      <c r="E2128" s="1">
        <v>0</v>
      </c>
      <c r="G2128" s="2">
        <f t="shared" si="33"/>
        <v>0</v>
      </c>
      <c r="H2128" s="2">
        <v>0</v>
      </c>
    </row>
    <row r="2129" spans="2:8">
      <c r="B2129" s="237" t="s">
        <v>43</v>
      </c>
      <c r="C2129" s="237" t="s">
        <v>722</v>
      </c>
      <c r="D2129" s="8" t="s">
        <v>461</v>
      </c>
      <c r="E2129" s="1">
        <v>0</v>
      </c>
      <c r="G2129" s="2">
        <f t="shared" si="33"/>
        <v>0</v>
      </c>
      <c r="H2129" s="2">
        <v>0</v>
      </c>
    </row>
    <row r="2130" spans="2:8">
      <c r="B2130" s="237" t="s">
        <v>43</v>
      </c>
      <c r="C2130" s="237" t="s">
        <v>722</v>
      </c>
      <c r="D2130" s="9" t="s">
        <v>462</v>
      </c>
      <c r="E2130" s="1">
        <v>0</v>
      </c>
      <c r="G2130" s="2">
        <f t="shared" si="33"/>
        <v>0</v>
      </c>
      <c r="H2130" s="2">
        <v>0</v>
      </c>
    </row>
    <row r="2131" spans="2:8">
      <c r="B2131" s="237" t="s">
        <v>43</v>
      </c>
      <c r="C2131" s="237" t="s">
        <v>722</v>
      </c>
      <c r="D2131" s="10" t="s">
        <v>463</v>
      </c>
      <c r="E2131" s="1">
        <v>0</v>
      </c>
      <c r="G2131" s="2">
        <f t="shared" si="33"/>
        <v>0</v>
      </c>
      <c r="H2131" s="2">
        <v>0</v>
      </c>
    </row>
    <row r="2132" spans="2:8">
      <c r="B2132" s="237" t="s">
        <v>43</v>
      </c>
      <c r="C2132" s="237" t="s">
        <v>722</v>
      </c>
      <c r="D2132" s="11" t="s">
        <v>464</v>
      </c>
      <c r="E2132" s="1">
        <v>0</v>
      </c>
      <c r="G2132" s="2">
        <f t="shared" si="33"/>
        <v>0</v>
      </c>
      <c r="H2132" s="2">
        <v>0</v>
      </c>
    </row>
    <row r="2133" spans="2:8">
      <c r="B2133" s="237" t="s">
        <v>43</v>
      </c>
      <c r="C2133" s="237" t="s">
        <v>722</v>
      </c>
      <c r="D2133" s="13" t="s">
        <v>465</v>
      </c>
      <c r="E2133" s="1">
        <v>0</v>
      </c>
      <c r="G2133" s="2">
        <f t="shared" si="33"/>
        <v>0</v>
      </c>
      <c r="H2133" s="2">
        <v>0</v>
      </c>
    </row>
    <row r="2134" spans="2:8">
      <c r="B2134" s="237" t="s">
        <v>43</v>
      </c>
      <c r="C2134" s="237" t="s">
        <v>722</v>
      </c>
      <c r="D2134" s="12" t="s">
        <v>937</v>
      </c>
      <c r="E2134" s="1">
        <v>0</v>
      </c>
      <c r="G2134" s="2">
        <f t="shared" si="33"/>
        <v>0</v>
      </c>
      <c r="H2134" s="2">
        <v>0</v>
      </c>
    </row>
    <row r="2135" spans="2:8">
      <c r="B2135" s="237" t="s">
        <v>44</v>
      </c>
      <c r="C2135" s="237" t="s">
        <v>723</v>
      </c>
      <c r="D2135" s="5" t="s">
        <v>458</v>
      </c>
      <c r="E2135" s="1">
        <v>0</v>
      </c>
      <c r="G2135" s="2">
        <f t="shared" si="33"/>
        <v>0</v>
      </c>
      <c r="H2135" s="2">
        <v>0</v>
      </c>
    </row>
    <row r="2136" spans="2:8">
      <c r="B2136" s="237" t="s">
        <v>44</v>
      </c>
      <c r="C2136" s="237" t="s">
        <v>723</v>
      </c>
      <c r="D2136" s="6" t="s">
        <v>459</v>
      </c>
      <c r="E2136" s="1">
        <v>0</v>
      </c>
      <c r="G2136" s="2">
        <f t="shared" si="33"/>
        <v>0</v>
      </c>
      <c r="H2136" s="2">
        <v>0</v>
      </c>
    </row>
    <row r="2137" spans="2:8">
      <c r="B2137" s="237" t="s">
        <v>44</v>
      </c>
      <c r="C2137" s="237" t="s">
        <v>723</v>
      </c>
      <c r="D2137" s="7" t="s">
        <v>460</v>
      </c>
      <c r="E2137" s="1">
        <v>0</v>
      </c>
      <c r="G2137" s="2">
        <f t="shared" si="33"/>
        <v>0</v>
      </c>
      <c r="H2137" s="2">
        <v>0</v>
      </c>
    </row>
    <row r="2138" spans="2:8">
      <c r="B2138" s="237" t="s">
        <v>44</v>
      </c>
      <c r="C2138" s="237" t="s">
        <v>723</v>
      </c>
      <c r="D2138" s="8" t="s">
        <v>461</v>
      </c>
      <c r="E2138" s="1">
        <v>0</v>
      </c>
      <c r="G2138" s="2">
        <f t="shared" si="33"/>
        <v>0</v>
      </c>
      <c r="H2138" s="2">
        <v>0</v>
      </c>
    </row>
    <row r="2139" spans="2:8">
      <c r="B2139" s="237" t="s">
        <v>44</v>
      </c>
      <c r="C2139" s="237" t="s">
        <v>723</v>
      </c>
      <c r="D2139" s="9" t="s">
        <v>462</v>
      </c>
      <c r="E2139" s="1">
        <v>0</v>
      </c>
      <c r="G2139" s="2">
        <f t="shared" si="33"/>
        <v>0</v>
      </c>
      <c r="H2139" s="2">
        <v>0</v>
      </c>
    </row>
    <row r="2140" spans="2:8">
      <c r="B2140" s="237" t="s">
        <v>44</v>
      </c>
      <c r="C2140" s="237" t="s">
        <v>723</v>
      </c>
      <c r="D2140" s="10" t="s">
        <v>463</v>
      </c>
      <c r="E2140" s="1">
        <v>0</v>
      </c>
      <c r="G2140" s="2">
        <f t="shared" si="33"/>
        <v>0</v>
      </c>
      <c r="H2140" s="2">
        <v>0</v>
      </c>
    </row>
    <row r="2141" spans="2:8">
      <c r="B2141" s="237" t="s">
        <v>44</v>
      </c>
      <c r="C2141" s="237" t="s">
        <v>723</v>
      </c>
      <c r="D2141" s="11" t="s">
        <v>464</v>
      </c>
      <c r="E2141" s="1">
        <v>0</v>
      </c>
      <c r="G2141" s="2">
        <f t="shared" si="33"/>
        <v>0</v>
      </c>
      <c r="H2141" s="2">
        <v>0</v>
      </c>
    </row>
    <row r="2142" spans="2:8">
      <c r="B2142" s="237" t="s">
        <v>44</v>
      </c>
      <c r="C2142" s="237" t="s">
        <v>723</v>
      </c>
      <c r="D2142" s="13" t="s">
        <v>465</v>
      </c>
      <c r="E2142" s="1">
        <v>0</v>
      </c>
      <c r="G2142" s="2">
        <f t="shared" si="33"/>
        <v>0</v>
      </c>
      <c r="H2142" s="2">
        <v>0</v>
      </c>
    </row>
    <row r="2143" spans="2:8">
      <c r="B2143" s="237" t="s">
        <v>44</v>
      </c>
      <c r="C2143" s="237" t="s">
        <v>723</v>
      </c>
      <c r="D2143" s="12" t="s">
        <v>937</v>
      </c>
      <c r="E2143" s="1">
        <v>0</v>
      </c>
      <c r="G2143" s="2">
        <f t="shared" si="33"/>
        <v>0</v>
      </c>
      <c r="H2143" s="2">
        <v>0</v>
      </c>
    </row>
    <row r="2144" spans="2:8">
      <c r="B2144" s="237" t="s">
        <v>40</v>
      </c>
      <c r="C2144" s="237" t="s">
        <v>724</v>
      </c>
      <c r="D2144" s="5" t="s">
        <v>458</v>
      </c>
      <c r="E2144" s="1">
        <v>0</v>
      </c>
      <c r="G2144" s="2">
        <f t="shared" si="33"/>
        <v>0</v>
      </c>
      <c r="H2144" s="2">
        <v>0</v>
      </c>
    </row>
    <row r="2145" spans="2:8">
      <c r="B2145" s="237" t="s">
        <v>40</v>
      </c>
      <c r="C2145" s="237" t="s">
        <v>724</v>
      </c>
      <c r="D2145" s="6" t="s">
        <v>459</v>
      </c>
      <c r="E2145" s="1">
        <v>0</v>
      </c>
      <c r="G2145" s="2">
        <f t="shared" si="33"/>
        <v>0</v>
      </c>
      <c r="H2145" s="2">
        <v>0</v>
      </c>
    </row>
    <row r="2146" spans="2:8">
      <c r="B2146" s="237" t="s">
        <v>40</v>
      </c>
      <c r="C2146" s="237" t="s">
        <v>724</v>
      </c>
      <c r="D2146" s="7" t="s">
        <v>460</v>
      </c>
      <c r="E2146" s="1">
        <v>0</v>
      </c>
      <c r="G2146" s="2">
        <f t="shared" si="33"/>
        <v>0</v>
      </c>
      <c r="H2146" s="2">
        <v>0</v>
      </c>
    </row>
    <row r="2147" spans="2:8">
      <c r="B2147" s="237" t="s">
        <v>40</v>
      </c>
      <c r="C2147" s="237" t="s">
        <v>724</v>
      </c>
      <c r="D2147" s="8" t="s">
        <v>461</v>
      </c>
      <c r="E2147" s="1">
        <v>0</v>
      </c>
      <c r="G2147" s="2">
        <f t="shared" si="33"/>
        <v>0</v>
      </c>
      <c r="H2147" s="2">
        <v>0</v>
      </c>
    </row>
    <row r="2148" spans="2:8">
      <c r="B2148" s="237" t="s">
        <v>40</v>
      </c>
      <c r="C2148" s="237" t="s">
        <v>724</v>
      </c>
      <c r="D2148" s="9" t="s">
        <v>462</v>
      </c>
      <c r="E2148" s="1">
        <v>0</v>
      </c>
      <c r="G2148" s="2">
        <f t="shared" si="33"/>
        <v>0</v>
      </c>
      <c r="H2148" s="2">
        <v>0</v>
      </c>
    </row>
    <row r="2149" spans="2:8">
      <c r="B2149" s="237" t="s">
        <v>40</v>
      </c>
      <c r="C2149" s="237" t="s">
        <v>724</v>
      </c>
      <c r="D2149" s="10" t="s">
        <v>463</v>
      </c>
      <c r="E2149" s="1">
        <v>0</v>
      </c>
      <c r="G2149" s="2">
        <f t="shared" si="33"/>
        <v>0</v>
      </c>
      <c r="H2149" s="2">
        <v>0</v>
      </c>
    </row>
    <row r="2150" spans="2:8">
      <c r="B2150" s="237" t="s">
        <v>40</v>
      </c>
      <c r="C2150" s="237" t="s">
        <v>724</v>
      </c>
      <c r="D2150" s="11" t="s">
        <v>464</v>
      </c>
      <c r="E2150" s="1">
        <v>0</v>
      </c>
      <c r="G2150" s="2">
        <f t="shared" si="33"/>
        <v>0</v>
      </c>
      <c r="H2150" s="2">
        <v>0</v>
      </c>
    </row>
    <row r="2151" spans="2:8">
      <c r="B2151" s="237" t="s">
        <v>40</v>
      </c>
      <c r="C2151" s="237" t="s">
        <v>724</v>
      </c>
      <c r="D2151" s="13" t="s">
        <v>465</v>
      </c>
      <c r="E2151" s="1">
        <v>0</v>
      </c>
      <c r="G2151" s="2">
        <f t="shared" si="33"/>
        <v>0</v>
      </c>
      <c r="H2151" s="2">
        <v>0</v>
      </c>
    </row>
    <row r="2152" spans="2:8">
      <c r="B2152" s="237" t="s">
        <v>40</v>
      </c>
      <c r="C2152" s="237" t="s">
        <v>724</v>
      </c>
      <c r="D2152" s="12" t="s">
        <v>937</v>
      </c>
      <c r="E2152" s="1">
        <v>0</v>
      </c>
      <c r="G2152" s="2">
        <f t="shared" si="33"/>
        <v>0</v>
      </c>
      <c r="H2152" s="2">
        <v>0</v>
      </c>
    </row>
    <row r="2153" spans="2:8">
      <c r="B2153" s="237" t="s">
        <v>478</v>
      </c>
      <c r="C2153" s="237" t="s">
        <v>725</v>
      </c>
      <c r="D2153" s="5" t="s">
        <v>458</v>
      </c>
      <c r="E2153" s="1">
        <v>0</v>
      </c>
      <c r="G2153" s="2">
        <f t="shared" si="33"/>
        <v>0</v>
      </c>
      <c r="H2153" s="2">
        <v>0</v>
      </c>
    </row>
    <row r="2154" spans="2:8">
      <c r="B2154" s="237" t="s">
        <v>478</v>
      </c>
      <c r="C2154" s="237" t="s">
        <v>725</v>
      </c>
      <c r="D2154" s="6" t="s">
        <v>459</v>
      </c>
      <c r="E2154" s="1">
        <v>0</v>
      </c>
      <c r="G2154" s="2">
        <f t="shared" si="33"/>
        <v>0</v>
      </c>
      <c r="H2154" s="2">
        <v>0</v>
      </c>
    </row>
    <row r="2155" spans="2:8">
      <c r="B2155" s="237" t="s">
        <v>478</v>
      </c>
      <c r="C2155" s="237" t="s">
        <v>725</v>
      </c>
      <c r="D2155" s="7" t="s">
        <v>460</v>
      </c>
      <c r="E2155" s="1">
        <v>0</v>
      </c>
      <c r="G2155" s="2">
        <f t="shared" si="33"/>
        <v>0</v>
      </c>
      <c r="H2155" s="2">
        <v>0</v>
      </c>
    </row>
    <row r="2156" spans="2:8">
      <c r="B2156" s="237" t="s">
        <v>478</v>
      </c>
      <c r="C2156" s="237" t="s">
        <v>725</v>
      </c>
      <c r="D2156" s="8" t="s">
        <v>461</v>
      </c>
      <c r="E2156" s="1">
        <v>0</v>
      </c>
      <c r="G2156" s="2">
        <f t="shared" si="33"/>
        <v>0</v>
      </c>
      <c r="H2156" s="2">
        <v>0</v>
      </c>
    </row>
    <row r="2157" spans="2:8">
      <c r="B2157" s="237" t="s">
        <v>478</v>
      </c>
      <c r="C2157" s="237" t="s">
        <v>725</v>
      </c>
      <c r="D2157" s="9" t="s">
        <v>462</v>
      </c>
      <c r="E2157" s="1">
        <v>0</v>
      </c>
      <c r="G2157" s="2">
        <f t="shared" si="33"/>
        <v>0</v>
      </c>
      <c r="H2157" s="2">
        <v>0</v>
      </c>
    </row>
    <row r="2158" spans="2:8">
      <c r="B2158" s="237" t="s">
        <v>478</v>
      </c>
      <c r="C2158" s="237" t="s">
        <v>725</v>
      </c>
      <c r="D2158" s="10" t="s">
        <v>463</v>
      </c>
      <c r="E2158" s="1">
        <v>0</v>
      </c>
      <c r="G2158" s="2">
        <f t="shared" si="33"/>
        <v>0</v>
      </c>
      <c r="H2158" s="2">
        <v>0</v>
      </c>
    </row>
    <row r="2159" spans="2:8">
      <c r="B2159" s="237" t="s">
        <v>478</v>
      </c>
      <c r="C2159" s="237" t="s">
        <v>725</v>
      </c>
      <c r="D2159" s="11" t="s">
        <v>464</v>
      </c>
      <c r="E2159" s="1">
        <v>0</v>
      </c>
      <c r="G2159" s="2">
        <f t="shared" si="33"/>
        <v>0</v>
      </c>
      <c r="H2159" s="2">
        <v>0</v>
      </c>
    </row>
    <row r="2160" spans="2:8">
      <c r="B2160" s="237" t="s">
        <v>478</v>
      </c>
      <c r="C2160" s="237" t="s">
        <v>725</v>
      </c>
      <c r="D2160" s="13" t="s">
        <v>465</v>
      </c>
      <c r="E2160" s="1">
        <v>0</v>
      </c>
      <c r="G2160" s="2">
        <f t="shared" si="33"/>
        <v>0</v>
      </c>
      <c r="H2160" s="2">
        <v>0</v>
      </c>
    </row>
    <row r="2161" spans="2:8">
      <c r="B2161" s="237" t="s">
        <v>478</v>
      </c>
      <c r="C2161" s="237" t="s">
        <v>725</v>
      </c>
      <c r="D2161" s="12" t="s">
        <v>937</v>
      </c>
      <c r="E2161" s="1">
        <v>0</v>
      </c>
      <c r="G2161" s="2">
        <f t="shared" si="33"/>
        <v>0</v>
      </c>
      <c r="H2161" s="2">
        <v>0</v>
      </c>
    </row>
    <row r="2162" spans="2:8">
      <c r="B2162" s="237" t="s">
        <v>479</v>
      </c>
      <c r="C2162" s="237" t="s">
        <v>726</v>
      </c>
      <c r="D2162" s="5" t="s">
        <v>458</v>
      </c>
      <c r="E2162" s="1">
        <v>0</v>
      </c>
      <c r="G2162" s="2">
        <f t="shared" si="33"/>
        <v>0</v>
      </c>
      <c r="H2162" s="2">
        <v>0</v>
      </c>
    </row>
    <row r="2163" spans="2:8">
      <c r="B2163" s="237" t="s">
        <v>479</v>
      </c>
      <c r="C2163" s="237" t="s">
        <v>726</v>
      </c>
      <c r="D2163" s="6" t="s">
        <v>459</v>
      </c>
      <c r="E2163" s="1">
        <v>0</v>
      </c>
      <c r="G2163" s="2">
        <f t="shared" si="33"/>
        <v>0</v>
      </c>
      <c r="H2163" s="2">
        <v>0</v>
      </c>
    </row>
    <row r="2164" spans="2:8">
      <c r="B2164" s="237" t="s">
        <v>479</v>
      </c>
      <c r="C2164" s="237" t="s">
        <v>726</v>
      </c>
      <c r="D2164" s="7" t="s">
        <v>460</v>
      </c>
      <c r="E2164" s="1">
        <v>0</v>
      </c>
      <c r="G2164" s="2">
        <f t="shared" si="33"/>
        <v>0</v>
      </c>
      <c r="H2164" s="2">
        <v>0</v>
      </c>
    </row>
    <row r="2165" spans="2:8">
      <c r="B2165" s="237" t="s">
        <v>479</v>
      </c>
      <c r="C2165" s="237" t="s">
        <v>726</v>
      </c>
      <c r="D2165" s="8" t="s">
        <v>461</v>
      </c>
      <c r="E2165" s="1">
        <v>0</v>
      </c>
      <c r="G2165" s="2">
        <f t="shared" si="33"/>
        <v>0</v>
      </c>
      <c r="H2165" s="2">
        <v>0</v>
      </c>
    </row>
    <row r="2166" spans="2:8">
      <c r="B2166" s="237" t="s">
        <v>479</v>
      </c>
      <c r="C2166" s="237" t="s">
        <v>726</v>
      </c>
      <c r="D2166" s="9" t="s">
        <v>462</v>
      </c>
      <c r="E2166" s="1">
        <v>0</v>
      </c>
      <c r="G2166" s="2">
        <f t="shared" si="33"/>
        <v>0</v>
      </c>
      <c r="H2166" s="2">
        <v>0</v>
      </c>
    </row>
    <row r="2167" spans="2:8">
      <c r="B2167" s="237" t="s">
        <v>479</v>
      </c>
      <c r="C2167" s="237" t="s">
        <v>726</v>
      </c>
      <c r="D2167" s="10" t="s">
        <v>463</v>
      </c>
      <c r="E2167" s="1">
        <v>0</v>
      </c>
      <c r="G2167" s="2">
        <f t="shared" si="33"/>
        <v>0</v>
      </c>
      <c r="H2167" s="2">
        <v>0</v>
      </c>
    </row>
    <row r="2168" spans="2:8">
      <c r="B2168" s="237" t="s">
        <v>479</v>
      </c>
      <c r="C2168" s="237" t="s">
        <v>726</v>
      </c>
      <c r="D2168" s="11" t="s">
        <v>464</v>
      </c>
      <c r="E2168" s="1">
        <v>0</v>
      </c>
      <c r="G2168" s="2">
        <f t="shared" si="33"/>
        <v>0</v>
      </c>
      <c r="H2168" s="2">
        <v>0</v>
      </c>
    </row>
    <row r="2169" spans="2:8">
      <c r="B2169" s="237" t="s">
        <v>479</v>
      </c>
      <c r="C2169" s="237" t="s">
        <v>726</v>
      </c>
      <c r="D2169" s="13" t="s">
        <v>465</v>
      </c>
      <c r="E2169" s="1">
        <v>0</v>
      </c>
      <c r="G2169" s="2">
        <f t="shared" si="33"/>
        <v>0</v>
      </c>
      <c r="H2169" s="2">
        <v>0</v>
      </c>
    </row>
    <row r="2170" spans="2:8">
      <c r="B2170" s="237" t="s">
        <v>479</v>
      </c>
      <c r="C2170" s="237" t="s">
        <v>726</v>
      </c>
      <c r="D2170" s="12" t="s">
        <v>937</v>
      </c>
      <c r="E2170" s="1">
        <v>0</v>
      </c>
      <c r="G2170" s="2">
        <f t="shared" si="33"/>
        <v>0</v>
      </c>
      <c r="H2170" s="2">
        <v>0</v>
      </c>
    </row>
    <row r="2171" spans="2:8">
      <c r="B2171" s="237" t="s">
        <v>480</v>
      </c>
      <c r="C2171" s="237" t="s">
        <v>727</v>
      </c>
      <c r="D2171" s="5" t="s">
        <v>458</v>
      </c>
      <c r="E2171" s="1">
        <v>0</v>
      </c>
      <c r="G2171" s="2">
        <f t="shared" si="33"/>
        <v>0</v>
      </c>
      <c r="H2171" s="2">
        <v>0</v>
      </c>
    </row>
    <row r="2172" spans="2:8">
      <c r="B2172" s="237" t="s">
        <v>480</v>
      </c>
      <c r="C2172" s="237" t="s">
        <v>727</v>
      </c>
      <c r="D2172" s="6" t="s">
        <v>459</v>
      </c>
      <c r="E2172" s="1">
        <v>0</v>
      </c>
      <c r="G2172" s="2">
        <f t="shared" si="33"/>
        <v>0</v>
      </c>
      <c r="H2172" s="2">
        <v>0</v>
      </c>
    </row>
    <row r="2173" spans="2:8">
      <c r="B2173" s="237" t="s">
        <v>480</v>
      </c>
      <c r="C2173" s="237" t="s">
        <v>727</v>
      </c>
      <c r="D2173" s="7" t="s">
        <v>460</v>
      </c>
      <c r="E2173" s="1">
        <v>0</v>
      </c>
      <c r="G2173" s="2">
        <f t="shared" si="33"/>
        <v>0</v>
      </c>
      <c r="H2173" s="2">
        <v>0</v>
      </c>
    </row>
    <row r="2174" spans="2:8">
      <c r="B2174" s="237" t="s">
        <v>480</v>
      </c>
      <c r="C2174" s="237" t="s">
        <v>727</v>
      </c>
      <c r="D2174" s="8" t="s">
        <v>461</v>
      </c>
      <c r="E2174" s="1">
        <v>0</v>
      </c>
      <c r="G2174" s="2">
        <f t="shared" si="33"/>
        <v>0</v>
      </c>
      <c r="H2174" s="2">
        <v>0</v>
      </c>
    </row>
    <row r="2175" spans="2:8">
      <c r="B2175" s="237" t="s">
        <v>480</v>
      </c>
      <c r="C2175" s="237" t="s">
        <v>727</v>
      </c>
      <c r="D2175" s="9" t="s">
        <v>462</v>
      </c>
      <c r="E2175" s="1">
        <v>0</v>
      </c>
      <c r="G2175" s="2">
        <f t="shared" si="33"/>
        <v>0</v>
      </c>
      <c r="H2175" s="2">
        <v>0</v>
      </c>
    </row>
    <row r="2176" spans="2:8">
      <c r="B2176" s="237" t="s">
        <v>480</v>
      </c>
      <c r="C2176" s="237" t="s">
        <v>727</v>
      </c>
      <c r="D2176" s="10" t="s">
        <v>463</v>
      </c>
      <c r="E2176" s="1">
        <v>0</v>
      </c>
      <c r="G2176" s="2">
        <f t="shared" si="33"/>
        <v>0</v>
      </c>
      <c r="H2176" s="2">
        <v>0</v>
      </c>
    </row>
    <row r="2177" spans="2:8">
      <c r="B2177" s="237" t="s">
        <v>480</v>
      </c>
      <c r="C2177" s="237" t="s">
        <v>727</v>
      </c>
      <c r="D2177" s="11" t="s">
        <v>464</v>
      </c>
      <c r="E2177" s="1">
        <v>0</v>
      </c>
      <c r="G2177" s="2">
        <f t="shared" si="33"/>
        <v>0</v>
      </c>
      <c r="H2177" s="2">
        <v>0</v>
      </c>
    </row>
    <row r="2178" spans="2:8">
      <c r="B2178" s="237" t="s">
        <v>480</v>
      </c>
      <c r="C2178" s="237" t="s">
        <v>727</v>
      </c>
      <c r="D2178" s="13" t="s">
        <v>465</v>
      </c>
      <c r="E2178" s="1">
        <v>0</v>
      </c>
      <c r="G2178" s="2">
        <f t="shared" ref="G2178:G2241" si="34">E2178*F2178</f>
        <v>0</v>
      </c>
      <c r="H2178" s="2">
        <v>0</v>
      </c>
    </row>
    <row r="2179" spans="2:8">
      <c r="B2179" s="237" t="s">
        <v>480</v>
      </c>
      <c r="C2179" s="237" t="s">
        <v>727</v>
      </c>
      <c r="D2179" s="12" t="s">
        <v>937</v>
      </c>
      <c r="E2179" s="1">
        <v>0</v>
      </c>
      <c r="G2179" s="2">
        <f t="shared" si="34"/>
        <v>0</v>
      </c>
      <c r="H2179" s="2">
        <v>0</v>
      </c>
    </row>
    <row r="2180" spans="2:8">
      <c r="B2180" s="237" t="s">
        <v>481</v>
      </c>
      <c r="C2180" s="237" t="s">
        <v>728</v>
      </c>
      <c r="D2180" s="5" t="s">
        <v>458</v>
      </c>
      <c r="E2180" s="1">
        <v>0</v>
      </c>
      <c r="G2180" s="2">
        <f t="shared" si="34"/>
        <v>0</v>
      </c>
      <c r="H2180" s="2">
        <v>0</v>
      </c>
    </row>
    <row r="2181" spans="2:8">
      <c r="B2181" s="237" t="s">
        <v>481</v>
      </c>
      <c r="C2181" s="237" t="s">
        <v>728</v>
      </c>
      <c r="D2181" s="6" t="s">
        <v>459</v>
      </c>
      <c r="E2181" s="1">
        <v>0</v>
      </c>
      <c r="G2181" s="2">
        <f t="shared" si="34"/>
        <v>0</v>
      </c>
      <c r="H2181" s="2">
        <v>0</v>
      </c>
    </row>
    <row r="2182" spans="2:8">
      <c r="B2182" s="237" t="s">
        <v>481</v>
      </c>
      <c r="C2182" s="237" t="s">
        <v>728</v>
      </c>
      <c r="D2182" s="7" t="s">
        <v>460</v>
      </c>
      <c r="E2182" s="1">
        <v>0</v>
      </c>
      <c r="G2182" s="2">
        <f t="shared" si="34"/>
        <v>0</v>
      </c>
      <c r="H2182" s="2">
        <v>0</v>
      </c>
    </row>
    <row r="2183" spans="2:8">
      <c r="B2183" s="237" t="s">
        <v>481</v>
      </c>
      <c r="C2183" s="237" t="s">
        <v>728</v>
      </c>
      <c r="D2183" s="8" t="s">
        <v>461</v>
      </c>
      <c r="E2183" s="1">
        <v>0</v>
      </c>
      <c r="G2183" s="2">
        <f t="shared" si="34"/>
        <v>0</v>
      </c>
      <c r="H2183" s="2">
        <v>0</v>
      </c>
    </row>
    <row r="2184" spans="2:8">
      <c r="B2184" s="237" t="s">
        <v>481</v>
      </c>
      <c r="C2184" s="237" t="s">
        <v>728</v>
      </c>
      <c r="D2184" s="9" t="s">
        <v>462</v>
      </c>
      <c r="E2184" s="1">
        <v>0</v>
      </c>
      <c r="G2184" s="2">
        <f t="shared" si="34"/>
        <v>0</v>
      </c>
      <c r="H2184" s="2">
        <v>0</v>
      </c>
    </row>
    <row r="2185" spans="2:8">
      <c r="B2185" s="237" t="s">
        <v>481</v>
      </c>
      <c r="C2185" s="237" t="s">
        <v>728</v>
      </c>
      <c r="D2185" s="10" t="s">
        <v>463</v>
      </c>
      <c r="E2185" s="1">
        <v>0</v>
      </c>
      <c r="G2185" s="2">
        <f t="shared" si="34"/>
        <v>0</v>
      </c>
      <c r="H2185" s="2">
        <v>0</v>
      </c>
    </row>
    <row r="2186" spans="2:8">
      <c r="B2186" s="237" t="s">
        <v>481</v>
      </c>
      <c r="C2186" s="237" t="s">
        <v>728</v>
      </c>
      <c r="D2186" s="11" t="s">
        <v>464</v>
      </c>
      <c r="E2186" s="1">
        <v>0</v>
      </c>
      <c r="G2186" s="2">
        <f t="shared" si="34"/>
        <v>0</v>
      </c>
      <c r="H2186" s="2">
        <v>0</v>
      </c>
    </row>
    <row r="2187" spans="2:8">
      <c r="B2187" s="237" t="s">
        <v>481</v>
      </c>
      <c r="C2187" s="237" t="s">
        <v>728</v>
      </c>
      <c r="D2187" s="13" t="s">
        <v>465</v>
      </c>
      <c r="E2187" s="1">
        <v>0</v>
      </c>
      <c r="G2187" s="2">
        <f t="shared" si="34"/>
        <v>0</v>
      </c>
      <c r="H2187" s="2">
        <v>0</v>
      </c>
    </row>
    <row r="2188" spans="2:8">
      <c r="B2188" s="237" t="s">
        <v>481</v>
      </c>
      <c r="C2188" s="237" t="s">
        <v>728</v>
      </c>
      <c r="D2188" s="12" t="s">
        <v>937</v>
      </c>
      <c r="E2188" s="1">
        <v>0</v>
      </c>
      <c r="G2188" s="2">
        <f t="shared" si="34"/>
        <v>0</v>
      </c>
      <c r="H2188" s="2">
        <v>0</v>
      </c>
    </row>
    <row r="2189" spans="2:8">
      <c r="B2189" s="237" t="s">
        <v>429</v>
      </c>
      <c r="C2189" s="237" t="s">
        <v>729</v>
      </c>
      <c r="D2189" s="5" t="s">
        <v>458</v>
      </c>
      <c r="E2189" s="1">
        <v>0</v>
      </c>
      <c r="G2189" s="2">
        <f t="shared" si="34"/>
        <v>0</v>
      </c>
      <c r="H2189" s="2">
        <v>0</v>
      </c>
    </row>
    <row r="2190" spans="2:8">
      <c r="B2190" s="237" t="s">
        <v>429</v>
      </c>
      <c r="C2190" s="237" t="s">
        <v>729</v>
      </c>
      <c r="D2190" s="6" t="s">
        <v>459</v>
      </c>
      <c r="E2190" s="1">
        <v>0</v>
      </c>
      <c r="G2190" s="2">
        <f t="shared" si="34"/>
        <v>0</v>
      </c>
      <c r="H2190" s="2">
        <v>0</v>
      </c>
    </row>
    <row r="2191" spans="2:8">
      <c r="B2191" s="237" t="s">
        <v>429</v>
      </c>
      <c r="C2191" s="237" t="s">
        <v>729</v>
      </c>
      <c r="D2191" s="7" t="s">
        <v>460</v>
      </c>
      <c r="E2191" s="1">
        <v>0</v>
      </c>
      <c r="G2191" s="2">
        <f t="shared" si="34"/>
        <v>0</v>
      </c>
      <c r="H2191" s="2">
        <v>0</v>
      </c>
    </row>
    <row r="2192" spans="2:8">
      <c r="B2192" s="237" t="s">
        <v>429</v>
      </c>
      <c r="C2192" s="237" t="s">
        <v>729</v>
      </c>
      <c r="D2192" s="8" t="s">
        <v>461</v>
      </c>
      <c r="E2192" s="1">
        <v>0</v>
      </c>
      <c r="G2192" s="2">
        <f t="shared" si="34"/>
        <v>0</v>
      </c>
      <c r="H2192" s="2">
        <v>0</v>
      </c>
    </row>
    <row r="2193" spans="2:8">
      <c r="B2193" s="237" t="s">
        <v>429</v>
      </c>
      <c r="C2193" s="237" t="s">
        <v>729</v>
      </c>
      <c r="D2193" s="9" t="s">
        <v>462</v>
      </c>
      <c r="E2193" s="1">
        <v>0</v>
      </c>
      <c r="G2193" s="2">
        <f t="shared" si="34"/>
        <v>0</v>
      </c>
      <c r="H2193" s="2">
        <v>0</v>
      </c>
    </row>
    <row r="2194" spans="2:8">
      <c r="B2194" s="237" t="s">
        <v>429</v>
      </c>
      <c r="C2194" s="237" t="s">
        <v>729</v>
      </c>
      <c r="D2194" s="10" t="s">
        <v>463</v>
      </c>
      <c r="E2194" s="1">
        <v>0</v>
      </c>
      <c r="G2194" s="2">
        <f t="shared" si="34"/>
        <v>0</v>
      </c>
      <c r="H2194" s="2">
        <v>0</v>
      </c>
    </row>
    <row r="2195" spans="2:8">
      <c r="B2195" s="237" t="s">
        <v>429</v>
      </c>
      <c r="C2195" s="237" t="s">
        <v>729</v>
      </c>
      <c r="D2195" s="11" t="s">
        <v>464</v>
      </c>
      <c r="E2195" s="1">
        <v>0</v>
      </c>
      <c r="G2195" s="2">
        <f t="shared" si="34"/>
        <v>0</v>
      </c>
      <c r="H2195" s="2">
        <v>0</v>
      </c>
    </row>
    <row r="2196" spans="2:8">
      <c r="B2196" s="237" t="s">
        <v>429</v>
      </c>
      <c r="C2196" s="237" t="s">
        <v>729</v>
      </c>
      <c r="D2196" s="13" t="s">
        <v>465</v>
      </c>
      <c r="E2196" s="1">
        <v>0</v>
      </c>
      <c r="G2196" s="2">
        <f t="shared" si="34"/>
        <v>0</v>
      </c>
      <c r="H2196" s="2">
        <v>0</v>
      </c>
    </row>
    <row r="2197" spans="2:8">
      <c r="B2197" s="237" t="s">
        <v>429</v>
      </c>
      <c r="C2197" s="237" t="s">
        <v>729</v>
      </c>
      <c r="D2197" s="12" t="s">
        <v>937</v>
      </c>
      <c r="E2197" s="1">
        <v>0</v>
      </c>
      <c r="G2197" s="2">
        <f t="shared" si="34"/>
        <v>0</v>
      </c>
      <c r="H2197" s="2">
        <v>0</v>
      </c>
    </row>
    <row r="2198" spans="2:8">
      <c r="B2198" s="237" t="s">
        <v>482</v>
      </c>
      <c r="C2198" s="237" t="s">
        <v>730</v>
      </c>
      <c r="D2198" s="5" t="s">
        <v>458</v>
      </c>
      <c r="E2198" s="1">
        <v>0</v>
      </c>
      <c r="G2198" s="2">
        <f t="shared" si="34"/>
        <v>0</v>
      </c>
      <c r="H2198" s="2">
        <v>0</v>
      </c>
    </row>
    <row r="2199" spans="2:8">
      <c r="B2199" s="237" t="s">
        <v>482</v>
      </c>
      <c r="C2199" s="237" t="s">
        <v>730</v>
      </c>
      <c r="D2199" s="6" t="s">
        <v>459</v>
      </c>
      <c r="E2199" s="1">
        <v>0</v>
      </c>
      <c r="G2199" s="2">
        <f t="shared" si="34"/>
        <v>0</v>
      </c>
      <c r="H2199" s="2">
        <v>0</v>
      </c>
    </row>
    <row r="2200" spans="2:8">
      <c r="B2200" s="237" t="s">
        <v>482</v>
      </c>
      <c r="C2200" s="237" t="s">
        <v>730</v>
      </c>
      <c r="D2200" s="7" t="s">
        <v>460</v>
      </c>
      <c r="E2200" s="1">
        <v>0</v>
      </c>
      <c r="G2200" s="2">
        <f t="shared" si="34"/>
        <v>0</v>
      </c>
      <c r="H2200" s="2">
        <v>0</v>
      </c>
    </row>
    <row r="2201" spans="2:8">
      <c r="B2201" s="237" t="s">
        <v>482</v>
      </c>
      <c r="C2201" s="237" t="s">
        <v>730</v>
      </c>
      <c r="D2201" s="8" t="s">
        <v>461</v>
      </c>
      <c r="E2201" s="1">
        <v>0</v>
      </c>
      <c r="G2201" s="2">
        <f t="shared" si="34"/>
        <v>0</v>
      </c>
      <c r="H2201" s="2">
        <v>0</v>
      </c>
    </row>
    <row r="2202" spans="2:8">
      <c r="B2202" s="237" t="s">
        <v>482</v>
      </c>
      <c r="C2202" s="237" t="s">
        <v>730</v>
      </c>
      <c r="D2202" s="9" t="s">
        <v>462</v>
      </c>
      <c r="E2202" s="1">
        <v>0</v>
      </c>
      <c r="G2202" s="2">
        <f t="shared" si="34"/>
        <v>0</v>
      </c>
      <c r="H2202" s="2">
        <v>0</v>
      </c>
    </row>
    <row r="2203" spans="2:8">
      <c r="B2203" s="237" t="s">
        <v>482</v>
      </c>
      <c r="C2203" s="237" t="s">
        <v>730</v>
      </c>
      <c r="D2203" s="10" t="s">
        <v>463</v>
      </c>
      <c r="E2203" s="1">
        <v>0</v>
      </c>
      <c r="G2203" s="2">
        <f t="shared" si="34"/>
        <v>0</v>
      </c>
      <c r="H2203" s="2">
        <v>0</v>
      </c>
    </row>
    <row r="2204" spans="2:8">
      <c r="B2204" s="237" t="s">
        <v>482</v>
      </c>
      <c r="C2204" s="237" t="s">
        <v>730</v>
      </c>
      <c r="D2204" s="11" t="s">
        <v>464</v>
      </c>
      <c r="E2204" s="1">
        <v>0</v>
      </c>
      <c r="G2204" s="2">
        <f t="shared" si="34"/>
        <v>0</v>
      </c>
      <c r="H2204" s="2">
        <v>0</v>
      </c>
    </row>
    <row r="2205" spans="2:8">
      <c r="B2205" s="237" t="s">
        <v>482</v>
      </c>
      <c r="C2205" s="237" t="s">
        <v>730</v>
      </c>
      <c r="D2205" s="13" t="s">
        <v>465</v>
      </c>
      <c r="E2205" s="1">
        <v>0</v>
      </c>
      <c r="G2205" s="2">
        <f t="shared" si="34"/>
        <v>0</v>
      </c>
      <c r="H2205" s="2">
        <v>0</v>
      </c>
    </row>
    <row r="2206" spans="2:8">
      <c r="B2206" s="237" t="s">
        <v>482</v>
      </c>
      <c r="C2206" s="237" t="s">
        <v>730</v>
      </c>
      <c r="D2206" s="12" t="s">
        <v>937</v>
      </c>
      <c r="E2206" s="1">
        <v>0</v>
      </c>
      <c r="G2206" s="2">
        <f t="shared" si="34"/>
        <v>0</v>
      </c>
      <c r="H2206" s="2">
        <v>0</v>
      </c>
    </row>
    <row r="2207" spans="2:8">
      <c r="B2207" s="237" t="s">
        <v>483</v>
      </c>
      <c r="C2207" s="237" t="s">
        <v>731</v>
      </c>
      <c r="D2207" s="5" t="s">
        <v>458</v>
      </c>
      <c r="E2207" s="1">
        <v>0</v>
      </c>
      <c r="G2207" s="2">
        <f t="shared" si="34"/>
        <v>0</v>
      </c>
      <c r="H2207" s="2">
        <v>0</v>
      </c>
    </row>
    <row r="2208" spans="2:8">
      <c r="B2208" s="237" t="s">
        <v>483</v>
      </c>
      <c r="C2208" s="237" t="s">
        <v>731</v>
      </c>
      <c r="D2208" s="6" t="s">
        <v>459</v>
      </c>
      <c r="E2208" s="1">
        <v>0</v>
      </c>
      <c r="G2208" s="2">
        <f t="shared" si="34"/>
        <v>0</v>
      </c>
      <c r="H2208" s="2">
        <v>0</v>
      </c>
    </row>
    <row r="2209" spans="2:8">
      <c r="B2209" s="237" t="s">
        <v>483</v>
      </c>
      <c r="C2209" s="237" t="s">
        <v>731</v>
      </c>
      <c r="D2209" s="7" t="s">
        <v>460</v>
      </c>
      <c r="E2209" s="1">
        <v>0</v>
      </c>
      <c r="G2209" s="2">
        <f t="shared" si="34"/>
        <v>0</v>
      </c>
      <c r="H2209" s="2">
        <v>0</v>
      </c>
    </row>
    <row r="2210" spans="2:8">
      <c r="B2210" s="237" t="s">
        <v>483</v>
      </c>
      <c r="C2210" s="237" t="s">
        <v>731</v>
      </c>
      <c r="D2210" s="8" t="s">
        <v>461</v>
      </c>
      <c r="E2210" s="1">
        <v>0</v>
      </c>
      <c r="G2210" s="2">
        <f t="shared" si="34"/>
        <v>0</v>
      </c>
      <c r="H2210" s="2">
        <v>0</v>
      </c>
    </row>
    <row r="2211" spans="2:8">
      <c r="B2211" s="237" t="s">
        <v>483</v>
      </c>
      <c r="C2211" s="237" t="s">
        <v>731</v>
      </c>
      <c r="D2211" s="9" t="s">
        <v>462</v>
      </c>
      <c r="E2211" s="1">
        <v>0</v>
      </c>
      <c r="G2211" s="2">
        <f t="shared" si="34"/>
        <v>0</v>
      </c>
      <c r="H2211" s="2">
        <v>0</v>
      </c>
    </row>
    <row r="2212" spans="2:8">
      <c r="B2212" s="237" t="s">
        <v>483</v>
      </c>
      <c r="C2212" s="237" t="s">
        <v>731</v>
      </c>
      <c r="D2212" s="10" t="s">
        <v>463</v>
      </c>
      <c r="E2212" s="1">
        <v>0</v>
      </c>
      <c r="G2212" s="2">
        <f t="shared" si="34"/>
        <v>0</v>
      </c>
      <c r="H2212" s="2">
        <v>0</v>
      </c>
    </row>
    <row r="2213" spans="2:8">
      <c r="B2213" s="237" t="s">
        <v>483</v>
      </c>
      <c r="C2213" s="237" t="s">
        <v>731</v>
      </c>
      <c r="D2213" s="11" t="s">
        <v>464</v>
      </c>
      <c r="E2213" s="1">
        <v>0</v>
      </c>
      <c r="G2213" s="2">
        <f t="shared" si="34"/>
        <v>0</v>
      </c>
      <c r="H2213" s="2">
        <v>0</v>
      </c>
    </row>
    <row r="2214" spans="2:8">
      <c r="B2214" s="237" t="s">
        <v>483</v>
      </c>
      <c r="C2214" s="237" t="s">
        <v>731</v>
      </c>
      <c r="D2214" s="13" t="s">
        <v>465</v>
      </c>
      <c r="E2214" s="1">
        <v>0</v>
      </c>
      <c r="G2214" s="2">
        <f t="shared" si="34"/>
        <v>0</v>
      </c>
      <c r="H2214" s="2">
        <v>0</v>
      </c>
    </row>
    <row r="2215" spans="2:8">
      <c r="B2215" s="237" t="s">
        <v>483</v>
      </c>
      <c r="C2215" s="237" t="s">
        <v>731</v>
      </c>
      <c r="D2215" s="12" t="s">
        <v>937</v>
      </c>
      <c r="E2215" s="1">
        <v>0</v>
      </c>
      <c r="G2215" s="2">
        <f t="shared" si="34"/>
        <v>0</v>
      </c>
      <c r="H2215" s="2">
        <v>0</v>
      </c>
    </row>
    <row r="2216" spans="2:8">
      <c r="B2216" s="237" t="s">
        <v>484</v>
      </c>
      <c r="C2216" s="237" t="s">
        <v>732</v>
      </c>
      <c r="D2216" s="5" t="s">
        <v>458</v>
      </c>
      <c r="E2216" s="1">
        <v>0</v>
      </c>
      <c r="G2216" s="2">
        <f t="shared" si="34"/>
        <v>0</v>
      </c>
      <c r="H2216" s="2">
        <v>0</v>
      </c>
    </row>
    <row r="2217" spans="2:8">
      <c r="B2217" s="237" t="s">
        <v>484</v>
      </c>
      <c r="C2217" s="237" t="s">
        <v>732</v>
      </c>
      <c r="D2217" s="6" t="s">
        <v>459</v>
      </c>
      <c r="E2217" s="1">
        <v>0</v>
      </c>
      <c r="G2217" s="2">
        <f t="shared" si="34"/>
        <v>0</v>
      </c>
      <c r="H2217" s="2">
        <v>0</v>
      </c>
    </row>
    <row r="2218" spans="2:8">
      <c r="B2218" s="237" t="s">
        <v>484</v>
      </c>
      <c r="C2218" s="237" t="s">
        <v>732</v>
      </c>
      <c r="D2218" s="7" t="s">
        <v>460</v>
      </c>
      <c r="E2218" s="1">
        <v>0</v>
      </c>
      <c r="G2218" s="2">
        <f t="shared" si="34"/>
        <v>0</v>
      </c>
      <c r="H2218" s="2">
        <v>0</v>
      </c>
    </row>
    <row r="2219" spans="2:8">
      <c r="B2219" s="237" t="s">
        <v>484</v>
      </c>
      <c r="C2219" s="237" t="s">
        <v>732</v>
      </c>
      <c r="D2219" s="8" t="s">
        <v>461</v>
      </c>
      <c r="E2219" s="1">
        <v>0</v>
      </c>
      <c r="G2219" s="2">
        <f t="shared" si="34"/>
        <v>0</v>
      </c>
      <c r="H2219" s="2">
        <v>0</v>
      </c>
    </row>
    <row r="2220" spans="2:8">
      <c r="B2220" s="237" t="s">
        <v>484</v>
      </c>
      <c r="C2220" s="237" t="s">
        <v>732</v>
      </c>
      <c r="D2220" s="9" t="s">
        <v>462</v>
      </c>
      <c r="E2220" s="1">
        <v>0</v>
      </c>
      <c r="G2220" s="2">
        <f t="shared" si="34"/>
        <v>0</v>
      </c>
      <c r="H2220" s="2">
        <v>0</v>
      </c>
    </row>
    <row r="2221" spans="2:8">
      <c r="B2221" s="237" t="s">
        <v>484</v>
      </c>
      <c r="C2221" s="237" t="s">
        <v>732</v>
      </c>
      <c r="D2221" s="10" t="s">
        <v>463</v>
      </c>
      <c r="E2221" s="1">
        <v>0</v>
      </c>
      <c r="G2221" s="2">
        <f t="shared" si="34"/>
        <v>0</v>
      </c>
      <c r="H2221" s="2">
        <v>0</v>
      </c>
    </row>
    <row r="2222" spans="2:8">
      <c r="B2222" s="237" t="s">
        <v>484</v>
      </c>
      <c r="C2222" s="237" t="s">
        <v>732</v>
      </c>
      <c r="D2222" s="11" t="s">
        <v>464</v>
      </c>
      <c r="E2222" s="1">
        <v>0</v>
      </c>
      <c r="G2222" s="2">
        <f t="shared" si="34"/>
        <v>0</v>
      </c>
      <c r="H2222" s="2">
        <v>0</v>
      </c>
    </row>
    <row r="2223" spans="2:8">
      <c r="B2223" s="237" t="s">
        <v>484</v>
      </c>
      <c r="C2223" s="237" t="s">
        <v>732</v>
      </c>
      <c r="D2223" s="13" t="s">
        <v>465</v>
      </c>
      <c r="E2223" s="1">
        <v>0</v>
      </c>
      <c r="G2223" s="2">
        <f t="shared" si="34"/>
        <v>0</v>
      </c>
      <c r="H2223" s="2">
        <v>0</v>
      </c>
    </row>
    <row r="2224" spans="2:8">
      <c r="B2224" s="237" t="s">
        <v>484</v>
      </c>
      <c r="C2224" s="237" t="s">
        <v>732</v>
      </c>
      <c r="D2224" s="12" t="s">
        <v>937</v>
      </c>
      <c r="E2224" s="1">
        <v>0</v>
      </c>
      <c r="G2224" s="2">
        <f t="shared" si="34"/>
        <v>0</v>
      </c>
      <c r="H2224" s="2">
        <v>0</v>
      </c>
    </row>
    <row r="2225" spans="2:8">
      <c r="B2225" s="237" t="s">
        <v>485</v>
      </c>
      <c r="C2225" s="237" t="s">
        <v>733</v>
      </c>
      <c r="D2225" s="5" t="s">
        <v>458</v>
      </c>
      <c r="E2225" s="1">
        <v>0</v>
      </c>
      <c r="G2225" s="2">
        <f t="shared" si="34"/>
        <v>0</v>
      </c>
      <c r="H2225" s="2">
        <v>0</v>
      </c>
    </row>
    <row r="2226" spans="2:8">
      <c r="B2226" s="237" t="s">
        <v>485</v>
      </c>
      <c r="C2226" s="237" t="s">
        <v>733</v>
      </c>
      <c r="D2226" s="6" t="s">
        <v>459</v>
      </c>
      <c r="E2226" s="1">
        <v>0</v>
      </c>
      <c r="G2226" s="2">
        <f t="shared" si="34"/>
        <v>0</v>
      </c>
      <c r="H2226" s="2">
        <v>0</v>
      </c>
    </row>
    <row r="2227" spans="2:8">
      <c r="B2227" s="237" t="s">
        <v>485</v>
      </c>
      <c r="C2227" s="237" t="s">
        <v>733</v>
      </c>
      <c r="D2227" s="7" t="s">
        <v>460</v>
      </c>
      <c r="E2227" s="1">
        <v>0</v>
      </c>
      <c r="G2227" s="2">
        <f t="shared" si="34"/>
        <v>0</v>
      </c>
      <c r="H2227" s="2">
        <v>0</v>
      </c>
    </row>
    <row r="2228" spans="2:8">
      <c r="B2228" s="237" t="s">
        <v>485</v>
      </c>
      <c r="C2228" s="237" t="s">
        <v>733</v>
      </c>
      <c r="D2228" s="8" t="s">
        <v>461</v>
      </c>
      <c r="E2228" s="1">
        <v>0</v>
      </c>
      <c r="G2228" s="2">
        <f t="shared" si="34"/>
        <v>0</v>
      </c>
      <c r="H2228" s="2">
        <v>0</v>
      </c>
    </row>
    <row r="2229" spans="2:8">
      <c r="B2229" s="237" t="s">
        <v>485</v>
      </c>
      <c r="C2229" s="237" t="s">
        <v>733</v>
      </c>
      <c r="D2229" s="9" t="s">
        <v>462</v>
      </c>
      <c r="E2229" s="1">
        <v>0</v>
      </c>
      <c r="G2229" s="2">
        <f t="shared" si="34"/>
        <v>0</v>
      </c>
      <c r="H2229" s="2">
        <v>0</v>
      </c>
    </row>
    <row r="2230" spans="2:8">
      <c r="B2230" s="237" t="s">
        <v>485</v>
      </c>
      <c r="C2230" s="237" t="s">
        <v>733</v>
      </c>
      <c r="D2230" s="10" t="s">
        <v>463</v>
      </c>
      <c r="E2230" s="1">
        <v>0</v>
      </c>
      <c r="G2230" s="2">
        <f t="shared" si="34"/>
        <v>0</v>
      </c>
      <c r="H2230" s="2">
        <v>0</v>
      </c>
    </row>
    <row r="2231" spans="2:8">
      <c r="B2231" s="237" t="s">
        <v>485</v>
      </c>
      <c r="C2231" s="237" t="s">
        <v>733</v>
      </c>
      <c r="D2231" s="11" t="s">
        <v>464</v>
      </c>
      <c r="E2231" s="1">
        <v>0</v>
      </c>
      <c r="G2231" s="2">
        <f t="shared" si="34"/>
        <v>0</v>
      </c>
      <c r="H2231" s="2">
        <v>0</v>
      </c>
    </row>
    <row r="2232" spans="2:8">
      <c r="B2232" s="237" t="s">
        <v>485</v>
      </c>
      <c r="C2232" s="237" t="s">
        <v>733</v>
      </c>
      <c r="D2232" s="13" t="s">
        <v>465</v>
      </c>
      <c r="E2232" s="1">
        <v>0</v>
      </c>
      <c r="G2232" s="2">
        <f t="shared" si="34"/>
        <v>0</v>
      </c>
      <c r="H2232" s="2">
        <v>0</v>
      </c>
    </row>
    <row r="2233" spans="2:8">
      <c r="B2233" s="237" t="s">
        <v>485</v>
      </c>
      <c r="C2233" s="237" t="s">
        <v>733</v>
      </c>
      <c r="D2233" s="12" t="s">
        <v>937</v>
      </c>
      <c r="E2233" s="1">
        <v>0</v>
      </c>
      <c r="G2233" s="2">
        <f t="shared" si="34"/>
        <v>0</v>
      </c>
      <c r="H2233" s="2">
        <v>0</v>
      </c>
    </row>
    <row r="2234" spans="2:8">
      <c r="B2234" s="237" t="s">
        <v>486</v>
      </c>
      <c r="C2234" s="237" t="s">
        <v>734</v>
      </c>
      <c r="D2234" s="5" t="s">
        <v>458</v>
      </c>
      <c r="E2234" s="1">
        <v>0</v>
      </c>
      <c r="G2234" s="2">
        <f t="shared" si="34"/>
        <v>0</v>
      </c>
      <c r="H2234" s="2">
        <v>0</v>
      </c>
    </row>
    <row r="2235" spans="2:8">
      <c r="B2235" s="237" t="s">
        <v>486</v>
      </c>
      <c r="C2235" s="237" t="s">
        <v>734</v>
      </c>
      <c r="D2235" s="6" t="s">
        <v>459</v>
      </c>
      <c r="E2235" s="1">
        <v>0</v>
      </c>
      <c r="G2235" s="2">
        <f t="shared" si="34"/>
        <v>0</v>
      </c>
      <c r="H2235" s="2">
        <v>0</v>
      </c>
    </row>
    <row r="2236" spans="2:8">
      <c r="B2236" s="237" t="s">
        <v>486</v>
      </c>
      <c r="C2236" s="237" t="s">
        <v>734</v>
      </c>
      <c r="D2236" s="7" t="s">
        <v>460</v>
      </c>
      <c r="E2236" s="1">
        <v>0</v>
      </c>
      <c r="G2236" s="2">
        <f t="shared" si="34"/>
        <v>0</v>
      </c>
      <c r="H2236" s="2">
        <v>0</v>
      </c>
    </row>
    <row r="2237" spans="2:8">
      <c r="B2237" s="237" t="s">
        <v>486</v>
      </c>
      <c r="C2237" s="237" t="s">
        <v>734</v>
      </c>
      <c r="D2237" s="8" t="s">
        <v>461</v>
      </c>
      <c r="E2237" s="1">
        <v>0</v>
      </c>
      <c r="G2237" s="2">
        <f t="shared" si="34"/>
        <v>0</v>
      </c>
      <c r="H2237" s="2">
        <v>0</v>
      </c>
    </row>
    <row r="2238" spans="2:8">
      <c r="B2238" s="237" t="s">
        <v>486</v>
      </c>
      <c r="C2238" s="237" t="s">
        <v>734</v>
      </c>
      <c r="D2238" s="9" t="s">
        <v>462</v>
      </c>
      <c r="E2238" s="1">
        <v>0</v>
      </c>
      <c r="G2238" s="2">
        <f t="shared" si="34"/>
        <v>0</v>
      </c>
      <c r="H2238" s="2">
        <v>0</v>
      </c>
    </row>
    <row r="2239" spans="2:8">
      <c r="B2239" s="237" t="s">
        <v>486</v>
      </c>
      <c r="C2239" s="237" t="s">
        <v>734</v>
      </c>
      <c r="D2239" s="10" t="s">
        <v>463</v>
      </c>
      <c r="E2239" s="1">
        <v>0</v>
      </c>
      <c r="G2239" s="2">
        <f t="shared" si="34"/>
        <v>0</v>
      </c>
      <c r="H2239" s="2">
        <v>0</v>
      </c>
    </row>
    <row r="2240" spans="2:8">
      <c r="B2240" s="237" t="s">
        <v>486</v>
      </c>
      <c r="C2240" s="237" t="s">
        <v>734</v>
      </c>
      <c r="D2240" s="11" t="s">
        <v>464</v>
      </c>
      <c r="E2240" s="1">
        <v>0</v>
      </c>
      <c r="G2240" s="2">
        <f t="shared" si="34"/>
        <v>0</v>
      </c>
      <c r="H2240" s="2">
        <v>0</v>
      </c>
    </row>
    <row r="2241" spans="2:8">
      <c r="B2241" s="237" t="s">
        <v>486</v>
      </c>
      <c r="C2241" s="237" t="s">
        <v>734</v>
      </c>
      <c r="D2241" s="13" t="s">
        <v>465</v>
      </c>
      <c r="E2241" s="1">
        <v>0</v>
      </c>
      <c r="G2241" s="2">
        <f t="shared" si="34"/>
        <v>0</v>
      </c>
      <c r="H2241" s="2">
        <v>0</v>
      </c>
    </row>
    <row r="2242" spans="2:8">
      <c r="B2242" s="237" t="s">
        <v>486</v>
      </c>
      <c r="C2242" s="237" t="s">
        <v>734</v>
      </c>
      <c r="D2242" s="12" t="s">
        <v>937</v>
      </c>
      <c r="E2242" s="1">
        <v>0</v>
      </c>
      <c r="G2242" s="2">
        <f t="shared" ref="G2242:G2305" si="35">E2242*F2242</f>
        <v>0</v>
      </c>
      <c r="H2242" s="2">
        <v>0</v>
      </c>
    </row>
    <row r="2243" spans="2:8">
      <c r="B2243" s="237" t="s">
        <v>89</v>
      </c>
      <c r="C2243" s="237" t="s">
        <v>735</v>
      </c>
      <c r="D2243" s="5" t="s">
        <v>458</v>
      </c>
      <c r="E2243" s="1">
        <v>0</v>
      </c>
      <c r="G2243" s="2">
        <f t="shared" si="35"/>
        <v>0</v>
      </c>
      <c r="H2243" s="2">
        <v>0</v>
      </c>
    </row>
    <row r="2244" spans="2:8">
      <c r="B2244" s="237" t="s">
        <v>89</v>
      </c>
      <c r="C2244" s="237" t="s">
        <v>735</v>
      </c>
      <c r="D2244" s="6" t="s">
        <v>459</v>
      </c>
      <c r="E2244" s="1">
        <v>0</v>
      </c>
      <c r="G2244" s="2">
        <f t="shared" si="35"/>
        <v>0</v>
      </c>
      <c r="H2244" s="2">
        <v>0</v>
      </c>
    </row>
    <row r="2245" spans="2:8">
      <c r="B2245" s="237" t="s">
        <v>89</v>
      </c>
      <c r="C2245" s="237" t="s">
        <v>735</v>
      </c>
      <c r="D2245" s="7" t="s">
        <v>460</v>
      </c>
      <c r="E2245" s="1">
        <v>0</v>
      </c>
      <c r="G2245" s="2">
        <f t="shared" si="35"/>
        <v>0</v>
      </c>
      <c r="H2245" s="2">
        <v>0</v>
      </c>
    </row>
    <row r="2246" spans="2:8">
      <c r="B2246" s="237" t="s">
        <v>89</v>
      </c>
      <c r="C2246" s="237" t="s">
        <v>735</v>
      </c>
      <c r="D2246" s="8" t="s">
        <v>461</v>
      </c>
      <c r="E2246" s="1">
        <v>0</v>
      </c>
      <c r="G2246" s="2">
        <f t="shared" si="35"/>
        <v>0</v>
      </c>
      <c r="H2246" s="2">
        <v>0</v>
      </c>
    </row>
    <row r="2247" spans="2:8">
      <c r="B2247" s="237" t="s">
        <v>89</v>
      </c>
      <c r="C2247" s="237" t="s">
        <v>735</v>
      </c>
      <c r="D2247" s="9" t="s">
        <v>462</v>
      </c>
      <c r="E2247" s="1">
        <v>0</v>
      </c>
      <c r="G2247" s="2">
        <f t="shared" si="35"/>
        <v>0</v>
      </c>
      <c r="H2247" s="2">
        <v>0</v>
      </c>
    </row>
    <row r="2248" spans="2:8">
      <c r="B2248" s="237" t="s">
        <v>89</v>
      </c>
      <c r="C2248" s="237" t="s">
        <v>735</v>
      </c>
      <c r="D2248" s="10" t="s">
        <v>463</v>
      </c>
      <c r="E2248" s="1">
        <v>0</v>
      </c>
      <c r="G2248" s="2">
        <f t="shared" si="35"/>
        <v>0</v>
      </c>
      <c r="H2248" s="2">
        <v>0</v>
      </c>
    </row>
    <row r="2249" spans="2:8">
      <c r="B2249" s="237" t="s">
        <v>89</v>
      </c>
      <c r="C2249" s="237" t="s">
        <v>735</v>
      </c>
      <c r="D2249" s="11" t="s">
        <v>464</v>
      </c>
      <c r="E2249" s="1">
        <v>0</v>
      </c>
      <c r="G2249" s="2">
        <f t="shared" si="35"/>
        <v>0</v>
      </c>
      <c r="H2249" s="2">
        <v>0</v>
      </c>
    </row>
    <row r="2250" spans="2:8">
      <c r="B2250" s="237" t="s">
        <v>89</v>
      </c>
      <c r="C2250" s="237" t="s">
        <v>735</v>
      </c>
      <c r="D2250" s="13" t="s">
        <v>465</v>
      </c>
      <c r="E2250" s="1">
        <v>0</v>
      </c>
      <c r="G2250" s="2">
        <f t="shared" si="35"/>
        <v>0</v>
      </c>
      <c r="H2250" s="2">
        <v>0</v>
      </c>
    </row>
    <row r="2251" spans="2:8">
      <c r="B2251" s="237" t="s">
        <v>89</v>
      </c>
      <c r="C2251" s="237" t="s">
        <v>735</v>
      </c>
      <c r="D2251" s="12" t="s">
        <v>937</v>
      </c>
      <c r="E2251" s="1">
        <v>0</v>
      </c>
      <c r="G2251" s="2">
        <f t="shared" si="35"/>
        <v>0</v>
      </c>
      <c r="H2251" s="2">
        <v>0</v>
      </c>
    </row>
    <row r="2252" spans="2:8">
      <c r="B2252" s="237" t="s">
        <v>90</v>
      </c>
      <c r="C2252" s="237" t="s">
        <v>736</v>
      </c>
      <c r="D2252" s="5" t="s">
        <v>458</v>
      </c>
      <c r="E2252" s="1">
        <v>0</v>
      </c>
      <c r="G2252" s="2">
        <f t="shared" si="35"/>
        <v>0</v>
      </c>
      <c r="H2252" s="2">
        <v>0</v>
      </c>
    </row>
    <row r="2253" spans="2:8">
      <c r="B2253" s="237" t="s">
        <v>90</v>
      </c>
      <c r="C2253" s="237" t="s">
        <v>736</v>
      </c>
      <c r="D2253" s="6" t="s">
        <v>459</v>
      </c>
      <c r="E2253" s="1">
        <v>0</v>
      </c>
      <c r="G2253" s="2">
        <f t="shared" si="35"/>
        <v>0</v>
      </c>
      <c r="H2253" s="2">
        <v>0</v>
      </c>
    </row>
    <row r="2254" spans="2:8">
      <c r="B2254" s="237" t="s">
        <v>90</v>
      </c>
      <c r="C2254" s="237" t="s">
        <v>736</v>
      </c>
      <c r="D2254" s="7" t="s">
        <v>460</v>
      </c>
      <c r="E2254" s="1">
        <v>0</v>
      </c>
      <c r="G2254" s="2">
        <f t="shared" si="35"/>
        <v>0</v>
      </c>
      <c r="H2254" s="2">
        <v>0</v>
      </c>
    </row>
    <row r="2255" spans="2:8">
      <c r="B2255" s="237" t="s">
        <v>90</v>
      </c>
      <c r="C2255" s="237" t="s">
        <v>736</v>
      </c>
      <c r="D2255" s="8" t="s">
        <v>461</v>
      </c>
      <c r="E2255" s="1">
        <v>0</v>
      </c>
      <c r="G2255" s="2">
        <f t="shared" si="35"/>
        <v>0</v>
      </c>
      <c r="H2255" s="2">
        <v>0</v>
      </c>
    </row>
    <row r="2256" spans="2:8">
      <c r="B2256" s="237" t="s">
        <v>90</v>
      </c>
      <c r="C2256" s="237" t="s">
        <v>736</v>
      </c>
      <c r="D2256" s="9" t="s">
        <v>462</v>
      </c>
      <c r="E2256" s="1">
        <v>0</v>
      </c>
      <c r="G2256" s="2">
        <f t="shared" si="35"/>
        <v>0</v>
      </c>
      <c r="H2256" s="2">
        <v>0</v>
      </c>
    </row>
    <row r="2257" spans="2:8">
      <c r="B2257" s="237" t="s">
        <v>90</v>
      </c>
      <c r="C2257" s="237" t="s">
        <v>736</v>
      </c>
      <c r="D2257" s="10" t="s">
        <v>463</v>
      </c>
      <c r="E2257" s="1">
        <v>0</v>
      </c>
      <c r="G2257" s="2">
        <f t="shared" si="35"/>
        <v>0</v>
      </c>
      <c r="H2257" s="2">
        <v>0</v>
      </c>
    </row>
    <row r="2258" spans="2:8">
      <c r="B2258" s="237" t="s">
        <v>90</v>
      </c>
      <c r="C2258" s="237" t="s">
        <v>736</v>
      </c>
      <c r="D2258" s="11" t="s">
        <v>464</v>
      </c>
      <c r="E2258" s="1">
        <v>0</v>
      </c>
      <c r="G2258" s="2">
        <f t="shared" si="35"/>
        <v>0</v>
      </c>
      <c r="H2258" s="2">
        <v>0</v>
      </c>
    </row>
    <row r="2259" spans="2:8">
      <c r="B2259" s="237" t="s">
        <v>90</v>
      </c>
      <c r="C2259" s="237" t="s">
        <v>736</v>
      </c>
      <c r="D2259" s="13" t="s">
        <v>465</v>
      </c>
      <c r="E2259" s="1">
        <v>0</v>
      </c>
      <c r="G2259" s="2">
        <f t="shared" si="35"/>
        <v>0</v>
      </c>
      <c r="H2259" s="2">
        <v>0</v>
      </c>
    </row>
    <row r="2260" spans="2:8">
      <c r="B2260" s="237" t="s">
        <v>90</v>
      </c>
      <c r="C2260" s="237" t="s">
        <v>736</v>
      </c>
      <c r="D2260" s="12" t="s">
        <v>937</v>
      </c>
      <c r="E2260" s="1">
        <v>0</v>
      </c>
      <c r="G2260" s="2">
        <f t="shared" si="35"/>
        <v>0</v>
      </c>
      <c r="H2260" s="2">
        <v>0</v>
      </c>
    </row>
    <row r="2261" spans="2:8">
      <c r="B2261" s="237" t="s">
        <v>51</v>
      </c>
      <c r="C2261" s="237" t="s">
        <v>737</v>
      </c>
      <c r="D2261" s="5" t="s">
        <v>458</v>
      </c>
      <c r="E2261" s="1">
        <v>0</v>
      </c>
      <c r="G2261" s="2">
        <f t="shared" si="35"/>
        <v>0</v>
      </c>
      <c r="H2261" s="2">
        <v>0</v>
      </c>
    </row>
    <row r="2262" spans="2:8">
      <c r="B2262" s="237" t="s">
        <v>51</v>
      </c>
      <c r="C2262" s="237" t="s">
        <v>737</v>
      </c>
      <c r="D2262" s="6" t="s">
        <v>459</v>
      </c>
      <c r="E2262" s="1">
        <v>0</v>
      </c>
      <c r="G2262" s="2">
        <f t="shared" si="35"/>
        <v>0</v>
      </c>
      <c r="H2262" s="2">
        <v>0</v>
      </c>
    </row>
    <row r="2263" spans="2:8">
      <c r="B2263" s="237" t="s">
        <v>51</v>
      </c>
      <c r="C2263" s="237" t="s">
        <v>737</v>
      </c>
      <c r="D2263" s="7" t="s">
        <v>460</v>
      </c>
      <c r="E2263" s="1">
        <v>0</v>
      </c>
      <c r="G2263" s="2">
        <f t="shared" si="35"/>
        <v>0</v>
      </c>
      <c r="H2263" s="2">
        <v>0</v>
      </c>
    </row>
    <row r="2264" spans="2:8">
      <c r="B2264" s="237" t="s">
        <v>51</v>
      </c>
      <c r="C2264" s="237" t="s">
        <v>737</v>
      </c>
      <c r="D2264" s="8" t="s">
        <v>461</v>
      </c>
      <c r="E2264" s="1">
        <v>0</v>
      </c>
      <c r="G2264" s="2">
        <f t="shared" si="35"/>
        <v>0</v>
      </c>
      <c r="H2264" s="2">
        <v>0</v>
      </c>
    </row>
    <row r="2265" spans="2:8">
      <c r="B2265" s="237" t="s">
        <v>51</v>
      </c>
      <c r="C2265" s="237" t="s">
        <v>737</v>
      </c>
      <c r="D2265" s="9" t="s">
        <v>462</v>
      </c>
      <c r="E2265" s="1">
        <v>0</v>
      </c>
      <c r="G2265" s="2">
        <f t="shared" si="35"/>
        <v>0</v>
      </c>
      <c r="H2265" s="2">
        <v>0</v>
      </c>
    </row>
    <row r="2266" spans="2:8">
      <c r="B2266" s="237" t="s">
        <v>51</v>
      </c>
      <c r="C2266" s="237" t="s">
        <v>737</v>
      </c>
      <c r="D2266" s="10" t="s">
        <v>463</v>
      </c>
      <c r="E2266" s="1">
        <v>0</v>
      </c>
      <c r="G2266" s="2">
        <f t="shared" si="35"/>
        <v>0</v>
      </c>
      <c r="H2266" s="2">
        <v>0</v>
      </c>
    </row>
    <row r="2267" spans="2:8">
      <c r="B2267" s="237" t="s">
        <v>51</v>
      </c>
      <c r="C2267" s="237" t="s">
        <v>737</v>
      </c>
      <c r="D2267" s="11" t="s">
        <v>464</v>
      </c>
      <c r="E2267" s="1">
        <v>0</v>
      </c>
      <c r="G2267" s="2">
        <f t="shared" si="35"/>
        <v>0</v>
      </c>
      <c r="H2267" s="2">
        <v>0</v>
      </c>
    </row>
    <row r="2268" spans="2:8">
      <c r="B2268" s="237" t="s">
        <v>51</v>
      </c>
      <c r="C2268" s="237" t="s">
        <v>737</v>
      </c>
      <c r="D2268" s="13" t="s">
        <v>465</v>
      </c>
      <c r="E2268" s="1">
        <v>0</v>
      </c>
      <c r="G2268" s="2">
        <f t="shared" si="35"/>
        <v>0</v>
      </c>
      <c r="H2268" s="2">
        <v>0</v>
      </c>
    </row>
    <row r="2269" spans="2:8">
      <c r="B2269" s="237" t="s">
        <v>51</v>
      </c>
      <c r="C2269" s="237" t="s">
        <v>737</v>
      </c>
      <c r="D2269" s="12" t="s">
        <v>937</v>
      </c>
      <c r="E2269" s="1">
        <v>0</v>
      </c>
      <c r="G2269" s="2">
        <f t="shared" si="35"/>
        <v>0</v>
      </c>
      <c r="H2269" s="2">
        <v>0</v>
      </c>
    </row>
    <row r="2270" spans="2:8">
      <c r="B2270" s="237" t="s">
        <v>49</v>
      </c>
      <c r="C2270" s="237" t="s">
        <v>738</v>
      </c>
      <c r="D2270" s="5" t="s">
        <v>458</v>
      </c>
      <c r="E2270" s="1">
        <v>0</v>
      </c>
      <c r="G2270" s="2">
        <f t="shared" si="35"/>
        <v>0</v>
      </c>
      <c r="H2270" s="2">
        <v>0</v>
      </c>
    </row>
    <row r="2271" spans="2:8">
      <c r="B2271" s="237" t="s">
        <v>49</v>
      </c>
      <c r="C2271" s="237" t="s">
        <v>738</v>
      </c>
      <c r="D2271" s="6" t="s">
        <v>459</v>
      </c>
      <c r="E2271" s="1">
        <v>0</v>
      </c>
      <c r="G2271" s="2">
        <f t="shared" si="35"/>
        <v>0</v>
      </c>
      <c r="H2271" s="2">
        <v>0</v>
      </c>
    </row>
    <row r="2272" spans="2:8">
      <c r="B2272" s="237" t="s">
        <v>49</v>
      </c>
      <c r="C2272" s="237" t="s">
        <v>738</v>
      </c>
      <c r="D2272" s="7" t="s">
        <v>460</v>
      </c>
      <c r="E2272" s="1">
        <v>0</v>
      </c>
      <c r="G2272" s="2">
        <f t="shared" si="35"/>
        <v>0</v>
      </c>
      <c r="H2272" s="2">
        <v>0</v>
      </c>
    </row>
    <row r="2273" spans="2:8">
      <c r="B2273" s="237" t="s">
        <v>49</v>
      </c>
      <c r="C2273" s="237" t="s">
        <v>738</v>
      </c>
      <c r="D2273" s="8" t="s">
        <v>461</v>
      </c>
      <c r="E2273" s="1">
        <v>0</v>
      </c>
      <c r="G2273" s="2">
        <f t="shared" si="35"/>
        <v>0</v>
      </c>
      <c r="H2273" s="2">
        <v>0</v>
      </c>
    </row>
    <row r="2274" spans="2:8">
      <c r="B2274" s="237" t="s">
        <v>49</v>
      </c>
      <c r="C2274" s="237" t="s">
        <v>738</v>
      </c>
      <c r="D2274" s="9" t="s">
        <v>462</v>
      </c>
      <c r="E2274" s="1">
        <v>0</v>
      </c>
      <c r="G2274" s="2">
        <f t="shared" si="35"/>
        <v>0</v>
      </c>
      <c r="H2274" s="2">
        <v>0</v>
      </c>
    </row>
    <row r="2275" spans="2:8">
      <c r="B2275" s="237" t="s">
        <v>49</v>
      </c>
      <c r="C2275" s="237" t="s">
        <v>738</v>
      </c>
      <c r="D2275" s="10" t="s">
        <v>463</v>
      </c>
      <c r="E2275" s="1">
        <v>0</v>
      </c>
      <c r="G2275" s="2">
        <f t="shared" si="35"/>
        <v>0</v>
      </c>
      <c r="H2275" s="2">
        <v>0</v>
      </c>
    </row>
    <row r="2276" spans="2:8">
      <c r="B2276" s="237" t="s">
        <v>49</v>
      </c>
      <c r="C2276" s="237" t="s">
        <v>738</v>
      </c>
      <c r="D2276" s="11" t="s">
        <v>464</v>
      </c>
      <c r="E2276" s="1">
        <v>0</v>
      </c>
      <c r="G2276" s="2">
        <f t="shared" si="35"/>
        <v>0</v>
      </c>
      <c r="H2276" s="2">
        <v>0</v>
      </c>
    </row>
    <row r="2277" spans="2:8">
      <c r="B2277" s="237" t="s">
        <v>49</v>
      </c>
      <c r="C2277" s="237" t="s">
        <v>738</v>
      </c>
      <c r="D2277" s="13" t="s">
        <v>465</v>
      </c>
      <c r="E2277" s="1">
        <v>0</v>
      </c>
      <c r="G2277" s="2">
        <f t="shared" si="35"/>
        <v>0</v>
      </c>
      <c r="H2277" s="2">
        <v>0</v>
      </c>
    </row>
    <row r="2278" spans="2:8">
      <c r="B2278" s="237" t="s">
        <v>49</v>
      </c>
      <c r="C2278" s="237" t="s">
        <v>738</v>
      </c>
      <c r="D2278" s="12" t="s">
        <v>937</v>
      </c>
      <c r="E2278" s="1">
        <v>0</v>
      </c>
      <c r="G2278" s="2">
        <f t="shared" si="35"/>
        <v>0</v>
      </c>
      <c r="H2278" s="2">
        <v>0</v>
      </c>
    </row>
    <row r="2279" spans="2:8">
      <c r="B2279" s="237" t="s">
        <v>50</v>
      </c>
      <c r="C2279" s="237" t="s">
        <v>739</v>
      </c>
      <c r="D2279" s="5" t="s">
        <v>458</v>
      </c>
      <c r="E2279" s="1">
        <v>0</v>
      </c>
      <c r="G2279" s="2">
        <f t="shared" si="35"/>
        <v>0</v>
      </c>
      <c r="H2279" s="2">
        <v>0</v>
      </c>
    </row>
    <row r="2280" spans="2:8">
      <c r="B2280" s="237" t="s">
        <v>50</v>
      </c>
      <c r="C2280" s="237" t="s">
        <v>739</v>
      </c>
      <c r="D2280" s="6" t="s">
        <v>459</v>
      </c>
      <c r="E2280" s="1">
        <v>0</v>
      </c>
      <c r="G2280" s="2">
        <f t="shared" si="35"/>
        <v>0</v>
      </c>
      <c r="H2280" s="2">
        <v>0</v>
      </c>
    </row>
    <row r="2281" spans="2:8">
      <c r="B2281" s="237" t="s">
        <v>50</v>
      </c>
      <c r="C2281" s="237" t="s">
        <v>739</v>
      </c>
      <c r="D2281" s="7" t="s">
        <v>460</v>
      </c>
      <c r="E2281" s="1">
        <v>0</v>
      </c>
      <c r="G2281" s="2">
        <f t="shared" si="35"/>
        <v>0</v>
      </c>
      <c r="H2281" s="2">
        <v>0</v>
      </c>
    </row>
    <row r="2282" spans="2:8">
      <c r="B2282" s="237" t="s">
        <v>50</v>
      </c>
      <c r="C2282" s="237" t="s">
        <v>739</v>
      </c>
      <c r="D2282" s="8" t="s">
        <v>461</v>
      </c>
      <c r="E2282" s="1">
        <v>0</v>
      </c>
      <c r="G2282" s="2">
        <f t="shared" si="35"/>
        <v>0</v>
      </c>
      <c r="H2282" s="2">
        <v>0</v>
      </c>
    </row>
    <row r="2283" spans="2:8">
      <c r="B2283" s="237" t="s">
        <v>50</v>
      </c>
      <c r="C2283" s="237" t="s">
        <v>739</v>
      </c>
      <c r="D2283" s="9" t="s">
        <v>462</v>
      </c>
      <c r="E2283" s="1">
        <v>0</v>
      </c>
      <c r="G2283" s="2">
        <f t="shared" si="35"/>
        <v>0</v>
      </c>
      <c r="H2283" s="2">
        <v>0</v>
      </c>
    </row>
    <row r="2284" spans="2:8">
      <c r="B2284" s="237" t="s">
        <v>50</v>
      </c>
      <c r="C2284" s="237" t="s">
        <v>739</v>
      </c>
      <c r="D2284" s="10" t="s">
        <v>463</v>
      </c>
      <c r="E2284" s="1">
        <v>0</v>
      </c>
      <c r="G2284" s="2">
        <f t="shared" si="35"/>
        <v>0</v>
      </c>
      <c r="H2284" s="2">
        <v>0</v>
      </c>
    </row>
    <row r="2285" spans="2:8">
      <c r="B2285" s="237" t="s">
        <v>50</v>
      </c>
      <c r="C2285" s="237" t="s">
        <v>739</v>
      </c>
      <c r="D2285" s="11" t="s">
        <v>464</v>
      </c>
      <c r="E2285" s="1">
        <v>0</v>
      </c>
      <c r="G2285" s="2">
        <f t="shared" si="35"/>
        <v>0</v>
      </c>
      <c r="H2285" s="2">
        <v>0</v>
      </c>
    </row>
    <row r="2286" spans="2:8">
      <c r="B2286" s="237" t="s">
        <v>50</v>
      </c>
      <c r="C2286" s="237" t="s">
        <v>739</v>
      </c>
      <c r="D2286" s="13" t="s">
        <v>465</v>
      </c>
      <c r="E2286" s="1">
        <v>0</v>
      </c>
      <c r="G2286" s="2">
        <f t="shared" si="35"/>
        <v>0</v>
      </c>
      <c r="H2286" s="2">
        <v>0</v>
      </c>
    </row>
    <row r="2287" spans="2:8">
      <c r="B2287" s="237" t="s">
        <v>50</v>
      </c>
      <c r="C2287" s="237" t="s">
        <v>739</v>
      </c>
      <c r="D2287" s="12" t="s">
        <v>937</v>
      </c>
      <c r="E2287" s="1">
        <v>0</v>
      </c>
      <c r="G2287" s="2">
        <f t="shared" si="35"/>
        <v>0</v>
      </c>
      <c r="H2287" s="2">
        <v>0</v>
      </c>
    </row>
    <row r="2288" spans="2:8">
      <c r="B2288" s="237" t="s">
        <v>48</v>
      </c>
      <c r="C2288" s="237" t="s">
        <v>740</v>
      </c>
      <c r="D2288" s="5" t="s">
        <v>458</v>
      </c>
      <c r="E2288" s="1">
        <v>0</v>
      </c>
      <c r="G2288" s="2">
        <f t="shared" si="35"/>
        <v>0</v>
      </c>
      <c r="H2288" s="2">
        <v>0</v>
      </c>
    </row>
    <row r="2289" spans="2:8">
      <c r="B2289" s="237" t="s">
        <v>48</v>
      </c>
      <c r="C2289" s="237" t="s">
        <v>740</v>
      </c>
      <c r="D2289" s="6" t="s">
        <v>459</v>
      </c>
      <c r="E2289" s="1">
        <v>0</v>
      </c>
      <c r="G2289" s="2">
        <f t="shared" si="35"/>
        <v>0</v>
      </c>
      <c r="H2289" s="2">
        <v>0</v>
      </c>
    </row>
    <row r="2290" spans="2:8">
      <c r="B2290" s="237" t="s">
        <v>48</v>
      </c>
      <c r="C2290" s="237" t="s">
        <v>740</v>
      </c>
      <c r="D2290" s="7" t="s">
        <v>460</v>
      </c>
      <c r="E2290" s="1">
        <v>0</v>
      </c>
      <c r="G2290" s="2">
        <f t="shared" si="35"/>
        <v>0</v>
      </c>
      <c r="H2290" s="2">
        <v>0</v>
      </c>
    </row>
    <row r="2291" spans="2:8">
      <c r="B2291" s="237" t="s">
        <v>48</v>
      </c>
      <c r="C2291" s="237" t="s">
        <v>740</v>
      </c>
      <c r="D2291" s="8" t="s">
        <v>461</v>
      </c>
      <c r="E2291" s="1">
        <v>0</v>
      </c>
      <c r="G2291" s="2">
        <f t="shared" si="35"/>
        <v>0</v>
      </c>
      <c r="H2291" s="2">
        <v>0</v>
      </c>
    </row>
    <row r="2292" spans="2:8">
      <c r="B2292" s="237" t="s">
        <v>48</v>
      </c>
      <c r="C2292" s="237" t="s">
        <v>740</v>
      </c>
      <c r="D2292" s="9" t="s">
        <v>462</v>
      </c>
      <c r="E2292" s="1">
        <v>0</v>
      </c>
      <c r="G2292" s="2">
        <f t="shared" si="35"/>
        <v>0</v>
      </c>
      <c r="H2292" s="2">
        <v>0</v>
      </c>
    </row>
    <row r="2293" spans="2:8">
      <c r="B2293" s="237" t="s">
        <v>48</v>
      </c>
      <c r="C2293" s="237" t="s">
        <v>740</v>
      </c>
      <c r="D2293" s="10" t="s">
        <v>463</v>
      </c>
      <c r="E2293" s="1">
        <v>0</v>
      </c>
      <c r="G2293" s="2">
        <f t="shared" si="35"/>
        <v>0</v>
      </c>
      <c r="H2293" s="2">
        <v>0</v>
      </c>
    </row>
    <row r="2294" spans="2:8">
      <c r="B2294" s="237" t="s">
        <v>48</v>
      </c>
      <c r="C2294" s="237" t="s">
        <v>740</v>
      </c>
      <c r="D2294" s="11" t="s">
        <v>464</v>
      </c>
      <c r="E2294" s="1">
        <v>0</v>
      </c>
      <c r="G2294" s="2">
        <f t="shared" si="35"/>
        <v>0</v>
      </c>
      <c r="H2294" s="2">
        <v>0</v>
      </c>
    </row>
    <row r="2295" spans="2:8">
      <c r="B2295" s="237" t="s">
        <v>48</v>
      </c>
      <c r="C2295" s="237" t="s">
        <v>740</v>
      </c>
      <c r="D2295" s="13" t="s">
        <v>465</v>
      </c>
      <c r="E2295" s="1">
        <v>0</v>
      </c>
      <c r="G2295" s="2">
        <f t="shared" si="35"/>
        <v>0</v>
      </c>
      <c r="H2295" s="2">
        <v>0</v>
      </c>
    </row>
    <row r="2296" spans="2:8">
      <c r="B2296" s="237" t="s">
        <v>48</v>
      </c>
      <c r="C2296" s="237" t="s">
        <v>740</v>
      </c>
      <c r="D2296" s="12" t="s">
        <v>937</v>
      </c>
      <c r="E2296" s="1">
        <v>0</v>
      </c>
      <c r="G2296" s="2">
        <f t="shared" si="35"/>
        <v>0</v>
      </c>
      <c r="H2296" s="2">
        <v>0</v>
      </c>
    </row>
    <row r="2297" spans="2:8">
      <c r="B2297" s="237" t="s">
        <v>46</v>
      </c>
      <c r="C2297" s="237" t="s">
        <v>741</v>
      </c>
      <c r="D2297" s="5" t="s">
        <v>458</v>
      </c>
      <c r="E2297" s="1">
        <v>0</v>
      </c>
      <c r="G2297" s="2">
        <f t="shared" si="35"/>
        <v>0</v>
      </c>
      <c r="H2297" s="2">
        <v>0</v>
      </c>
    </row>
    <row r="2298" spans="2:8">
      <c r="B2298" s="237" t="s">
        <v>46</v>
      </c>
      <c r="C2298" s="237" t="s">
        <v>741</v>
      </c>
      <c r="D2298" s="6" t="s">
        <v>459</v>
      </c>
      <c r="E2298" s="1">
        <v>0</v>
      </c>
      <c r="G2298" s="2">
        <f t="shared" si="35"/>
        <v>0</v>
      </c>
      <c r="H2298" s="2">
        <v>0</v>
      </c>
    </row>
    <row r="2299" spans="2:8">
      <c r="B2299" s="237" t="s">
        <v>46</v>
      </c>
      <c r="C2299" s="237" t="s">
        <v>741</v>
      </c>
      <c r="D2299" s="7" t="s">
        <v>460</v>
      </c>
      <c r="E2299" s="1">
        <v>0</v>
      </c>
      <c r="G2299" s="2">
        <f t="shared" si="35"/>
        <v>0</v>
      </c>
      <c r="H2299" s="2">
        <v>0</v>
      </c>
    </row>
    <row r="2300" spans="2:8">
      <c r="B2300" s="237" t="s">
        <v>46</v>
      </c>
      <c r="C2300" s="237" t="s">
        <v>741</v>
      </c>
      <c r="D2300" s="8" t="s">
        <v>461</v>
      </c>
      <c r="E2300" s="1">
        <v>0</v>
      </c>
      <c r="G2300" s="2">
        <f t="shared" si="35"/>
        <v>0</v>
      </c>
      <c r="H2300" s="2">
        <v>0</v>
      </c>
    </row>
    <row r="2301" spans="2:8">
      <c r="B2301" s="237" t="s">
        <v>46</v>
      </c>
      <c r="C2301" s="237" t="s">
        <v>741</v>
      </c>
      <c r="D2301" s="9" t="s">
        <v>462</v>
      </c>
      <c r="E2301" s="1">
        <v>0</v>
      </c>
      <c r="G2301" s="2">
        <f t="shared" si="35"/>
        <v>0</v>
      </c>
      <c r="H2301" s="2">
        <v>0</v>
      </c>
    </row>
    <row r="2302" spans="2:8">
      <c r="B2302" s="237" t="s">
        <v>46</v>
      </c>
      <c r="C2302" s="237" t="s">
        <v>741</v>
      </c>
      <c r="D2302" s="10" t="s">
        <v>463</v>
      </c>
      <c r="E2302" s="1">
        <v>0</v>
      </c>
      <c r="G2302" s="2">
        <f t="shared" si="35"/>
        <v>0</v>
      </c>
      <c r="H2302" s="2">
        <v>0</v>
      </c>
    </row>
    <row r="2303" spans="2:8">
      <c r="B2303" s="237" t="s">
        <v>46</v>
      </c>
      <c r="C2303" s="237" t="s">
        <v>741</v>
      </c>
      <c r="D2303" s="11" t="s">
        <v>464</v>
      </c>
      <c r="E2303" s="1">
        <v>0</v>
      </c>
      <c r="G2303" s="2">
        <f t="shared" si="35"/>
        <v>0</v>
      </c>
      <c r="H2303" s="2">
        <v>0</v>
      </c>
    </row>
    <row r="2304" spans="2:8">
      <c r="B2304" s="237" t="s">
        <v>46</v>
      </c>
      <c r="C2304" s="237" t="s">
        <v>741</v>
      </c>
      <c r="D2304" s="13" t="s">
        <v>465</v>
      </c>
      <c r="E2304" s="1">
        <v>0</v>
      </c>
      <c r="G2304" s="2">
        <f t="shared" si="35"/>
        <v>0</v>
      </c>
      <c r="H2304" s="2">
        <v>0</v>
      </c>
    </row>
    <row r="2305" spans="2:8">
      <c r="B2305" s="237" t="s">
        <v>46</v>
      </c>
      <c r="C2305" s="237" t="s">
        <v>741</v>
      </c>
      <c r="D2305" s="12" t="s">
        <v>937</v>
      </c>
      <c r="E2305" s="1">
        <v>0</v>
      </c>
      <c r="G2305" s="2">
        <f t="shared" si="35"/>
        <v>0</v>
      </c>
      <c r="H2305" s="2">
        <v>0</v>
      </c>
    </row>
    <row r="2306" spans="2:8">
      <c r="B2306" s="237" t="s">
        <v>256</v>
      </c>
      <c r="C2306" s="237" t="s">
        <v>742</v>
      </c>
      <c r="D2306" s="5" t="s">
        <v>458</v>
      </c>
      <c r="E2306" s="1">
        <v>0</v>
      </c>
      <c r="G2306" s="2">
        <f t="shared" ref="G2306:G2369" si="36">E2306*F2306</f>
        <v>0</v>
      </c>
      <c r="H2306" s="2">
        <v>0</v>
      </c>
    </row>
    <row r="2307" spans="2:8">
      <c r="B2307" s="237" t="s">
        <v>256</v>
      </c>
      <c r="C2307" s="237" t="s">
        <v>742</v>
      </c>
      <c r="D2307" s="6" t="s">
        <v>459</v>
      </c>
      <c r="E2307" s="1">
        <v>0</v>
      </c>
      <c r="G2307" s="2">
        <f t="shared" si="36"/>
        <v>0</v>
      </c>
      <c r="H2307" s="2">
        <v>0</v>
      </c>
    </row>
    <row r="2308" spans="2:8">
      <c r="B2308" s="237" t="s">
        <v>256</v>
      </c>
      <c r="C2308" s="237" t="s">
        <v>742</v>
      </c>
      <c r="D2308" s="7" t="s">
        <v>460</v>
      </c>
      <c r="E2308" s="1">
        <v>0</v>
      </c>
      <c r="G2308" s="2">
        <f t="shared" si="36"/>
        <v>0</v>
      </c>
      <c r="H2308" s="2">
        <v>0</v>
      </c>
    </row>
    <row r="2309" spans="2:8">
      <c r="B2309" s="237" t="s">
        <v>256</v>
      </c>
      <c r="C2309" s="237" t="s">
        <v>742</v>
      </c>
      <c r="D2309" s="8" t="s">
        <v>461</v>
      </c>
      <c r="E2309" s="1">
        <v>0</v>
      </c>
      <c r="G2309" s="2">
        <f t="shared" si="36"/>
        <v>0</v>
      </c>
      <c r="H2309" s="2">
        <v>0</v>
      </c>
    </row>
    <row r="2310" spans="2:8">
      <c r="B2310" s="237" t="s">
        <v>256</v>
      </c>
      <c r="C2310" s="237" t="s">
        <v>742</v>
      </c>
      <c r="D2310" s="9" t="s">
        <v>462</v>
      </c>
      <c r="E2310" s="1">
        <v>0</v>
      </c>
      <c r="G2310" s="2">
        <f t="shared" si="36"/>
        <v>0</v>
      </c>
      <c r="H2310" s="2">
        <v>0</v>
      </c>
    </row>
    <row r="2311" spans="2:8">
      <c r="B2311" s="237" t="s">
        <v>256</v>
      </c>
      <c r="C2311" s="237" t="s">
        <v>742</v>
      </c>
      <c r="D2311" s="10" t="s">
        <v>463</v>
      </c>
      <c r="E2311" s="1">
        <v>0</v>
      </c>
      <c r="G2311" s="2">
        <f t="shared" si="36"/>
        <v>0</v>
      </c>
      <c r="H2311" s="2">
        <v>0</v>
      </c>
    </row>
    <row r="2312" spans="2:8">
      <c r="B2312" s="237" t="s">
        <v>256</v>
      </c>
      <c r="C2312" s="237" t="s">
        <v>742</v>
      </c>
      <c r="D2312" s="11" t="s">
        <v>464</v>
      </c>
      <c r="E2312" s="1">
        <v>0</v>
      </c>
      <c r="G2312" s="2">
        <f t="shared" si="36"/>
        <v>0</v>
      </c>
      <c r="H2312" s="2">
        <v>0</v>
      </c>
    </row>
    <row r="2313" spans="2:8">
      <c r="B2313" s="237" t="s">
        <v>256</v>
      </c>
      <c r="C2313" s="237" t="s">
        <v>742</v>
      </c>
      <c r="D2313" s="13" t="s">
        <v>465</v>
      </c>
      <c r="E2313" s="1">
        <v>0</v>
      </c>
      <c r="G2313" s="2">
        <f t="shared" si="36"/>
        <v>0</v>
      </c>
      <c r="H2313" s="2">
        <v>0</v>
      </c>
    </row>
    <row r="2314" spans="2:8">
      <c r="B2314" s="237" t="s">
        <v>256</v>
      </c>
      <c r="C2314" s="237" t="s">
        <v>742</v>
      </c>
      <c r="D2314" s="12" t="s">
        <v>937</v>
      </c>
      <c r="E2314" s="1">
        <v>0</v>
      </c>
      <c r="G2314" s="2">
        <f t="shared" si="36"/>
        <v>0</v>
      </c>
      <c r="H2314" s="2">
        <v>0</v>
      </c>
    </row>
    <row r="2315" spans="2:8">
      <c r="B2315" s="237" t="s">
        <v>83</v>
      </c>
      <c r="C2315" s="237" t="s">
        <v>743</v>
      </c>
      <c r="D2315" s="5" t="s">
        <v>458</v>
      </c>
      <c r="E2315" s="1">
        <v>0</v>
      </c>
      <c r="G2315" s="2">
        <f t="shared" si="36"/>
        <v>0</v>
      </c>
      <c r="H2315" s="2">
        <v>0</v>
      </c>
    </row>
    <row r="2316" spans="2:8">
      <c r="B2316" s="237" t="s">
        <v>83</v>
      </c>
      <c r="C2316" s="237" t="s">
        <v>743</v>
      </c>
      <c r="D2316" s="6" t="s">
        <v>459</v>
      </c>
      <c r="E2316" s="1">
        <v>0</v>
      </c>
      <c r="G2316" s="2">
        <f t="shared" si="36"/>
        <v>0</v>
      </c>
      <c r="H2316" s="2">
        <v>0</v>
      </c>
    </row>
    <row r="2317" spans="2:8">
      <c r="B2317" s="237" t="s">
        <v>83</v>
      </c>
      <c r="C2317" s="237" t="s">
        <v>743</v>
      </c>
      <c r="D2317" s="7" t="s">
        <v>460</v>
      </c>
      <c r="E2317" s="1">
        <v>0</v>
      </c>
      <c r="G2317" s="2">
        <f t="shared" si="36"/>
        <v>0</v>
      </c>
      <c r="H2317" s="2">
        <v>0</v>
      </c>
    </row>
    <row r="2318" spans="2:8">
      <c r="B2318" s="237" t="s">
        <v>83</v>
      </c>
      <c r="C2318" s="237" t="s">
        <v>743</v>
      </c>
      <c r="D2318" s="8" t="s">
        <v>461</v>
      </c>
      <c r="E2318" s="1">
        <v>0</v>
      </c>
      <c r="G2318" s="2">
        <f t="shared" si="36"/>
        <v>0</v>
      </c>
      <c r="H2318" s="2">
        <v>0</v>
      </c>
    </row>
    <row r="2319" spans="2:8">
      <c r="B2319" s="237" t="s">
        <v>83</v>
      </c>
      <c r="C2319" s="237" t="s">
        <v>743</v>
      </c>
      <c r="D2319" s="9" t="s">
        <v>462</v>
      </c>
      <c r="E2319" s="1">
        <v>0</v>
      </c>
      <c r="G2319" s="2">
        <f t="shared" si="36"/>
        <v>0</v>
      </c>
      <c r="H2319" s="2">
        <v>0</v>
      </c>
    </row>
    <row r="2320" spans="2:8">
      <c r="B2320" s="237" t="s">
        <v>83</v>
      </c>
      <c r="C2320" s="237" t="s">
        <v>743</v>
      </c>
      <c r="D2320" s="10" t="s">
        <v>463</v>
      </c>
      <c r="E2320" s="1">
        <v>0</v>
      </c>
      <c r="G2320" s="2">
        <f t="shared" si="36"/>
        <v>0</v>
      </c>
      <c r="H2320" s="2">
        <v>0</v>
      </c>
    </row>
    <row r="2321" spans="2:8">
      <c r="B2321" s="237" t="s">
        <v>83</v>
      </c>
      <c r="C2321" s="237" t="s">
        <v>743</v>
      </c>
      <c r="D2321" s="11" t="s">
        <v>464</v>
      </c>
      <c r="E2321" s="1">
        <v>0</v>
      </c>
      <c r="G2321" s="2">
        <f t="shared" si="36"/>
        <v>0</v>
      </c>
      <c r="H2321" s="2">
        <v>0</v>
      </c>
    </row>
    <row r="2322" spans="2:8">
      <c r="B2322" s="237" t="s">
        <v>83</v>
      </c>
      <c r="C2322" s="237" t="s">
        <v>743</v>
      </c>
      <c r="D2322" s="13" t="s">
        <v>465</v>
      </c>
      <c r="E2322" s="1">
        <v>0</v>
      </c>
      <c r="G2322" s="2">
        <f t="shared" si="36"/>
        <v>0</v>
      </c>
      <c r="H2322" s="2">
        <v>0</v>
      </c>
    </row>
    <row r="2323" spans="2:8">
      <c r="B2323" s="237" t="s">
        <v>83</v>
      </c>
      <c r="C2323" s="237" t="s">
        <v>743</v>
      </c>
      <c r="D2323" s="12" t="s">
        <v>937</v>
      </c>
      <c r="E2323" s="1">
        <v>0</v>
      </c>
      <c r="G2323" s="2">
        <f t="shared" si="36"/>
        <v>0</v>
      </c>
      <c r="H2323" s="2">
        <v>0</v>
      </c>
    </row>
    <row r="2324" spans="2:8">
      <c r="B2324" s="237" t="s">
        <v>257</v>
      </c>
      <c r="C2324" s="237" t="s">
        <v>744</v>
      </c>
      <c r="D2324" s="5" t="s">
        <v>458</v>
      </c>
      <c r="E2324" s="1">
        <v>0</v>
      </c>
      <c r="G2324" s="2">
        <f t="shared" si="36"/>
        <v>0</v>
      </c>
      <c r="H2324" s="2">
        <v>0</v>
      </c>
    </row>
    <row r="2325" spans="2:8">
      <c r="B2325" s="237" t="s">
        <v>257</v>
      </c>
      <c r="C2325" s="237" t="s">
        <v>744</v>
      </c>
      <c r="D2325" s="6" t="s">
        <v>459</v>
      </c>
      <c r="E2325" s="1">
        <v>0</v>
      </c>
      <c r="G2325" s="2">
        <f t="shared" si="36"/>
        <v>0</v>
      </c>
      <c r="H2325" s="2">
        <v>0</v>
      </c>
    </row>
    <row r="2326" spans="2:8">
      <c r="B2326" s="237" t="s">
        <v>257</v>
      </c>
      <c r="C2326" s="237" t="s">
        <v>744</v>
      </c>
      <c r="D2326" s="7" t="s">
        <v>460</v>
      </c>
      <c r="E2326" s="1">
        <v>0</v>
      </c>
      <c r="G2326" s="2">
        <f t="shared" si="36"/>
        <v>0</v>
      </c>
      <c r="H2326" s="2">
        <v>0</v>
      </c>
    </row>
    <row r="2327" spans="2:8">
      <c r="B2327" s="237" t="s">
        <v>257</v>
      </c>
      <c r="C2327" s="237" t="s">
        <v>744</v>
      </c>
      <c r="D2327" s="8" t="s">
        <v>461</v>
      </c>
      <c r="E2327" s="1">
        <v>0</v>
      </c>
      <c r="G2327" s="2">
        <f t="shared" si="36"/>
        <v>0</v>
      </c>
      <c r="H2327" s="2">
        <v>0</v>
      </c>
    </row>
    <row r="2328" spans="2:8">
      <c r="B2328" s="237" t="s">
        <v>257</v>
      </c>
      <c r="C2328" s="237" t="s">
        <v>744</v>
      </c>
      <c r="D2328" s="9" t="s">
        <v>462</v>
      </c>
      <c r="E2328" s="1">
        <v>0</v>
      </c>
      <c r="G2328" s="2">
        <f t="shared" si="36"/>
        <v>0</v>
      </c>
      <c r="H2328" s="2">
        <v>0</v>
      </c>
    </row>
    <row r="2329" spans="2:8">
      <c r="B2329" s="237" t="s">
        <v>257</v>
      </c>
      <c r="C2329" s="237" t="s">
        <v>744</v>
      </c>
      <c r="D2329" s="10" t="s">
        <v>463</v>
      </c>
      <c r="E2329" s="1">
        <v>0</v>
      </c>
      <c r="G2329" s="2">
        <f t="shared" si="36"/>
        <v>0</v>
      </c>
      <c r="H2329" s="2">
        <v>0</v>
      </c>
    </row>
    <row r="2330" spans="2:8">
      <c r="B2330" s="237" t="s">
        <v>257</v>
      </c>
      <c r="C2330" s="237" t="s">
        <v>744</v>
      </c>
      <c r="D2330" s="11" t="s">
        <v>464</v>
      </c>
      <c r="E2330" s="1">
        <v>0</v>
      </c>
      <c r="G2330" s="2">
        <f t="shared" si="36"/>
        <v>0</v>
      </c>
      <c r="H2330" s="2">
        <v>0</v>
      </c>
    </row>
    <row r="2331" spans="2:8">
      <c r="B2331" s="237" t="s">
        <v>257</v>
      </c>
      <c r="C2331" s="237" t="s">
        <v>744</v>
      </c>
      <c r="D2331" s="13" t="s">
        <v>465</v>
      </c>
      <c r="E2331" s="1">
        <v>0</v>
      </c>
      <c r="G2331" s="2">
        <f t="shared" si="36"/>
        <v>0</v>
      </c>
      <c r="H2331" s="2">
        <v>0</v>
      </c>
    </row>
    <row r="2332" spans="2:8">
      <c r="B2332" s="237" t="s">
        <v>257</v>
      </c>
      <c r="C2332" s="237" t="s">
        <v>744</v>
      </c>
      <c r="D2332" s="12" t="s">
        <v>937</v>
      </c>
      <c r="E2332" s="1">
        <v>0</v>
      </c>
      <c r="G2332" s="2">
        <f t="shared" si="36"/>
        <v>0</v>
      </c>
      <c r="H2332" s="2">
        <v>0</v>
      </c>
    </row>
    <row r="2333" spans="2:8">
      <c r="B2333" s="237" t="s">
        <v>84</v>
      </c>
      <c r="C2333" s="237" t="s">
        <v>745</v>
      </c>
      <c r="D2333" s="5" t="s">
        <v>458</v>
      </c>
      <c r="E2333" s="1">
        <v>0</v>
      </c>
      <c r="G2333" s="2">
        <f t="shared" si="36"/>
        <v>0</v>
      </c>
      <c r="H2333" s="2">
        <v>0</v>
      </c>
    </row>
    <row r="2334" spans="2:8">
      <c r="B2334" s="237" t="s">
        <v>84</v>
      </c>
      <c r="C2334" s="237" t="s">
        <v>745</v>
      </c>
      <c r="D2334" s="6" t="s">
        <v>459</v>
      </c>
      <c r="E2334" s="1">
        <v>0</v>
      </c>
      <c r="G2334" s="2">
        <f t="shared" si="36"/>
        <v>0</v>
      </c>
      <c r="H2334" s="2">
        <v>0</v>
      </c>
    </row>
    <row r="2335" spans="2:8">
      <c r="B2335" s="237" t="s">
        <v>84</v>
      </c>
      <c r="C2335" s="237" t="s">
        <v>745</v>
      </c>
      <c r="D2335" s="7" t="s">
        <v>460</v>
      </c>
      <c r="E2335" s="1">
        <v>0</v>
      </c>
      <c r="G2335" s="2">
        <f t="shared" si="36"/>
        <v>0</v>
      </c>
      <c r="H2335" s="2">
        <v>0</v>
      </c>
    </row>
    <row r="2336" spans="2:8">
      <c r="B2336" s="237" t="s">
        <v>84</v>
      </c>
      <c r="C2336" s="237" t="s">
        <v>745</v>
      </c>
      <c r="D2336" s="8" t="s">
        <v>461</v>
      </c>
      <c r="E2336" s="1">
        <v>0</v>
      </c>
      <c r="G2336" s="2">
        <f t="shared" si="36"/>
        <v>0</v>
      </c>
      <c r="H2336" s="2">
        <v>0</v>
      </c>
    </row>
    <row r="2337" spans="2:8">
      <c r="B2337" s="237" t="s">
        <v>84</v>
      </c>
      <c r="C2337" s="237" t="s">
        <v>745</v>
      </c>
      <c r="D2337" s="9" t="s">
        <v>462</v>
      </c>
      <c r="E2337" s="1">
        <v>0</v>
      </c>
      <c r="G2337" s="2">
        <f t="shared" si="36"/>
        <v>0</v>
      </c>
      <c r="H2337" s="2">
        <v>0</v>
      </c>
    </row>
    <row r="2338" spans="2:8">
      <c r="B2338" s="237" t="s">
        <v>84</v>
      </c>
      <c r="C2338" s="237" t="s">
        <v>745</v>
      </c>
      <c r="D2338" s="10" t="s">
        <v>463</v>
      </c>
      <c r="E2338" s="1">
        <v>0</v>
      </c>
      <c r="G2338" s="2">
        <f t="shared" si="36"/>
        <v>0</v>
      </c>
      <c r="H2338" s="2">
        <v>0</v>
      </c>
    </row>
    <row r="2339" spans="2:8">
      <c r="B2339" s="237" t="s">
        <v>84</v>
      </c>
      <c r="C2339" s="237" t="s">
        <v>745</v>
      </c>
      <c r="D2339" s="11" t="s">
        <v>464</v>
      </c>
      <c r="E2339" s="1">
        <v>0</v>
      </c>
      <c r="G2339" s="2">
        <f t="shared" si="36"/>
        <v>0</v>
      </c>
      <c r="H2339" s="2">
        <v>0</v>
      </c>
    </row>
    <row r="2340" spans="2:8">
      <c r="B2340" s="237" t="s">
        <v>84</v>
      </c>
      <c r="C2340" s="237" t="s">
        <v>745</v>
      </c>
      <c r="D2340" s="13" t="s">
        <v>465</v>
      </c>
      <c r="E2340" s="1">
        <v>0</v>
      </c>
      <c r="G2340" s="2">
        <f t="shared" si="36"/>
        <v>0</v>
      </c>
      <c r="H2340" s="2">
        <v>0</v>
      </c>
    </row>
    <row r="2341" spans="2:8">
      <c r="B2341" s="237" t="s">
        <v>84</v>
      </c>
      <c r="C2341" s="237" t="s">
        <v>745</v>
      </c>
      <c r="D2341" s="12" t="s">
        <v>937</v>
      </c>
      <c r="E2341" s="1">
        <v>0</v>
      </c>
      <c r="G2341" s="2">
        <f t="shared" si="36"/>
        <v>0</v>
      </c>
      <c r="H2341" s="2">
        <v>0</v>
      </c>
    </row>
    <row r="2342" spans="2:8">
      <c r="B2342" s="237" t="s">
        <v>47</v>
      </c>
      <c r="C2342" s="237" t="s">
        <v>746</v>
      </c>
      <c r="D2342" s="5" t="s">
        <v>458</v>
      </c>
      <c r="E2342" s="1">
        <v>0</v>
      </c>
      <c r="G2342" s="2">
        <f t="shared" si="36"/>
        <v>0</v>
      </c>
      <c r="H2342" s="2">
        <v>0</v>
      </c>
    </row>
    <row r="2343" spans="2:8">
      <c r="B2343" s="237" t="s">
        <v>47</v>
      </c>
      <c r="C2343" s="237" t="s">
        <v>746</v>
      </c>
      <c r="D2343" s="6" t="s">
        <v>459</v>
      </c>
      <c r="E2343" s="1">
        <v>0</v>
      </c>
      <c r="G2343" s="2">
        <f t="shared" si="36"/>
        <v>0</v>
      </c>
      <c r="H2343" s="2">
        <v>0</v>
      </c>
    </row>
    <row r="2344" spans="2:8">
      <c r="B2344" s="237" t="s">
        <v>47</v>
      </c>
      <c r="C2344" s="237" t="s">
        <v>746</v>
      </c>
      <c r="D2344" s="7" t="s">
        <v>460</v>
      </c>
      <c r="E2344" s="1">
        <v>0</v>
      </c>
      <c r="G2344" s="2">
        <f t="shared" si="36"/>
        <v>0</v>
      </c>
      <c r="H2344" s="2">
        <v>0</v>
      </c>
    </row>
    <row r="2345" spans="2:8">
      <c r="B2345" s="237" t="s">
        <v>47</v>
      </c>
      <c r="C2345" s="237" t="s">
        <v>746</v>
      </c>
      <c r="D2345" s="8" t="s">
        <v>461</v>
      </c>
      <c r="E2345" s="1">
        <v>0</v>
      </c>
      <c r="G2345" s="2">
        <f t="shared" si="36"/>
        <v>0</v>
      </c>
      <c r="H2345" s="2">
        <v>0</v>
      </c>
    </row>
    <row r="2346" spans="2:8">
      <c r="B2346" s="237" t="s">
        <v>47</v>
      </c>
      <c r="C2346" s="237" t="s">
        <v>746</v>
      </c>
      <c r="D2346" s="9" t="s">
        <v>462</v>
      </c>
      <c r="E2346" s="1">
        <v>0</v>
      </c>
      <c r="G2346" s="2">
        <f t="shared" si="36"/>
        <v>0</v>
      </c>
      <c r="H2346" s="2">
        <v>0</v>
      </c>
    </row>
    <row r="2347" spans="2:8">
      <c r="B2347" s="237" t="s">
        <v>47</v>
      </c>
      <c r="C2347" s="237" t="s">
        <v>746</v>
      </c>
      <c r="D2347" s="10" t="s">
        <v>463</v>
      </c>
      <c r="E2347" s="1">
        <v>0</v>
      </c>
      <c r="G2347" s="2">
        <f t="shared" si="36"/>
        <v>0</v>
      </c>
      <c r="H2347" s="2">
        <v>0</v>
      </c>
    </row>
    <row r="2348" spans="2:8">
      <c r="B2348" s="237" t="s">
        <v>47</v>
      </c>
      <c r="C2348" s="237" t="s">
        <v>746</v>
      </c>
      <c r="D2348" s="11" t="s">
        <v>464</v>
      </c>
      <c r="E2348" s="1">
        <v>0</v>
      </c>
      <c r="G2348" s="2">
        <f t="shared" si="36"/>
        <v>0</v>
      </c>
      <c r="H2348" s="2">
        <v>0</v>
      </c>
    </row>
    <row r="2349" spans="2:8">
      <c r="B2349" s="237" t="s">
        <v>47</v>
      </c>
      <c r="C2349" s="237" t="s">
        <v>746</v>
      </c>
      <c r="D2349" s="13" t="s">
        <v>465</v>
      </c>
      <c r="E2349" s="1">
        <v>0</v>
      </c>
      <c r="G2349" s="2">
        <f t="shared" si="36"/>
        <v>0</v>
      </c>
      <c r="H2349" s="2">
        <v>0</v>
      </c>
    </row>
    <row r="2350" spans="2:8">
      <c r="B2350" s="237" t="s">
        <v>47</v>
      </c>
      <c r="C2350" s="237" t="s">
        <v>746</v>
      </c>
      <c r="D2350" s="12" t="s">
        <v>937</v>
      </c>
      <c r="E2350" s="1">
        <v>0</v>
      </c>
      <c r="G2350" s="2">
        <f t="shared" si="36"/>
        <v>0</v>
      </c>
      <c r="H2350" s="2">
        <v>0</v>
      </c>
    </row>
    <row r="2351" spans="2:8">
      <c r="B2351" s="237" t="s">
        <v>899</v>
      </c>
      <c r="C2351" s="237" t="s">
        <v>900</v>
      </c>
      <c r="D2351" s="5" t="s">
        <v>458</v>
      </c>
      <c r="E2351" s="1">
        <v>0</v>
      </c>
      <c r="G2351" s="2">
        <f t="shared" si="36"/>
        <v>0</v>
      </c>
      <c r="H2351" s="2">
        <v>0</v>
      </c>
    </row>
    <row r="2352" spans="2:8">
      <c r="B2352" s="237" t="s">
        <v>899</v>
      </c>
      <c r="C2352" s="237" t="s">
        <v>900</v>
      </c>
      <c r="D2352" s="6" t="s">
        <v>459</v>
      </c>
      <c r="E2352" s="1">
        <v>0</v>
      </c>
      <c r="G2352" s="2">
        <f t="shared" si="36"/>
        <v>0</v>
      </c>
      <c r="H2352" s="2">
        <v>0</v>
      </c>
    </row>
    <row r="2353" spans="2:8">
      <c r="B2353" s="237" t="s">
        <v>899</v>
      </c>
      <c r="C2353" s="237" t="s">
        <v>900</v>
      </c>
      <c r="D2353" s="7" t="s">
        <v>460</v>
      </c>
      <c r="E2353" s="1">
        <v>0</v>
      </c>
      <c r="G2353" s="2">
        <f t="shared" si="36"/>
        <v>0</v>
      </c>
      <c r="H2353" s="2">
        <v>0</v>
      </c>
    </row>
    <row r="2354" spans="2:8">
      <c r="B2354" s="237" t="s">
        <v>899</v>
      </c>
      <c r="C2354" s="237" t="s">
        <v>900</v>
      </c>
      <c r="D2354" s="8" t="s">
        <v>461</v>
      </c>
      <c r="E2354" s="1">
        <v>0</v>
      </c>
      <c r="G2354" s="2">
        <f t="shared" si="36"/>
        <v>0</v>
      </c>
      <c r="H2354" s="2">
        <v>0</v>
      </c>
    </row>
    <row r="2355" spans="2:8">
      <c r="B2355" s="237" t="s">
        <v>899</v>
      </c>
      <c r="C2355" s="237" t="s">
        <v>900</v>
      </c>
      <c r="D2355" s="9" t="s">
        <v>462</v>
      </c>
      <c r="E2355" s="1">
        <v>0</v>
      </c>
      <c r="G2355" s="2">
        <f t="shared" si="36"/>
        <v>0</v>
      </c>
      <c r="H2355" s="2">
        <v>0</v>
      </c>
    </row>
    <row r="2356" spans="2:8">
      <c r="B2356" s="237" t="s">
        <v>899</v>
      </c>
      <c r="C2356" s="237" t="s">
        <v>900</v>
      </c>
      <c r="D2356" s="10" t="s">
        <v>463</v>
      </c>
      <c r="E2356" s="1">
        <v>0</v>
      </c>
      <c r="G2356" s="2">
        <f t="shared" si="36"/>
        <v>0</v>
      </c>
      <c r="H2356" s="2">
        <v>0</v>
      </c>
    </row>
    <row r="2357" spans="2:8">
      <c r="B2357" s="237" t="s">
        <v>899</v>
      </c>
      <c r="C2357" s="237" t="s">
        <v>900</v>
      </c>
      <c r="D2357" s="11" t="s">
        <v>464</v>
      </c>
      <c r="E2357" s="1">
        <v>0</v>
      </c>
      <c r="G2357" s="2">
        <f t="shared" si="36"/>
        <v>0</v>
      </c>
      <c r="H2357" s="2">
        <v>0</v>
      </c>
    </row>
    <row r="2358" spans="2:8">
      <c r="B2358" s="237" t="s">
        <v>899</v>
      </c>
      <c r="C2358" s="237" t="s">
        <v>900</v>
      </c>
      <c r="D2358" s="13" t="s">
        <v>465</v>
      </c>
      <c r="E2358" s="1">
        <v>0</v>
      </c>
      <c r="G2358" s="2">
        <f t="shared" si="36"/>
        <v>0</v>
      </c>
      <c r="H2358" s="2">
        <v>0</v>
      </c>
    </row>
    <row r="2359" spans="2:8">
      <c r="B2359" s="237" t="s">
        <v>899</v>
      </c>
      <c r="C2359" s="237" t="s">
        <v>900</v>
      </c>
      <c r="D2359" s="12" t="s">
        <v>937</v>
      </c>
      <c r="E2359" s="1">
        <v>0</v>
      </c>
      <c r="G2359" s="2">
        <f t="shared" si="36"/>
        <v>0</v>
      </c>
      <c r="H2359" s="2">
        <v>0</v>
      </c>
    </row>
    <row r="2360" spans="2:8">
      <c r="B2360" s="237" t="s">
        <v>864</v>
      </c>
      <c r="C2360" s="237" t="s">
        <v>884</v>
      </c>
      <c r="D2360" s="5" t="s">
        <v>458</v>
      </c>
      <c r="E2360" s="1">
        <v>0</v>
      </c>
      <c r="G2360" s="2">
        <f t="shared" si="36"/>
        <v>0</v>
      </c>
      <c r="H2360" s="2">
        <v>0</v>
      </c>
    </row>
    <row r="2361" spans="2:8">
      <c r="B2361" s="237" t="s">
        <v>864</v>
      </c>
      <c r="C2361" s="237" t="s">
        <v>884</v>
      </c>
      <c r="D2361" s="6" t="s">
        <v>459</v>
      </c>
      <c r="E2361" s="1">
        <v>0</v>
      </c>
      <c r="G2361" s="2">
        <f t="shared" si="36"/>
        <v>0</v>
      </c>
      <c r="H2361" s="2">
        <v>0</v>
      </c>
    </row>
    <row r="2362" spans="2:8">
      <c r="B2362" s="237" t="s">
        <v>864</v>
      </c>
      <c r="C2362" s="237" t="s">
        <v>884</v>
      </c>
      <c r="D2362" s="7" t="s">
        <v>460</v>
      </c>
      <c r="E2362" s="1">
        <v>0</v>
      </c>
      <c r="G2362" s="2">
        <f t="shared" si="36"/>
        <v>0</v>
      </c>
      <c r="H2362" s="2">
        <v>0</v>
      </c>
    </row>
    <row r="2363" spans="2:8">
      <c r="B2363" s="237" t="s">
        <v>864</v>
      </c>
      <c r="C2363" s="237" t="s">
        <v>884</v>
      </c>
      <c r="D2363" s="8" t="s">
        <v>461</v>
      </c>
      <c r="E2363" s="1">
        <v>0</v>
      </c>
      <c r="G2363" s="2">
        <f t="shared" si="36"/>
        <v>0</v>
      </c>
      <c r="H2363" s="2">
        <v>0</v>
      </c>
    </row>
    <row r="2364" spans="2:8">
      <c r="B2364" s="237" t="s">
        <v>864</v>
      </c>
      <c r="C2364" s="237" t="s">
        <v>884</v>
      </c>
      <c r="D2364" s="9" t="s">
        <v>462</v>
      </c>
      <c r="E2364" s="1">
        <v>0</v>
      </c>
      <c r="G2364" s="2">
        <f t="shared" si="36"/>
        <v>0</v>
      </c>
      <c r="H2364" s="2">
        <v>0</v>
      </c>
    </row>
    <row r="2365" spans="2:8">
      <c r="B2365" s="237" t="s">
        <v>864</v>
      </c>
      <c r="C2365" s="237" t="s">
        <v>884</v>
      </c>
      <c r="D2365" s="10" t="s">
        <v>463</v>
      </c>
      <c r="E2365" s="1">
        <v>0</v>
      </c>
      <c r="G2365" s="2">
        <f t="shared" si="36"/>
        <v>0</v>
      </c>
      <c r="H2365" s="2">
        <v>0</v>
      </c>
    </row>
    <row r="2366" spans="2:8">
      <c r="B2366" s="237" t="s">
        <v>864</v>
      </c>
      <c r="C2366" s="237" t="s">
        <v>884</v>
      </c>
      <c r="D2366" s="11" t="s">
        <v>464</v>
      </c>
      <c r="E2366" s="1">
        <v>0</v>
      </c>
      <c r="G2366" s="2">
        <f t="shared" si="36"/>
        <v>0</v>
      </c>
      <c r="H2366" s="2">
        <v>0</v>
      </c>
    </row>
    <row r="2367" spans="2:8">
      <c r="B2367" s="237" t="s">
        <v>864</v>
      </c>
      <c r="C2367" s="237" t="s">
        <v>884</v>
      </c>
      <c r="D2367" s="13" t="s">
        <v>465</v>
      </c>
      <c r="E2367" s="1">
        <v>0</v>
      </c>
      <c r="G2367" s="2">
        <f t="shared" si="36"/>
        <v>0</v>
      </c>
      <c r="H2367" s="2">
        <v>0</v>
      </c>
    </row>
    <row r="2368" spans="2:8">
      <c r="B2368" s="237" t="s">
        <v>864</v>
      </c>
      <c r="C2368" s="237" t="s">
        <v>884</v>
      </c>
      <c r="D2368" s="12" t="s">
        <v>937</v>
      </c>
      <c r="E2368" s="1">
        <v>0</v>
      </c>
      <c r="G2368" s="2">
        <f t="shared" si="36"/>
        <v>0</v>
      </c>
      <c r="H2368" s="2">
        <v>0</v>
      </c>
    </row>
    <row r="2369" spans="2:8">
      <c r="B2369" s="237" t="s">
        <v>55</v>
      </c>
      <c r="C2369" s="237" t="s">
        <v>747</v>
      </c>
      <c r="D2369" s="5" t="s">
        <v>458</v>
      </c>
      <c r="E2369" s="1">
        <v>0</v>
      </c>
      <c r="G2369" s="2">
        <f t="shared" si="36"/>
        <v>0</v>
      </c>
      <c r="H2369" s="2">
        <v>0</v>
      </c>
    </row>
    <row r="2370" spans="2:8">
      <c r="B2370" s="237" t="s">
        <v>55</v>
      </c>
      <c r="C2370" s="237" t="s">
        <v>747</v>
      </c>
      <c r="D2370" s="6" t="s">
        <v>459</v>
      </c>
      <c r="E2370" s="1">
        <v>0</v>
      </c>
      <c r="G2370" s="2">
        <f t="shared" ref="G2370:G2433" si="37">E2370*F2370</f>
        <v>0</v>
      </c>
      <c r="H2370" s="2">
        <v>0</v>
      </c>
    </row>
    <row r="2371" spans="2:8">
      <c r="B2371" s="237" t="s">
        <v>55</v>
      </c>
      <c r="C2371" s="237" t="s">
        <v>747</v>
      </c>
      <c r="D2371" s="7" t="s">
        <v>460</v>
      </c>
      <c r="E2371" s="1">
        <v>0</v>
      </c>
      <c r="G2371" s="2">
        <f t="shared" si="37"/>
        <v>0</v>
      </c>
      <c r="H2371" s="2">
        <v>0</v>
      </c>
    </row>
    <row r="2372" spans="2:8">
      <c r="B2372" s="237" t="s">
        <v>55</v>
      </c>
      <c r="C2372" s="237" t="s">
        <v>747</v>
      </c>
      <c r="D2372" s="8" t="s">
        <v>461</v>
      </c>
      <c r="E2372" s="1">
        <v>0</v>
      </c>
      <c r="G2372" s="2">
        <f t="shared" si="37"/>
        <v>0</v>
      </c>
      <c r="H2372" s="2">
        <v>0</v>
      </c>
    </row>
    <row r="2373" spans="2:8">
      <c r="B2373" s="237" t="s">
        <v>55</v>
      </c>
      <c r="C2373" s="237" t="s">
        <v>747</v>
      </c>
      <c r="D2373" s="9" t="s">
        <v>462</v>
      </c>
      <c r="E2373" s="1">
        <v>0</v>
      </c>
      <c r="G2373" s="2">
        <f t="shared" si="37"/>
        <v>0</v>
      </c>
      <c r="H2373" s="2">
        <v>0</v>
      </c>
    </row>
    <row r="2374" spans="2:8">
      <c r="B2374" s="237" t="s">
        <v>55</v>
      </c>
      <c r="C2374" s="237" t="s">
        <v>747</v>
      </c>
      <c r="D2374" s="10" t="s">
        <v>463</v>
      </c>
      <c r="E2374" s="1">
        <v>0</v>
      </c>
      <c r="G2374" s="2">
        <f t="shared" si="37"/>
        <v>0</v>
      </c>
      <c r="H2374" s="2">
        <v>0</v>
      </c>
    </row>
    <row r="2375" spans="2:8">
      <c r="B2375" s="237" t="s">
        <v>55</v>
      </c>
      <c r="C2375" s="237" t="s">
        <v>747</v>
      </c>
      <c r="D2375" s="11" t="s">
        <v>464</v>
      </c>
      <c r="E2375" s="1">
        <v>0</v>
      </c>
      <c r="G2375" s="2">
        <f t="shared" si="37"/>
        <v>0</v>
      </c>
      <c r="H2375" s="2">
        <v>0</v>
      </c>
    </row>
    <row r="2376" spans="2:8">
      <c r="B2376" s="237" t="s">
        <v>55</v>
      </c>
      <c r="C2376" s="237" t="s">
        <v>747</v>
      </c>
      <c r="D2376" s="13" t="s">
        <v>465</v>
      </c>
      <c r="E2376" s="1">
        <v>0</v>
      </c>
      <c r="G2376" s="2">
        <f t="shared" si="37"/>
        <v>0</v>
      </c>
      <c r="H2376" s="2">
        <v>0</v>
      </c>
    </row>
    <row r="2377" spans="2:8">
      <c r="B2377" s="237" t="s">
        <v>55</v>
      </c>
      <c r="C2377" s="237" t="s">
        <v>747</v>
      </c>
      <c r="D2377" s="12" t="s">
        <v>937</v>
      </c>
      <c r="E2377" s="1">
        <v>0</v>
      </c>
      <c r="G2377" s="2">
        <f t="shared" si="37"/>
        <v>0</v>
      </c>
      <c r="H2377" s="2">
        <v>0</v>
      </c>
    </row>
    <row r="2378" spans="2:8">
      <c r="B2378" s="237" t="s">
        <v>56</v>
      </c>
      <c r="C2378" s="237" t="s">
        <v>748</v>
      </c>
      <c r="D2378" s="5" t="s">
        <v>458</v>
      </c>
      <c r="E2378" s="1">
        <v>0</v>
      </c>
      <c r="G2378" s="2">
        <f t="shared" si="37"/>
        <v>0</v>
      </c>
      <c r="H2378" s="2">
        <v>0</v>
      </c>
    </row>
    <row r="2379" spans="2:8">
      <c r="B2379" s="237" t="s">
        <v>56</v>
      </c>
      <c r="C2379" s="237" t="s">
        <v>748</v>
      </c>
      <c r="D2379" s="6" t="s">
        <v>459</v>
      </c>
      <c r="E2379" s="1">
        <v>0</v>
      </c>
      <c r="G2379" s="2">
        <f t="shared" si="37"/>
        <v>0</v>
      </c>
      <c r="H2379" s="2">
        <v>0</v>
      </c>
    </row>
    <row r="2380" spans="2:8">
      <c r="B2380" s="237" t="s">
        <v>56</v>
      </c>
      <c r="C2380" s="237" t="s">
        <v>748</v>
      </c>
      <c r="D2380" s="7" t="s">
        <v>460</v>
      </c>
      <c r="E2380" s="1">
        <v>0</v>
      </c>
      <c r="G2380" s="2">
        <f t="shared" si="37"/>
        <v>0</v>
      </c>
      <c r="H2380" s="2">
        <v>0</v>
      </c>
    </row>
    <row r="2381" spans="2:8">
      <c r="B2381" s="237" t="s">
        <v>56</v>
      </c>
      <c r="C2381" s="237" t="s">
        <v>748</v>
      </c>
      <c r="D2381" s="8" t="s">
        <v>461</v>
      </c>
      <c r="E2381" s="1">
        <v>0</v>
      </c>
      <c r="G2381" s="2">
        <f t="shared" si="37"/>
        <v>0</v>
      </c>
      <c r="H2381" s="2">
        <v>0</v>
      </c>
    </row>
    <row r="2382" spans="2:8">
      <c r="B2382" s="237" t="s">
        <v>56</v>
      </c>
      <c r="C2382" s="237" t="s">
        <v>748</v>
      </c>
      <c r="D2382" s="9" t="s">
        <v>462</v>
      </c>
      <c r="E2382" s="1">
        <v>0</v>
      </c>
      <c r="G2382" s="2">
        <f t="shared" si="37"/>
        <v>0</v>
      </c>
      <c r="H2382" s="2">
        <v>0</v>
      </c>
    </row>
    <row r="2383" spans="2:8">
      <c r="B2383" s="237" t="s">
        <v>56</v>
      </c>
      <c r="C2383" s="237" t="s">
        <v>748</v>
      </c>
      <c r="D2383" s="10" t="s">
        <v>463</v>
      </c>
      <c r="E2383" s="1">
        <v>0</v>
      </c>
      <c r="G2383" s="2">
        <f t="shared" si="37"/>
        <v>0</v>
      </c>
      <c r="H2383" s="2">
        <v>0</v>
      </c>
    </row>
    <row r="2384" spans="2:8">
      <c r="B2384" s="237" t="s">
        <v>56</v>
      </c>
      <c r="C2384" s="237" t="s">
        <v>748</v>
      </c>
      <c r="D2384" s="11" t="s">
        <v>464</v>
      </c>
      <c r="E2384" s="1">
        <v>0</v>
      </c>
      <c r="G2384" s="2">
        <f t="shared" si="37"/>
        <v>0</v>
      </c>
      <c r="H2384" s="2">
        <v>0</v>
      </c>
    </row>
    <row r="2385" spans="2:8">
      <c r="B2385" s="237" t="s">
        <v>56</v>
      </c>
      <c r="C2385" s="237" t="s">
        <v>748</v>
      </c>
      <c r="D2385" s="13" t="s">
        <v>465</v>
      </c>
      <c r="E2385" s="1">
        <v>0</v>
      </c>
      <c r="G2385" s="2">
        <f t="shared" si="37"/>
        <v>0</v>
      </c>
      <c r="H2385" s="2">
        <v>0</v>
      </c>
    </row>
    <row r="2386" spans="2:8">
      <c r="B2386" s="237" t="s">
        <v>56</v>
      </c>
      <c r="C2386" s="237" t="s">
        <v>748</v>
      </c>
      <c r="D2386" s="12" t="s">
        <v>937</v>
      </c>
      <c r="E2386" s="1">
        <v>0</v>
      </c>
      <c r="G2386" s="2">
        <f t="shared" si="37"/>
        <v>0</v>
      </c>
      <c r="H2386" s="2">
        <v>0</v>
      </c>
    </row>
    <row r="2387" spans="2:8">
      <c r="B2387" s="237" t="s">
        <v>80</v>
      </c>
      <c r="C2387" s="237" t="s">
        <v>749</v>
      </c>
      <c r="D2387" s="5" t="s">
        <v>458</v>
      </c>
      <c r="E2387" s="1">
        <v>0</v>
      </c>
      <c r="G2387" s="2">
        <f t="shared" si="37"/>
        <v>0</v>
      </c>
      <c r="H2387" s="2">
        <v>0</v>
      </c>
    </row>
    <row r="2388" spans="2:8">
      <c r="B2388" s="237" t="s">
        <v>80</v>
      </c>
      <c r="C2388" s="237" t="s">
        <v>749</v>
      </c>
      <c r="D2388" s="6" t="s">
        <v>459</v>
      </c>
      <c r="E2388" s="1">
        <v>0</v>
      </c>
      <c r="G2388" s="2">
        <f t="shared" si="37"/>
        <v>0</v>
      </c>
      <c r="H2388" s="2">
        <v>0</v>
      </c>
    </row>
    <row r="2389" spans="2:8">
      <c r="B2389" s="237" t="s">
        <v>80</v>
      </c>
      <c r="C2389" s="237" t="s">
        <v>749</v>
      </c>
      <c r="D2389" s="7" t="s">
        <v>460</v>
      </c>
      <c r="E2389" s="1">
        <v>0</v>
      </c>
      <c r="G2389" s="2">
        <f t="shared" si="37"/>
        <v>0</v>
      </c>
      <c r="H2389" s="2">
        <v>0</v>
      </c>
    </row>
    <row r="2390" spans="2:8">
      <c r="B2390" s="237" t="s">
        <v>80</v>
      </c>
      <c r="C2390" s="237" t="s">
        <v>749</v>
      </c>
      <c r="D2390" s="8" t="s">
        <v>461</v>
      </c>
      <c r="E2390" s="1">
        <v>0</v>
      </c>
      <c r="G2390" s="2">
        <f t="shared" si="37"/>
        <v>0</v>
      </c>
      <c r="H2390" s="2">
        <v>0</v>
      </c>
    </row>
    <row r="2391" spans="2:8">
      <c r="B2391" s="237" t="s">
        <v>80</v>
      </c>
      <c r="C2391" s="237" t="s">
        <v>749</v>
      </c>
      <c r="D2391" s="9" t="s">
        <v>462</v>
      </c>
      <c r="E2391" s="1">
        <v>0</v>
      </c>
      <c r="G2391" s="2">
        <f t="shared" si="37"/>
        <v>0</v>
      </c>
      <c r="H2391" s="2">
        <v>0</v>
      </c>
    </row>
    <row r="2392" spans="2:8">
      <c r="B2392" s="237" t="s">
        <v>80</v>
      </c>
      <c r="C2392" s="237" t="s">
        <v>749</v>
      </c>
      <c r="D2392" s="10" t="s">
        <v>463</v>
      </c>
      <c r="E2392" s="1">
        <v>0</v>
      </c>
      <c r="G2392" s="2">
        <f t="shared" si="37"/>
        <v>0</v>
      </c>
      <c r="H2392" s="2">
        <v>0</v>
      </c>
    </row>
    <row r="2393" spans="2:8">
      <c r="B2393" s="237" t="s">
        <v>80</v>
      </c>
      <c r="C2393" s="237" t="s">
        <v>749</v>
      </c>
      <c r="D2393" s="11" t="s">
        <v>464</v>
      </c>
      <c r="E2393" s="1">
        <v>0</v>
      </c>
      <c r="G2393" s="2">
        <f t="shared" si="37"/>
        <v>0</v>
      </c>
      <c r="H2393" s="2">
        <v>0</v>
      </c>
    </row>
    <row r="2394" spans="2:8">
      <c r="B2394" s="237" t="s">
        <v>80</v>
      </c>
      <c r="C2394" s="237" t="s">
        <v>749</v>
      </c>
      <c r="D2394" s="13" t="s">
        <v>465</v>
      </c>
      <c r="E2394" s="1">
        <v>0</v>
      </c>
      <c r="G2394" s="2">
        <f t="shared" si="37"/>
        <v>0</v>
      </c>
      <c r="H2394" s="2">
        <v>0</v>
      </c>
    </row>
    <row r="2395" spans="2:8">
      <c r="B2395" s="237" t="s">
        <v>80</v>
      </c>
      <c r="C2395" s="237" t="s">
        <v>749</v>
      </c>
      <c r="D2395" s="12" t="s">
        <v>937</v>
      </c>
      <c r="E2395" s="1">
        <v>0</v>
      </c>
      <c r="G2395" s="2">
        <f t="shared" si="37"/>
        <v>0</v>
      </c>
      <c r="H2395" s="2">
        <v>0</v>
      </c>
    </row>
    <row r="2396" spans="2:8">
      <c r="B2396" s="237" t="s">
        <v>487</v>
      </c>
      <c r="C2396" s="237" t="s">
        <v>750</v>
      </c>
      <c r="D2396" s="5" t="s">
        <v>458</v>
      </c>
      <c r="E2396" s="1">
        <v>0</v>
      </c>
      <c r="G2396" s="2">
        <f t="shared" si="37"/>
        <v>0</v>
      </c>
      <c r="H2396" s="2">
        <v>0</v>
      </c>
    </row>
    <row r="2397" spans="2:8">
      <c r="B2397" s="237" t="s">
        <v>487</v>
      </c>
      <c r="C2397" s="237" t="s">
        <v>750</v>
      </c>
      <c r="D2397" s="6" t="s">
        <v>459</v>
      </c>
      <c r="E2397" s="1">
        <v>0</v>
      </c>
      <c r="G2397" s="2">
        <f t="shared" si="37"/>
        <v>0</v>
      </c>
      <c r="H2397" s="2">
        <v>0</v>
      </c>
    </row>
    <row r="2398" spans="2:8">
      <c r="B2398" s="237" t="s">
        <v>487</v>
      </c>
      <c r="C2398" s="237" t="s">
        <v>750</v>
      </c>
      <c r="D2398" s="7" t="s">
        <v>460</v>
      </c>
      <c r="E2398" s="1">
        <v>0</v>
      </c>
      <c r="G2398" s="2">
        <f t="shared" si="37"/>
        <v>0</v>
      </c>
      <c r="H2398" s="2">
        <v>0</v>
      </c>
    </row>
    <row r="2399" spans="2:8">
      <c r="B2399" s="237" t="s">
        <v>487</v>
      </c>
      <c r="C2399" s="237" t="s">
        <v>750</v>
      </c>
      <c r="D2399" s="8" t="s">
        <v>461</v>
      </c>
      <c r="E2399" s="1">
        <v>0</v>
      </c>
      <c r="G2399" s="2">
        <f t="shared" si="37"/>
        <v>0</v>
      </c>
      <c r="H2399" s="2">
        <v>0</v>
      </c>
    </row>
    <row r="2400" spans="2:8">
      <c r="B2400" s="237" t="s">
        <v>487</v>
      </c>
      <c r="C2400" s="237" t="s">
        <v>750</v>
      </c>
      <c r="D2400" s="9" t="s">
        <v>462</v>
      </c>
      <c r="E2400" s="1">
        <v>0</v>
      </c>
      <c r="G2400" s="2">
        <f t="shared" si="37"/>
        <v>0</v>
      </c>
      <c r="H2400" s="2">
        <v>0</v>
      </c>
    </row>
    <row r="2401" spans="2:8">
      <c r="B2401" s="237" t="s">
        <v>487</v>
      </c>
      <c r="C2401" s="237" t="s">
        <v>750</v>
      </c>
      <c r="D2401" s="10" t="s">
        <v>463</v>
      </c>
      <c r="E2401" s="1">
        <v>0</v>
      </c>
      <c r="G2401" s="2">
        <f t="shared" si="37"/>
        <v>0</v>
      </c>
      <c r="H2401" s="2">
        <v>0</v>
      </c>
    </row>
    <row r="2402" spans="2:8">
      <c r="B2402" s="237" t="s">
        <v>487</v>
      </c>
      <c r="C2402" s="237" t="s">
        <v>750</v>
      </c>
      <c r="D2402" s="11" t="s">
        <v>464</v>
      </c>
      <c r="E2402" s="1">
        <v>0</v>
      </c>
      <c r="G2402" s="2">
        <f t="shared" si="37"/>
        <v>0</v>
      </c>
      <c r="H2402" s="2">
        <v>0</v>
      </c>
    </row>
    <row r="2403" spans="2:8">
      <c r="B2403" s="237" t="s">
        <v>487</v>
      </c>
      <c r="C2403" s="237" t="s">
        <v>750</v>
      </c>
      <c r="D2403" s="13" t="s">
        <v>465</v>
      </c>
      <c r="E2403" s="1">
        <v>0</v>
      </c>
      <c r="G2403" s="2">
        <f t="shared" si="37"/>
        <v>0</v>
      </c>
      <c r="H2403" s="2">
        <v>0</v>
      </c>
    </row>
    <row r="2404" spans="2:8">
      <c r="B2404" s="237" t="s">
        <v>487</v>
      </c>
      <c r="C2404" s="237" t="s">
        <v>750</v>
      </c>
      <c r="D2404" s="12" t="s">
        <v>937</v>
      </c>
      <c r="E2404" s="1">
        <v>0</v>
      </c>
      <c r="G2404" s="2">
        <f t="shared" si="37"/>
        <v>0</v>
      </c>
      <c r="H2404" s="2">
        <v>0</v>
      </c>
    </row>
    <row r="2405" spans="2:8">
      <c r="B2405" s="237" t="s">
        <v>81</v>
      </c>
      <c r="C2405" s="237" t="s">
        <v>751</v>
      </c>
      <c r="D2405" s="5" t="s">
        <v>458</v>
      </c>
      <c r="E2405" s="1">
        <v>0</v>
      </c>
      <c r="G2405" s="2">
        <f t="shared" si="37"/>
        <v>0</v>
      </c>
      <c r="H2405" s="2">
        <v>0</v>
      </c>
    </row>
    <row r="2406" spans="2:8">
      <c r="B2406" s="237" t="s">
        <v>81</v>
      </c>
      <c r="C2406" s="237" t="s">
        <v>751</v>
      </c>
      <c r="D2406" s="6" t="s">
        <v>459</v>
      </c>
      <c r="E2406" s="1">
        <v>0</v>
      </c>
      <c r="G2406" s="2">
        <f t="shared" si="37"/>
        <v>0</v>
      </c>
      <c r="H2406" s="2">
        <v>0</v>
      </c>
    </row>
    <row r="2407" spans="2:8">
      <c r="B2407" s="237" t="s">
        <v>81</v>
      </c>
      <c r="C2407" s="237" t="s">
        <v>751</v>
      </c>
      <c r="D2407" s="7" t="s">
        <v>460</v>
      </c>
      <c r="E2407" s="1">
        <v>0</v>
      </c>
      <c r="G2407" s="2">
        <f t="shared" si="37"/>
        <v>0</v>
      </c>
      <c r="H2407" s="2">
        <v>0</v>
      </c>
    </row>
    <row r="2408" spans="2:8">
      <c r="B2408" s="237" t="s">
        <v>81</v>
      </c>
      <c r="C2408" s="237" t="s">
        <v>751</v>
      </c>
      <c r="D2408" s="8" t="s">
        <v>461</v>
      </c>
      <c r="E2408" s="1">
        <v>0</v>
      </c>
      <c r="G2408" s="2">
        <f t="shared" si="37"/>
        <v>0</v>
      </c>
      <c r="H2408" s="2">
        <v>0</v>
      </c>
    </row>
    <row r="2409" spans="2:8">
      <c r="B2409" s="237" t="s">
        <v>81</v>
      </c>
      <c r="C2409" s="237" t="s">
        <v>751</v>
      </c>
      <c r="D2409" s="9" t="s">
        <v>462</v>
      </c>
      <c r="E2409" s="1">
        <v>0</v>
      </c>
      <c r="G2409" s="2">
        <f t="shared" si="37"/>
        <v>0</v>
      </c>
      <c r="H2409" s="2">
        <v>0</v>
      </c>
    </row>
    <row r="2410" spans="2:8">
      <c r="B2410" s="237" t="s">
        <v>81</v>
      </c>
      <c r="C2410" s="237" t="s">
        <v>751</v>
      </c>
      <c r="D2410" s="10" t="s">
        <v>463</v>
      </c>
      <c r="E2410" s="1">
        <v>0</v>
      </c>
      <c r="G2410" s="2">
        <f t="shared" si="37"/>
        <v>0</v>
      </c>
      <c r="H2410" s="2">
        <v>0</v>
      </c>
    </row>
    <row r="2411" spans="2:8">
      <c r="B2411" s="237" t="s">
        <v>81</v>
      </c>
      <c r="C2411" s="237" t="s">
        <v>751</v>
      </c>
      <c r="D2411" s="11" t="s">
        <v>464</v>
      </c>
      <c r="E2411" s="1">
        <v>0</v>
      </c>
      <c r="G2411" s="2">
        <f t="shared" si="37"/>
        <v>0</v>
      </c>
      <c r="H2411" s="2">
        <v>0</v>
      </c>
    </row>
    <row r="2412" spans="2:8">
      <c r="B2412" s="237" t="s">
        <v>81</v>
      </c>
      <c r="C2412" s="237" t="s">
        <v>751</v>
      </c>
      <c r="D2412" s="13" t="s">
        <v>465</v>
      </c>
      <c r="E2412" s="1">
        <v>0</v>
      </c>
      <c r="G2412" s="2">
        <f t="shared" si="37"/>
        <v>0</v>
      </c>
      <c r="H2412" s="2">
        <v>0</v>
      </c>
    </row>
    <row r="2413" spans="2:8">
      <c r="B2413" s="237" t="s">
        <v>81</v>
      </c>
      <c r="C2413" s="237" t="s">
        <v>751</v>
      </c>
      <c r="D2413" s="12" t="s">
        <v>937</v>
      </c>
      <c r="E2413" s="1">
        <v>0</v>
      </c>
      <c r="G2413" s="2">
        <f t="shared" si="37"/>
        <v>0</v>
      </c>
      <c r="H2413" s="2">
        <v>0</v>
      </c>
    </row>
    <row r="2414" spans="2:8">
      <c r="B2414" s="237" t="s">
        <v>82</v>
      </c>
      <c r="C2414" s="237" t="s">
        <v>752</v>
      </c>
      <c r="D2414" s="5" t="s">
        <v>458</v>
      </c>
      <c r="E2414" s="1">
        <v>0</v>
      </c>
      <c r="G2414" s="2">
        <f t="shared" si="37"/>
        <v>0</v>
      </c>
      <c r="H2414" s="2">
        <v>0</v>
      </c>
    </row>
    <row r="2415" spans="2:8">
      <c r="B2415" s="237" t="s">
        <v>82</v>
      </c>
      <c r="C2415" s="237" t="s">
        <v>752</v>
      </c>
      <c r="D2415" s="6" t="s">
        <v>459</v>
      </c>
      <c r="E2415" s="1">
        <v>0</v>
      </c>
      <c r="G2415" s="2">
        <f t="shared" si="37"/>
        <v>0</v>
      </c>
      <c r="H2415" s="2">
        <v>0</v>
      </c>
    </row>
    <row r="2416" spans="2:8">
      <c r="B2416" s="237" t="s">
        <v>82</v>
      </c>
      <c r="C2416" s="237" t="s">
        <v>752</v>
      </c>
      <c r="D2416" s="7" t="s">
        <v>460</v>
      </c>
      <c r="E2416" s="1">
        <v>0</v>
      </c>
      <c r="G2416" s="2">
        <f t="shared" si="37"/>
        <v>0</v>
      </c>
      <c r="H2416" s="2">
        <v>0</v>
      </c>
    </row>
    <row r="2417" spans="2:8">
      <c r="B2417" s="237" t="s">
        <v>82</v>
      </c>
      <c r="C2417" s="237" t="s">
        <v>752</v>
      </c>
      <c r="D2417" s="8" t="s">
        <v>461</v>
      </c>
      <c r="E2417" s="1">
        <v>0</v>
      </c>
      <c r="G2417" s="2">
        <f t="shared" si="37"/>
        <v>0</v>
      </c>
      <c r="H2417" s="2">
        <v>0</v>
      </c>
    </row>
    <row r="2418" spans="2:8">
      <c r="B2418" s="237" t="s">
        <v>82</v>
      </c>
      <c r="C2418" s="237" t="s">
        <v>752</v>
      </c>
      <c r="D2418" s="9" t="s">
        <v>462</v>
      </c>
      <c r="E2418" s="1">
        <v>0</v>
      </c>
      <c r="G2418" s="2">
        <f t="shared" si="37"/>
        <v>0</v>
      </c>
      <c r="H2418" s="2">
        <v>0</v>
      </c>
    </row>
    <row r="2419" spans="2:8">
      <c r="B2419" s="237" t="s">
        <v>82</v>
      </c>
      <c r="C2419" s="237" t="s">
        <v>752</v>
      </c>
      <c r="D2419" s="10" t="s">
        <v>463</v>
      </c>
      <c r="E2419" s="1">
        <v>0</v>
      </c>
      <c r="G2419" s="2">
        <f t="shared" si="37"/>
        <v>0</v>
      </c>
      <c r="H2419" s="2">
        <v>0</v>
      </c>
    </row>
    <row r="2420" spans="2:8">
      <c r="B2420" s="237" t="s">
        <v>82</v>
      </c>
      <c r="C2420" s="237" t="s">
        <v>752</v>
      </c>
      <c r="D2420" s="11" t="s">
        <v>464</v>
      </c>
      <c r="E2420" s="1">
        <v>0</v>
      </c>
      <c r="G2420" s="2">
        <f t="shared" si="37"/>
        <v>0</v>
      </c>
      <c r="H2420" s="2">
        <v>0</v>
      </c>
    </row>
    <row r="2421" spans="2:8">
      <c r="B2421" s="237" t="s">
        <v>82</v>
      </c>
      <c r="C2421" s="237" t="s">
        <v>752</v>
      </c>
      <c r="D2421" s="13" t="s">
        <v>465</v>
      </c>
      <c r="E2421" s="1">
        <v>0</v>
      </c>
      <c r="G2421" s="2">
        <f t="shared" si="37"/>
        <v>0</v>
      </c>
      <c r="H2421" s="2">
        <v>0</v>
      </c>
    </row>
    <row r="2422" spans="2:8">
      <c r="B2422" s="237" t="s">
        <v>82</v>
      </c>
      <c r="C2422" s="237" t="s">
        <v>752</v>
      </c>
      <c r="D2422" s="12" t="s">
        <v>937</v>
      </c>
      <c r="E2422" s="1">
        <v>0</v>
      </c>
      <c r="G2422" s="2">
        <f t="shared" si="37"/>
        <v>0</v>
      </c>
      <c r="H2422" s="2">
        <v>0</v>
      </c>
    </row>
    <row r="2423" spans="2:8">
      <c r="B2423" s="237" t="s">
        <v>85</v>
      </c>
      <c r="C2423" s="237" t="s">
        <v>753</v>
      </c>
      <c r="D2423" s="5" t="s">
        <v>458</v>
      </c>
      <c r="E2423" s="1">
        <v>0</v>
      </c>
      <c r="G2423" s="2">
        <f t="shared" si="37"/>
        <v>0</v>
      </c>
      <c r="H2423" s="2">
        <v>0</v>
      </c>
    </row>
    <row r="2424" spans="2:8">
      <c r="B2424" s="237" t="s">
        <v>85</v>
      </c>
      <c r="C2424" s="237" t="s">
        <v>753</v>
      </c>
      <c r="D2424" s="6" t="s">
        <v>459</v>
      </c>
      <c r="E2424" s="1">
        <v>0</v>
      </c>
      <c r="G2424" s="2">
        <f t="shared" si="37"/>
        <v>0</v>
      </c>
      <c r="H2424" s="2">
        <v>0</v>
      </c>
    </row>
    <row r="2425" spans="2:8">
      <c r="B2425" s="237" t="s">
        <v>85</v>
      </c>
      <c r="C2425" s="237" t="s">
        <v>753</v>
      </c>
      <c r="D2425" s="7" t="s">
        <v>460</v>
      </c>
      <c r="E2425" s="1">
        <v>0</v>
      </c>
      <c r="G2425" s="2">
        <f t="shared" si="37"/>
        <v>0</v>
      </c>
      <c r="H2425" s="2">
        <v>0</v>
      </c>
    </row>
    <row r="2426" spans="2:8">
      <c r="B2426" s="237" t="s">
        <v>85</v>
      </c>
      <c r="C2426" s="237" t="s">
        <v>753</v>
      </c>
      <c r="D2426" s="8" t="s">
        <v>461</v>
      </c>
      <c r="E2426" s="1">
        <v>0</v>
      </c>
      <c r="G2426" s="2">
        <f t="shared" si="37"/>
        <v>0</v>
      </c>
      <c r="H2426" s="2">
        <v>0</v>
      </c>
    </row>
    <row r="2427" spans="2:8">
      <c r="B2427" s="237" t="s">
        <v>85</v>
      </c>
      <c r="C2427" s="237" t="s">
        <v>753</v>
      </c>
      <c r="D2427" s="9" t="s">
        <v>462</v>
      </c>
      <c r="E2427" s="1">
        <v>0</v>
      </c>
      <c r="G2427" s="2">
        <f t="shared" si="37"/>
        <v>0</v>
      </c>
      <c r="H2427" s="2">
        <v>0</v>
      </c>
    </row>
    <row r="2428" spans="2:8">
      <c r="B2428" s="237" t="s">
        <v>85</v>
      </c>
      <c r="C2428" s="237" t="s">
        <v>753</v>
      </c>
      <c r="D2428" s="10" t="s">
        <v>463</v>
      </c>
      <c r="E2428" s="1">
        <v>0</v>
      </c>
      <c r="G2428" s="2">
        <f t="shared" si="37"/>
        <v>0</v>
      </c>
      <c r="H2428" s="2">
        <v>0</v>
      </c>
    </row>
    <row r="2429" spans="2:8">
      <c r="B2429" s="237" t="s">
        <v>85</v>
      </c>
      <c r="C2429" s="237" t="s">
        <v>753</v>
      </c>
      <c r="D2429" s="11" t="s">
        <v>464</v>
      </c>
      <c r="E2429" s="1">
        <v>0</v>
      </c>
      <c r="G2429" s="2">
        <f t="shared" si="37"/>
        <v>0</v>
      </c>
      <c r="H2429" s="2">
        <v>0</v>
      </c>
    </row>
    <row r="2430" spans="2:8">
      <c r="B2430" s="237" t="s">
        <v>85</v>
      </c>
      <c r="C2430" s="237" t="s">
        <v>753</v>
      </c>
      <c r="D2430" s="13" t="s">
        <v>465</v>
      </c>
      <c r="E2430" s="1">
        <v>0</v>
      </c>
      <c r="G2430" s="2">
        <f t="shared" si="37"/>
        <v>0</v>
      </c>
      <c r="H2430" s="2">
        <v>0</v>
      </c>
    </row>
    <row r="2431" spans="2:8">
      <c r="B2431" s="237" t="s">
        <v>85</v>
      </c>
      <c r="C2431" s="237" t="s">
        <v>753</v>
      </c>
      <c r="D2431" s="12" t="s">
        <v>937</v>
      </c>
      <c r="E2431" s="1">
        <v>0</v>
      </c>
      <c r="G2431" s="2">
        <f t="shared" si="37"/>
        <v>0</v>
      </c>
      <c r="H2431" s="2">
        <v>0</v>
      </c>
    </row>
    <row r="2432" spans="2:8">
      <c r="B2432" s="237" t="s">
        <v>75</v>
      </c>
      <c r="C2432" s="237" t="s">
        <v>754</v>
      </c>
      <c r="D2432" s="5" t="s">
        <v>458</v>
      </c>
      <c r="E2432" s="1">
        <v>0</v>
      </c>
      <c r="G2432" s="2">
        <f t="shared" si="37"/>
        <v>0</v>
      </c>
      <c r="H2432" s="2">
        <v>0</v>
      </c>
    </row>
    <row r="2433" spans="2:8">
      <c r="B2433" s="237" t="s">
        <v>75</v>
      </c>
      <c r="C2433" s="237" t="s">
        <v>754</v>
      </c>
      <c r="D2433" s="6" t="s">
        <v>459</v>
      </c>
      <c r="E2433" s="1">
        <v>0</v>
      </c>
      <c r="G2433" s="2">
        <f t="shared" si="37"/>
        <v>0</v>
      </c>
      <c r="H2433" s="2">
        <v>0</v>
      </c>
    </row>
    <row r="2434" spans="2:8">
      <c r="B2434" s="237" t="s">
        <v>75</v>
      </c>
      <c r="C2434" s="237" t="s">
        <v>754</v>
      </c>
      <c r="D2434" s="7" t="s">
        <v>460</v>
      </c>
      <c r="E2434" s="1">
        <v>0</v>
      </c>
      <c r="G2434" s="2">
        <f t="shared" ref="G2434:G2497" si="38">E2434*F2434</f>
        <v>0</v>
      </c>
      <c r="H2434" s="2">
        <v>0</v>
      </c>
    </row>
    <row r="2435" spans="2:8">
      <c r="B2435" s="237" t="s">
        <v>75</v>
      </c>
      <c r="C2435" s="237" t="s">
        <v>754</v>
      </c>
      <c r="D2435" s="8" t="s">
        <v>461</v>
      </c>
      <c r="E2435" s="1">
        <v>0</v>
      </c>
      <c r="G2435" s="2">
        <f t="shared" si="38"/>
        <v>0</v>
      </c>
      <c r="H2435" s="2">
        <v>0</v>
      </c>
    </row>
    <row r="2436" spans="2:8">
      <c r="B2436" s="237" t="s">
        <v>75</v>
      </c>
      <c r="C2436" s="237" t="s">
        <v>754</v>
      </c>
      <c r="D2436" s="9" t="s">
        <v>462</v>
      </c>
      <c r="E2436" s="1">
        <v>0</v>
      </c>
      <c r="G2436" s="2">
        <f t="shared" si="38"/>
        <v>0</v>
      </c>
      <c r="H2436" s="2">
        <v>0</v>
      </c>
    </row>
    <row r="2437" spans="2:8">
      <c r="B2437" s="237" t="s">
        <v>75</v>
      </c>
      <c r="C2437" s="237" t="s">
        <v>754</v>
      </c>
      <c r="D2437" s="10" t="s">
        <v>463</v>
      </c>
      <c r="E2437" s="1">
        <v>0</v>
      </c>
      <c r="G2437" s="2">
        <f t="shared" si="38"/>
        <v>0</v>
      </c>
      <c r="H2437" s="2">
        <v>0</v>
      </c>
    </row>
    <row r="2438" spans="2:8">
      <c r="B2438" s="237" t="s">
        <v>75</v>
      </c>
      <c r="C2438" s="237" t="s">
        <v>754</v>
      </c>
      <c r="D2438" s="11" t="s">
        <v>464</v>
      </c>
      <c r="E2438" s="1">
        <v>0</v>
      </c>
      <c r="G2438" s="2">
        <f t="shared" si="38"/>
        <v>0</v>
      </c>
      <c r="H2438" s="2">
        <v>0</v>
      </c>
    </row>
    <row r="2439" spans="2:8">
      <c r="B2439" s="237" t="s">
        <v>75</v>
      </c>
      <c r="C2439" s="237" t="s">
        <v>754</v>
      </c>
      <c r="D2439" s="13" t="s">
        <v>465</v>
      </c>
      <c r="E2439" s="1">
        <v>0</v>
      </c>
      <c r="G2439" s="2">
        <f t="shared" si="38"/>
        <v>0</v>
      </c>
      <c r="H2439" s="2">
        <v>0</v>
      </c>
    </row>
    <row r="2440" spans="2:8">
      <c r="B2440" s="237" t="s">
        <v>75</v>
      </c>
      <c r="C2440" s="237" t="s">
        <v>754</v>
      </c>
      <c r="D2440" s="12" t="s">
        <v>937</v>
      </c>
      <c r="E2440" s="1">
        <v>0</v>
      </c>
      <c r="G2440" s="2">
        <f t="shared" si="38"/>
        <v>0</v>
      </c>
      <c r="H2440" s="2">
        <v>0</v>
      </c>
    </row>
    <row r="2441" spans="2:8">
      <c r="B2441" s="237" t="s">
        <v>69</v>
      </c>
      <c r="C2441" s="237" t="s">
        <v>755</v>
      </c>
      <c r="D2441" s="5" t="s">
        <v>458</v>
      </c>
      <c r="E2441" s="1">
        <v>0</v>
      </c>
      <c r="G2441" s="2">
        <f t="shared" si="38"/>
        <v>0</v>
      </c>
      <c r="H2441" s="2">
        <v>0</v>
      </c>
    </row>
    <row r="2442" spans="2:8">
      <c r="B2442" s="237" t="s">
        <v>69</v>
      </c>
      <c r="C2442" s="237" t="s">
        <v>755</v>
      </c>
      <c r="D2442" s="6" t="s">
        <v>459</v>
      </c>
      <c r="E2442" s="1">
        <v>0</v>
      </c>
      <c r="G2442" s="2">
        <f t="shared" si="38"/>
        <v>0</v>
      </c>
      <c r="H2442" s="2">
        <v>0</v>
      </c>
    </row>
    <row r="2443" spans="2:8">
      <c r="B2443" s="237" t="s">
        <v>69</v>
      </c>
      <c r="C2443" s="237" t="s">
        <v>755</v>
      </c>
      <c r="D2443" s="7" t="s">
        <v>460</v>
      </c>
      <c r="E2443" s="1">
        <v>0</v>
      </c>
      <c r="G2443" s="2">
        <f t="shared" si="38"/>
        <v>0</v>
      </c>
      <c r="H2443" s="2">
        <v>0</v>
      </c>
    </row>
    <row r="2444" spans="2:8">
      <c r="B2444" s="237" t="s">
        <v>69</v>
      </c>
      <c r="C2444" s="237" t="s">
        <v>755</v>
      </c>
      <c r="D2444" s="8" t="s">
        <v>461</v>
      </c>
      <c r="E2444" s="1">
        <v>0</v>
      </c>
      <c r="G2444" s="2">
        <f t="shared" si="38"/>
        <v>0</v>
      </c>
      <c r="H2444" s="2">
        <v>0</v>
      </c>
    </row>
    <row r="2445" spans="2:8">
      <c r="B2445" s="237" t="s">
        <v>69</v>
      </c>
      <c r="C2445" s="237" t="s">
        <v>755</v>
      </c>
      <c r="D2445" s="9" t="s">
        <v>462</v>
      </c>
      <c r="E2445" s="1">
        <v>0</v>
      </c>
      <c r="G2445" s="2">
        <f t="shared" si="38"/>
        <v>0</v>
      </c>
      <c r="H2445" s="2">
        <v>0</v>
      </c>
    </row>
    <row r="2446" spans="2:8">
      <c r="B2446" s="237" t="s">
        <v>69</v>
      </c>
      <c r="C2446" s="237" t="s">
        <v>755</v>
      </c>
      <c r="D2446" s="10" t="s">
        <v>463</v>
      </c>
      <c r="E2446" s="1">
        <v>0</v>
      </c>
      <c r="G2446" s="2">
        <f t="shared" si="38"/>
        <v>0</v>
      </c>
      <c r="H2446" s="2">
        <v>0</v>
      </c>
    </row>
    <row r="2447" spans="2:8">
      <c r="B2447" s="237" t="s">
        <v>69</v>
      </c>
      <c r="C2447" s="237" t="s">
        <v>755</v>
      </c>
      <c r="D2447" s="11" t="s">
        <v>464</v>
      </c>
      <c r="E2447" s="1">
        <v>0</v>
      </c>
      <c r="G2447" s="2">
        <f t="shared" si="38"/>
        <v>0</v>
      </c>
      <c r="H2447" s="2">
        <v>0</v>
      </c>
    </row>
    <row r="2448" spans="2:8">
      <c r="B2448" s="237" t="s">
        <v>69</v>
      </c>
      <c r="C2448" s="237" t="s">
        <v>755</v>
      </c>
      <c r="D2448" s="13" t="s">
        <v>465</v>
      </c>
      <c r="E2448" s="1">
        <v>0</v>
      </c>
      <c r="G2448" s="2">
        <f t="shared" si="38"/>
        <v>0</v>
      </c>
      <c r="H2448" s="2">
        <v>0</v>
      </c>
    </row>
    <row r="2449" spans="2:8">
      <c r="B2449" s="237" t="s">
        <v>69</v>
      </c>
      <c r="C2449" s="237" t="s">
        <v>755</v>
      </c>
      <c r="D2449" s="12" t="s">
        <v>937</v>
      </c>
      <c r="E2449" s="1">
        <v>0</v>
      </c>
      <c r="G2449" s="2">
        <f t="shared" si="38"/>
        <v>0</v>
      </c>
      <c r="H2449" s="2">
        <v>0</v>
      </c>
    </row>
    <row r="2450" spans="2:8">
      <c r="B2450" s="237" t="s">
        <v>70</v>
      </c>
      <c r="C2450" s="237" t="s">
        <v>756</v>
      </c>
      <c r="D2450" s="5" t="s">
        <v>458</v>
      </c>
      <c r="E2450" s="1">
        <v>0</v>
      </c>
      <c r="G2450" s="2">
        <f t="shared" si="38"/>
        <v>0</v>
      </c>
      <c r="H2450" s="2">
        <v>0</v>
      </c>
    </row>
    <row r="2451" spans="2:8">
      <c r="B2451" s="237" t="s">
        <v>70</v>
      </c>
      <c r="C2451" s="237" t="s">
        <v>756</v>
      </c>
      <c r="D2451" s="6" t="s">
        <v>459</v>
      </c>
      <c r="E2451" s="1">
        <v>0</v>
      </c>
      <c r="G2451" s="2">
        <f t="shared" si="38"/>
        <v>0</v>
      </c>
      <c r="H2451" s="2">
        <v>0</v>
      </c>
    </row>
    <row r="2452" spans="2:8">
      <c r="B2452" s="237" t="s">
        <v>70</v>
      </c>
      <c r="C2452" s="237" t="s">
        <v>756</v>
      </c>
      <c r="D2452" s="7" t="s">
        <v>460</v>
      </c>
      <c r="E2452" s="1">
        <v>0</v>
      </c>
      <c r="G2452" s="2">
        <f t="shared" si="38"/>
        <v>0</v>
      </c>
      <c r="H2452" s="2">
        <v>0</v>
      </c>
    </row>
    <row r="2453" spans="2:8">
      <c r="B2453" s="237" t="s">
        <v>70</v>
      </c>
      <c r="C2453" s="237" t="s">
        <v>756</v>
      </c>
      <c r="D2453" s="8" t="s">
        <v>461</v>
      </c>
      <c r="E2453" s="1">
        <v>0</v>
      </c>
      <c r="G2453" s="2">
        <f t="shared" si="38"/>
        <v>0</v>
      </c>
      <c r="H2453" s="2">
        <v>0</v>
      </c>
    </row>
    <row r="2454" spans="2:8">
      <c r="B2454" s="237" t="s">
        <v>70</v>
      </c>
      <c r="C2454" s="237" t="s">
        <v>756</v>
      </c>
      <c r="D2454" s="9" t="s">
        <v>462</v>
      </c>
      <c r="E2454" s="1">
        <v>0</v>
      </c>
      <c r="G2454" s="2">
        <f t="shared" si="38"/>
        <v>0</v>
      </c>
      <c r="H2454" s="2">
        <v>0</v>
      </c>
    </row>
    <row r="2455" spans="2:8">
      <c r="B2455" s="237" t="s">
        <v>70</v>
      </c>
      <c r="C2455" s="237" t="s">
        <v>756</v>
      </c>
      <c r="D2455" s="10" t="s">
        <v>463</v>
      </c>
      <c r="E2455" s="1">
        <v>0</v>
      </c>
      <c r="G2455" s="2">
        <f t="shared" si="38"/>
        <v>0</v>
      </c>
      <c r="H2455" s="2">
        <v>0</v>
      </c>
    </row>
    <row r="2456" spans="2:8">
      <c r="B2456" s="237" t="s">
        <v>70</v>
      </c>
      <c r="C2456" s="237" t="s">
        <v>756</v>
      </c>
      <c r="D2456" s="11" t="s">
        <v>464</v>
      </c>
      <c r="E2456" s="1">
        <v>0</v>
      </c>
      <c r="G2456" s="2">
        <f t="shared" si="38"/>
        <v>0</v>
      </c>
      <c r="H2456" s="2">
        <v>0</v>
      </c>
    </row>
    <row r="2457" spans="2:8">
      <c r="B2457" s="237" t="s">
        <v>70</v>
      </c>
      <c r="C2457" s="237" t="s">
        <v>756</v>
      </c>
      <c r="D2457" s="13" t="s">
        <v>465</v>
      </c>
      <c r="E2457" s="1">
        <v>0</v>
      </c>
      <c r="G2457" s="2">
        <f t="shared" si="38"/>
        <v>0</v>
      </c>
      <c r="H2457" s="2">
        <v>0</v>
      </c>
    </row>
    <row r="2458" spans="2:8">
      <c r="B2458" s="237" t="s">
        <v>70</v>
      </c>
      <c r="C2458" s="237" t="s">
        <v>756</v>
      </c>
      <c r="D2458" s="12" t="s">
        <v>937</v>
      </c>
      <c r="E2458" s="1">
        <v>0</v>
      </c>
      <c r="G2458" s="2">
        <f t="shared" si="38"/>
        <v>0</v>
      </c>
      <c r="H2458" s="2">
        <v>0</v>
      </c>
    </row>
    <row r="2459" spans="2:8">
      <c r="B2459" s="237" t="s">
        <v>76</v>
      </c>
      <c r="C2459" s="237" t="s">
        <v>757</v>
      </c>
      <c r="D2459" s="5" t="s">
        <v>458</v>
      </c>
      <c r="E2459" s="1">
        <v>0</v>
      </c>
      <c r="G2459" s="2">
        <f t="shared" si="38"/>
        <v>0</v>
      </c>
      <c r="H2459" s="2">
        <v>0</v>
      </c>
    </row>
    <row r="2460" spans="2:8">
      <c r="B2460" s="237" t="s">
        <v>76</v>
      </c>
      <c r="C2460" s="237" t="s">
        <v>757</v>
      </c>
      <c r="D2460" s="6" t="s">
        <v>459</v>
      </c>
      <c r="E2460" s="1">
        <v>0</v>
      </c>
      <c r="G2460" s="2">
        <f t="shared" si="38"/>
        <v>0</v>
      </c>
      <c r="H2460" s="2">
        <v>0</v>
      </c>
    </row>
    <row r="2461" spans="2:8">
      <c r="B2461" s="237" t="s">
        <v>76</v>
      </c>
      <c r="C2461" s="237" t="s">
        <v>757</v>
      </c>
      <c r="D2461" s="7" t="s">
        <v>460</v>
      </c>
      <c r="E2461" s="1">
        <v>0</v>
      </c>
      <c r="G2461" s="2">
        <f t="shared" si="38"/>
        <v>0</v>
      </c>
      <c r="H2461" s="2">
        <v>0</v>
      </c>
    </row>
    <row r="2462" spans="2:8">
      <c r="B2462" s="237" t="s">
        <v>76</v>
      </c>
      <c r="C2462" s="237" t="s">
        <v>757</v>
      </c>
      <c r="D2462" s="8" t="s">
        <v>461</v>
      </c>
      <c r="E2462" s="1">
        <v>0</v>
      </c>
      <c r="G2462" s="2">
        <f t="shared" si="38"/>
        <v>0</v>
      </c>
      <c r="H2462" s="2">
        <v>0</v>
      </c>
    </row>
    <row r="2463" spans="2:8">
      <c r="B2463" s="237" t="s">
        <v>76</v>
      </c>
      <c r="C2463" s="237" t="s">
        <v>757</v>
      </c>
      <c r="D2463" s="9" t="s">
        <v>462</v>
      </c>
      <c r="E2463" s="1">
        <v>0</v>
      </c>
      <c r="G2463" s="2">
        <f t="shared" si="38"/>
        <v>0</v>
      </c>
      <c r="H2463" s="2">
        <v>0</v>
      </c>
    </row>
    <row r="2464" spans="2:8">
      <c r="B2464" s="237" t="s">
        <v>76</v>
      </c>
      <c r="C2464" s="237" t="s">
        <v>757</v>
      </c>
      <c r="D2464" s="10" t="s">
        <v>463</v>
      </c>
      <c r="E2464" s="1">
        <v>0</v>
      </c>
      <c r="G2464" s="2">
        <f t="shared" si="38"/>
        <v>0</v>
      </c>
      <c r="H2464" s="2">
        <v>0</v>
      </c>
    </row>
    <row r="2465" spans="2:8">
      <c r="B2465" s="237" t="s">
        <v>76</v>
      </c>
      <c r="C2465" s="237" t="s">
        <v>757</v>
      </c>
      <c r="D2465" s="11" t="s">
        <v>464</v>
      </c>
      <c r="E2465" s="1">
        <v>0</v>
      </c>
      <c r="G2465" s="2">
        <f t="shared" si="38"/>
        <v>0</v>
      </c>
      <c r="H2465" s="2">
        <v>0</v>
      </c>
    </row>
    <row r="2466" spans="2:8">
      <c r="B2466" s="237" t="s">
        <v>76</v>
      </c>
      <c r="C2466" s="237" t="s">
        <v>757</v>
      </c>
      <c r="D2466" s="13" t="s">
        <v>465</v>
      </c>
      <c r="E2466" s="1">
        <v>0</v>
      </c>
      <c r="G2466" s="2">
        <f t="shared" si="38"/>
        <v>0</v>
      </c>
      <c r="H2466" s="2">
        <v>0</v>
      </c>
    </row>
    <row r="2467" spans="2:8">
      <c r="B2467" s="237" t="s">
        <v>76</v>
      </c>
      <c r="C2467" s="237" t="s">
        <v>757</v>
      </c>
      <c r="D2467" s="12" t="s">
        <v>937</v>
      </c>
      <c r="E2467" s="1">
        <v>0</v>
      </c>
      <c r="G2467" s="2">
        <f t="shared" si="38"/>
        <v>0</v>
      </c>
      <c r="H2467" s="2">
        <v>0</v>
      </c>
    </row>
    <row r="2468" spans="2:8">
      <c r="B2468" s="237" t="s">
        <v>949</v>
      </c>
      <c r="C2468" s="237" t="s">
        <v>950</v>
      </c>
      <c r="D2468" s="5" t="s">
        <v>458</v>
      </c>
      <c r="E2468" s="1">
        <v>0</v>
      </c>
      <c r="G2468" s="2">
        <f t="shared" si="38"/>
        <v>0</v>
      </c>
      <c r="H2468" s="2">
        <v>0</v>
      </c>
    </row>
    <row r="2469" spans="2:8">
      <c r="B2469" s="237" t="s">
        <v>949</v>
      </c>
      <c r="C2469" s="237" t="s">
        <v>950</v>
      </c>
      <c r="D2469" s="6" t="s">
        <v>459</v>
      </c>
      <c r="E2469" s="1">
        <v>0</v>
      </c>
      <c r="G2469" s="2">
        <f t="shared" si="38"/>
        <v>0</v>
      </c>
      <c r="H2469" s="2">
        <v>0</v>
      </c>
    </row>
    <row r="2470" spans="2:8">
      <c r="B2470" s="237" t="s">
        <v>949</v>
      </c>
      <c r="C2470" s="237" t="s">
        <v>950</v>
      </c>
      <c r="D2470" s="7" t="s">
        <v>460</v>
      </c>
      <c r="E2470" s="1">
        <v>0</v>
      </c>
      <c r="G2470" s="2">
        <f t="shared" si="38"/>
        <v>0</v>
      </c>
      <c r="H2470" s="2">
        <v>0</v>
      </c>
    </row>
    <row r="2471" spans="2:8">
      <c r="B2471" s="237" t="s">
        <v>949</v>
      </c>
      <c r="C2471" s="237" t="s">
        <v>950</v>
      </c>
      <c r="D2471" s="8" t="s">
        <v>461</v>
      </c>
      <c r="E2471" s="1">
        <v>0</v>
      </c>
      <c r="G2471" s="2">
        <f t="shared" si="38"/>
        <v>0</v>
      </c>
      <c r="H2471" s="2">
        <v>0</v>
      </c>
    </row>
    <row r="2472" spans="2:8">
      <c r="B2472" s="237" t="s">
        <v>949</v>
      </c>
      <c r="C2472" s="237" t="s">
        <v>950</v>
      </c>
      <c r="D2472" s="9" t="s">
        <v>462</v>
      </c>
      <c r="E2472" s="1">
        <v>0</v>
      </c>
      <c r="G2472" s="2">
        <f t="shared" si="38"/>
        <v>0</v>
      </c>
      <c r="H2472" s="2">
        <v>0</v>
      </c>
    </row>
    <row r="2473" spans="2:8">
      <c r="B2473" s="237" t="s">
        <v>949</v>
      </c>
      <c r="C2473" s="237" t="s">
        <v>950</v>
      </c>
      <c r="D2473" s="10" t="s">
        <v>463</v>
      </c>
      <c r="E2473" s="1">
        <v>0</v>
      </c>
      <c r="G2473" s="2">
        <f t="shared" si="38"/>
        <v>0</v>
      </c>
      <c r="H2473" s="2">
        <v>0</v>
      </c>
    </row>
    <row r="2474" spans="2:8">
      <c r="B2474" s="237" t="s">
        <v>949</v>
      </c>
      <c r="C2474" s="237" t="s">
        <v>950</v>
      </c>
      <c r="D2474" s="11" t="s">
        <v>464</v>
      </c>
      <c r="E2474" s="1">
        <v>0</v>
      </c>
      <c r="G2474" s="2">
        <f t="shared" si="38"/>
        <v>0</v>
      </c>
      <c r="H2474" s="2">
        <v>0</v>
      </c>
    </row>
    <row r="2475" spans="2:8">
      <c r="B2475" s="237" t="s">
        <v>949</v>
      </c>
      <c r="C2475" s="237" t="s">
        <v>950</v>
      </c>
      <c r="D2475" s="13" t="s">
        <v>465</v>
      </c>
      <c r="E2475" s="1">
        <v>0</v>
      </c>
      <c r="G2475" s="2">
        <f t="shared" si="38"/>
        <v>0</v>
      </c>
      <c r="H2475" s="2">
        <v>0</v>
      </c>
    </row>
    <row r="2476" spans="2:8">
      <c r="B2476" s="237" t="s">
        <v>949</v>
      </c>
      <c r="C2476" s="237" t="s">
        <v>950</v>
      </c>
      <c r="D2476" s="12" t="s">
        <v>937</v>
      </c>
      <c r="E2476" s="1">
        <v>0</v>
      </c>
      <c r="G2476" s="2">
        <f t="shared" si="38"/>
        <v>0</v>
      </c>
      <c r="H2476" s="2">
        <v>0</v>
      </c>
    </row>
    <row r="2477" spans="2:8">
      <c r="B2477" s="237" t="s">
        <v>971</v>
      </c>
      <c r="C2477" s="237" t="s">
        <v>974</v>
      </c>
      <c r="D2477" s="5" t="s">
        <v>458</v>
      </c>
      <c r="E2477" s="1">
        <v>0</v>
      </c>
      <c r="G2477" s="2">
        <f t="shared" si="38"/>
        <v>0</v>
      </c>
      <c r="H2477" s="2">
        <v>0</v>
      </c>
    </row>
    <row r="2478" spans="2:8">
      <c r="B2478" s="237" t="s">
        <v>971</v>
      </c>
      <c r="C2478" s="237" t="s">
        <v>974</v>
      </c>
      <c r="D2478" s="6" t="s">
        <v>459</v>
      </c>
      <c r="E2478" s="1">
        <v>0</v>
      </c>
      <c r="G2478" s="2">
        <f t="shared" si="38"/>
        <v>0</v>
      </c>
      <c r="H2478" s="2">
        <v>0</v>
      </c>
    </row>
    <row r="2479" spans="2:8">
      <c r="B2479" s="237" t="s">
        <v>971</v>
      </c>
      <c r="C2479" s="237" t="s">
        <v>974</v>
      </c>
      <c r="D2479" s="7" t="s">
        <v>460</v>
      </c>
      <c r="E2479" s="1">
        <v>0</v>
      </c>
      <c r="G2479" s="2">
        <f t="shared" si="38"/>
        <v>0</v>
      </c>
      <c r="H2479" s="2">
        <v>0</v>
      </c>
    </row>
    <row r="2480" spans="2:8">
      <c r="B2480" s="237" t="s">
        <v>971</v>
      </c>
      <c r="C2480" s="237" t="s">
        <v>974</v>
      </c>
      <c r="D2480" s="8" t="s">
        <v>461</v>
      </c>
      <c r="E2480" s="1">
        <v>0</v>
      </c>
      <c r="G2480" s="2">
        <f t="shared" si="38"/>
        <v>0</v>
      </c>
      <c r="H2480" s="2">
        <v>0</v>
      </c>
    </row>
    <row r="2481" spans="2:8">
      <c r="B2481" s="237" t="s">
        <v>971</v>
      </c>
      <c r="C2481" s="237" t="s">
        <v>974</v>
      </c>
      <c r="D2481" s="9" t="s">
        <v>462</v>
      </c>
      <c r="E2481" s="1">
        <v>0</v>
      </c>
      <c r="G2481" s="2">
        <f t="shared" si="38"/>
        <v>0</v>
      </c>
      <c r="H2481" s="2">
        <v>0</v>
      </c>
    </row>
    <row r="2482" spans="2:8">
      <c r="B2482" s="237" t="s">
        <v>971</v>
      </c>
      <c r="C2482" s="237" t="s">
        <v>974</v>
      </c>
      <c r="D2482" s="10" t="s">
        <v>463</v>
      </c>
      <c r="E2482" s="1">
        <v>0</v>
      </c>
      <c r="G2482" s="2">
        <f t="shared" si="38"/>
        <v>0</v>
      </c>
      <c r="H2482" s="2">
        <v>0</v>
      </c>
    </row>
    <row r="2483" spans="2:8">
      <c r="B2483" s="237" t="s">
        <v>971</v>
      </c>
      <c r="C2483" s="237" t="s">
        <v>974</v>
      </c>
      <c r="D2483" s="11" t="s">
        <v>464</v>
      </c>
      <c r="E2483" s="1">
        <v>0</v>
      </c>
      <c r="G2483" s="2">
        <f t="shared" si="38"/>
        <v>0</v>
      </c>
      <c r="H2483" s="2">
        <v>0</v>
      </c>
    </row>
    <row r="2484" spans="2:8">
      <c r="B2484" s="237" t="s">
        <v>971</v>
      </c>
      <c r="C2484" s="237" t="s">
        <v>974</v>
      </c>
      <c r="D2484" s="13" t="s">
        <v>465</v>
      </c>
      <c r="E2484" s="1">
        <v>0</v>
      </c>
      <c r="G2484" s="2">
        <f t="shared" si="38"/>
        <v>0</v>
      </c>
      <c r="H2484" s="2">
        <v>0</v>
      </c>
    </row>
    <row r="2485" spans="2:8">
      <c r="B2485" s="237" t="s">
        <v>971</v>
      </c>
      <c r="C2485" s="237" t="s">
        <v>974</v>
      </c>
      <c r="D2485" s="12" t="s">
        <v>937</v>
      </c>
      <c r="E2485" s="1">
        <v>0</v>
      </c>
      <c r="G2485" s="2">
        <f t="shared" si="38"/>
        <v>0</v>
      </c>
      <c r="H2485" s="2">
        <v>0</v>
      </c>
    </row>
    <row r="2486" spans="2:8">
      <c r="B2486" s="237" t="s">
        <v>972</v>
      </c>
      <c r="C2486" s="237" t="s">
        <v>975</v>
      </c>
      <c r="D2486" s="5" t="s">
        <v>458</v>
      </c>
      <c r="E2486" s="1">
        <v>0</v>
      </c>
      <c r="G2486" s="2">
        <f t="shared" si="38"/>
        <v>0</v>
      </c>
      <c r="H2486" s="2">
        <v>0</v>
      </c>
    </row>
    <row r="2487" spans="2:8">
      <c r="B2487" s="237" t="s">
        <v>972</v>
      </c>
      <c r="C2487" s="237" t="s">
        <v>975</v>
      </c>
      <c r="D2487" s="6" t="s">
        <v>459</v>
      </c>
      <c r="E2487" s="1">
        <v>0</v>
      </c>
      <c r="G2487" s="2">
        <f t="shared" si="38"/>
        <v>0</v>
      </c>
      <c r="H2487" s="2">
        <v>0</v>
      </c>
    </row>
    <row r="2488" spans="2:8">
      <c r="B2488" s="237" t="s">
        <v>972</v>
      </c>
      <c r="C2488" s="237" t="s">
        <v>975</v>
      </c>
      <c r="D2488" s="7" t="s">
        <v>460</v>
      </c>
      <c r="E2488" s="1">
        <v>0</v>
      </c>
      <c r="G2488" s="2">
        <f t="shared" si="38"/>
        <v>0</v>
      </c>
      <c r="H2488" s="2">
        <v>0</v>
      </c>
    </row>
    <row r="2489" spans="2:8">
      <c r="B2489" s="237" t="s">
        <v>972</v>
      </c>
      <c r="C2489" s="237" t="s">
        <v>975</v>
      </c>
      <c r="D2489" s="8" t="s">
        <v>461</v>
      </c>
      <c r="E2489" s="1">
        <v>0</v>
      </c>
      <c r="G2489" s="2">
        <f t="shared" si="38"/>
        <v>0</v>
      </c>
      <c r="H2489" s="2">
        <v>0</v>
      </c>
    </row>
    <row r="2490" spans="2:8">
      <c r="B2490" s="237" t="s">
        <v>972</v>
      </c>
      <c r="C2490" s="237" t="s">
        <v>975</v>
      </c>
      <c r="D2490" s="9" t="s">
        <v>462</v>
      </c>
      <c r="E2490" s="1">
        <v>0</v>
      </c>
      <c r="G2490" s="2">
        <f t="shared" si="38"/>
        <v>0</v>
      </c>
      <c r="H2490" s="2">
        <v>0</v>
      </c>
    </row>
    <row r="2491" spans="2:8">
      <c r="B2491" s="237" t="s">
        <v>972</v>
      </c>
      <c r="C2491" s="237" t="s">
        <v>975</v>
      </c>
      <c r="D2491" s="10" t="s">
        <v>463</v>
      </c>
      <c r="E2491" s="1">
        <v>0</v>
      </c>
      <c r="G2491" s="2">
        <f t="shared" si="38"/>
        <v>0</v>
      </c>
      <c r="H2491" s="2">
        <v>0</v>
      </c>
    </row>
    <row r="2492" spans="2:8">
      <c r="B2492" s="237" t="s">
        <v>972</v>
      </c>
      <c r="C2492" s="237" t="s">
        <v>975</v>
      </c>
      <c r="D2492" s="11" t="s">
        <v>464</v>
      </c>
      <c r="E2492" s="1">
        <v>0</v>
      </c>
      <c r="G2492" s="2">
        <f t="shared" si="38"/>
        <v>0</v>
      </c>
      <c r="H2492" s="2">
        <v>0</v>
      </c>
    </row>
    <row r="2493" spans="2:8">
      <c r="B2493" s="237" t="s">
        <v>972</v>
      </c>
      <c r="C2493" s="237" t="s">
        <v>975</v>
      </c>
      <c r="D2493" s="13" t="s">
        <v>465</v>
      </c>
      <c r="E2493" s="1">
        <v>0</v>
      </c>
      <c r="G2493" s="2">
        <f t="shared" si="38"/>
        <v>0</v>
      </c>
      <c r="H2493" s="2">
        <v>0</v>
      </c>
    </row>
    <row r="2494" spans="2:8">
      <c r="B2494" s="237" t="s">
        <v>972</v>
      </c>
      <c r="C2494" s="237" t="s">
        <v>975</v>
      </c>
      <c r="D2494" s="12" t="s">
        <v>937</v>
      </c>
      <c r="E2494" s="1">
        <v>0</v>
      </c>
      <c r="G2494" s="2">
        <f t="shared" si="38"/>
        <v>0</v>
      </c>
      <c r="H2494" s="2">
        <v>0</v>
      </c>
    </row>
    <row r="2495" spans="2:8">
      <c r="B2495" s="237" t="s">
        <v>1062</v>
      </c>
      <c r="C2495" s="237" t="s">
        <v>1073</v>
      </c>
      <c r="D2495" s="5" t="s">
        <v>458</v>
      </c>
      <c r="E2495" s="1">
        <v>0</v>
      </c>
      <c r="G2495" s="2">
        <f t="shared" si="38"/>
        <v>0</v>
      </c>
      <c r="H2495" s="2">
        <v>0</v>
      </c>
    </row>
    <row r="2496" spans="2:8">
      <c r="B2496" s="237" t="s">
        <v>1062</v>
      </c>
      <c r="C2496" s="237" t="s">
        <v>1073</v>
      </c>
      <c r="D2496" s="6" t="s">
        <v>459</v>
      </c>
      <c r="E2496" s="1">
        <v>0</v>
      </c>
      <c r="G2496" s="2">
        <f t="shared" si="38"/>
        <v>0</v>
      </c>
      <c r="H2496" s="2">
        <v>0</v>
      </c>
    </row>
    <row r="2497" spans="2:8">
      <c r="B2497" s="237" t="s">
        <v>1062</v>
      </c>
      <c r="C2497" s="237" t="s">
        <v>1073</v>
      </c>
      <c r="D2497" s="7" t="s">
        <v>460</v>
      </c>
      <c r="E2497" s="1">
        <v>0</v>
      </c>
      <c r="G2497" s="2">
        <f t="shared" si="38"/>
        <v>0</v>
      </c>
      <c r="H2497" s="2">
        <v>0</v>
      </c>
    </row>
    <row r="2498" spans="2:8">
      <c r="B2498" s="237" t="s">
        <v>1062</v>
      </c>
      <c r="C2498" s="237" t="s">
        <v>1073</v>
      </c>
      <c r="D2498" s="8" t="s">
        <v>461</v>
      </c>
      <c r="E2498" s="1">
        <v>0</v>
      </c>
      <c r="G2498" s="2">
        <f t="shared" ref="G2498:G2561" si="39">E2498*F2498</f>
        <v>0</v>
      </c>
      <c r="H2498" s="2">
        <v>0</v>
      </c>
    </row>
    <row r="2499" spans="2:8">
      <c r="B2499" s="237" t="s">
        <v>1062</v>
      </c>
      <c r="C2499" s="237" t="s">
        <v>1073</v>
      </c>
      <c r="D2499" s="9" t="s">
        <v>462</v>
      </c>
      <c r="E2499" s="1">
        <v>0</v>
      </c>
      <c r="G2499" s="2">
        <f t="shared" si="39"/>
        <v>0</v>
      </c>
      <c r="H2499" s="2">
        <v>0</v>
      </c>
    </row>
    <row r="2500" spans="2:8">
      <c r="B2500" s="237" t="s">
        <v>1062</v>
      </c>
      <c r="C2500" s="237" t="s">
        <v>1073</v>
      </c>
      <c r="D2500" s="10" t="s">
        <v>463</v>
      </c>
      <c r="E2500" s="1">
        <v>0</v>
      </c>
      <c r="G2500" s="2">
        <f t="shared" si="39"/>
        <v>0</v>
      </c>
      <c r="H2500" s="2">
        <v>0</v>
      </c>
    </row>
    <row r="2501" spans="2:8">
      <c r="B2501" s="237" t="s">
        <v>1062</v>
      </c>
      <c r="C2501" s="237" t="s">
        <v>1073</v>
      </c>
      <c r="D2501" s="11" t="s">
        <v>464</v>
      </c>
      <c r="E2501" s="1">
        <v>0</v>
      </c>
      <c r="G2501" s="2">
        <f t="shared" si="39"/>
        <v>0</v>
      </c>
      <c r="H2501" s="2">
        <v>0</v>
      </c>
    </row>
    <row r="2502" spans="2:8">
      <c r="B2502" s="237" t="s">
        <v>1062</v>
      </c>
      <c r="C2502" s="237" t="s">
        <v>1073</v>
      </c>
      <c r="D2502" s="13" t="s">
        <v>465</v>
      </c>
      <c r="E2502" s="1">
        <v>0</v>
      </c>
      <c r="G2502" s="2">
        <f t="shared" si="39"/>
        <v>0</v>
      </c>
      <c r="H2502" s="2">
        <v>0</v>
      </c>
    </row>
    <row r="2503" spans="2:8">
      <c r="B2503" s="237" t="s">
        <v>1062</v>
      </c>
      <c r="C2503" s="237" t="s">
        <v>1073</v>
      </c>
      <c r="D2503" s="12" t="s">
        <v>937</v>
      </c>
      <c r="E2503" s="1">
        <v>0</v>
      </c>
      <c r="G2503" s="2">
        <f t="shared" si="39"/>
        <v>0</v>
      </c>
      <c r="H2503" s="2">
        <v>0</v>
      </c>
    </row>
    <row r="2504" spans="2:8">
      <c r="B2504" s="237" t="s">
        <v>973</v>
      </c>
      <c r="C2504" s="237" t="s">
        <v>976</v>
      </c>
      <c r="D2504" s="5" t="s">
        <v>458</v>
      </c>
      <c r="E2504" s="1">
        <v>0</v>
      </c>
      <c r="G2504" s="2">
        <f t="shared" si="39"/>
        <v>0</v>
      </c>
      <c r="H2504" s="2">
        <v>0</v>
      </c>
    </row>
    <row r="2505" spans="2:8">
      <c r="B2505" s="237" t="s">
        <v>973</v>
      </c>
      <c r="C2505" s="237" t="s">
        <v>976</v>
      </c>
      <c r="D2505" s="6" t="s">
        <v>459</v>
      </c>
      <c r="E2505" s="1">
        <v>0</v>
      </c>
      <c r="G2505" s="2">
        <f t="shared" si="39"/>
        <v>0</v>
      </c>
      <c r="H2505" s="2">
        <v>0</v>
      </c>
    </row>
    <row r="2506" spans="2:8">
      <c r="B2506" s="237" t="s">
        <v>973</v>
      </c>
      <c r="C2506" s="237" t="s">
        <v>976</v>
      </c>
      <c r="D2506" s="7" t="s">
        <v>460</v>
      </c>
      <c r="E2506" s="1">
        <v>0</v>
      </c>
      <c r="G2506" s="2">
        <f t="shared" si="39"/>
        <v>0</v>
      </c>
      <c r="H2506" s="2">
        <v>0</v>
      </c>
    </row>
    <row r="2507" spans="2:8">
      <c r="B2507" s="237" t="s">
        <v>973</v>
      </c>
      <c r="C2507" s="237" t="s">
        <v>976</v>
      </c>
      <c r="D2507" s="8" t="s">
        <v>461</v>
      </c>
      <c r="E2507" s="1">
        <v>0</v>
      </c>
      <c r="G2507" s="2">
        <f t="shared" si="39"/>
        <v>0</v>
      </c>
      <c r="H2507" s="2">
        <v>0</v>
      </c>
    </row>
    <row r="2508" spans="2:8">
      <c r="B2508" s="237" t="s">
        <v>973</v>
      </c>
      <c r="C2508" s="237" t="s">
        <v>976</v>
      </c>
      <c r="D2508" s="9" t="s">
        <v>462</v>
      </c>
      <c r="E2508" s="1">
        <v>0</v>
      </c>
      <c r="G2508" s="2">
        <f t="shared" si="39"/>
        <v>0</v>
      </c>
      <c r="H2508" s="2">
        <v>0</v>
      </c>
    </row>
    <row r="2509" spans="2:8">
      <c r="B2509" s="237" t="s">
        <v>973</v>
      </c>
      <c r="C2509" s="237" t="s">
        <v>976</v>
      </c>
      <c r="D2509" s="10" t="s">
        <v>463</v>
      </c>
      <c r="E2509" s="1">
        <v>0</v>
      </c>
      <c r="G2509" s="2">
        <f t="shared" si="39"/>
        <v>0</v>
      </c>
      <c r="H2509" s="2">
        <v>0</v>
      </c>
    </row>
    <row r="2510" spans="2:8">
      <c r="B2510" s="237" t="s">
        <v>973</v>
      </c>
      <c r="C2510" s="237" t="s">
        <v>976</v>
      </c>
      <c r="D2510" s="11" t="s">
        <v>464</v>
      </c>
      <c r="E2510" s="1">
        <v>0</v>
      </c>
      <c r="G2510" s="2">
        <f t="shared" si="39"/>
        <v>0</v>
      </c>
      <c r="H2510" s="2">
        <v>0</v>
      </c>
    </row>
    <row r="2511" spans="2:8">
      <c r="B2511" s="237" t="s">
        <v>973</v>
      </c>
      <c r="C2511" s="237" t="s">
        <v>976</v>
      </c>
      <c r="D2511" s="13" t="s">
        <v>465</v>
      </c>
      <c r="E2511" s="1">
        <v>0</v>
      </c>
      <c r="G2511" s="2">
        <f t="shared" si="39"/>
        <v>0</v>
      </c>
      <c r="H2511" s="2">
        <v>0</v>
      </c>
    </row>
    <row r="2512" spans="2:8">
      <c r="B2512" s="237" t="s">
        <v>973</v>
      </c>
      <c r="C2512" s="237" t="s">
        <v>976</v>
      </c>
      <c r="D2512" s="12" t="s">
        <v>937</v>
      </c>
      <c r="E2512" s="1">
        <v>0</v>
      </c>
      <c r="G2512" s="2">
        <f t="shared" si="39"/>
        <v>0</v>
      </c>
      <c r="H2512" s="2">
        <v>0</v>
      </c>
    </row>
    <row r="2513" spans="2:8">
      <c r="B2513" s="237" t="s">
        <v>91</v>
      </c>
      <c r="C2513" s="237" t="s">
        <v>758</v>
      </c>
      <c r="D2513" s="5" t="s">
        <v>458</v>
      </c>
      <c r="E2513" s="1">
        <v>0</v>
      </c>
      <c r="G2513" s="2">
        <f t="shared" si="39"/>
        <v>0</v>
      </c>
      <c r="H2513" s="2">
        <v>0</v>
      </c>
    </row>
    <row r="2514" spans="2:8">
      <c r="B2514" s="237" t="s">
        <v>91</v>
      </c>
      <c r="C2514" s="237" t="s">
        <v>758</v>
      </c>
      <c r="D2514" s="6" t="s">
        <v>459</v>
      </c>
      <c r="E2514" s="1">
        <v>0</v>
      </c>
      <c r="G2514" s="2">
        <f t="shared" si="39"/>
        <v>0</v>
      </c>
      <c r="H2514" s="2">
        <v>0</v>
      </c>
    </row>
    <row r="2515" spans="2:8">
      <c r="B2515" s="237" t="s">
        <v>91</v>
      </c>
      <c r="C2515" s="237" t="s">
        <v>758</v>
      </c>
      <c r="D2515" s="7" t="s">
        <v>460</v>
      </c>
      <c r="E2515" s="1">
        <v>0</v>
      </c>
      <c r="G2515" s="2">
        <f t="shared" si="39"/>
        <v>0</v>
      </c>
      <c r="H2515" s="2">
        <v>0</v>
      </c>
    </row>
    <row r="2516" spans="2:8">
      <c r="B2516" s="237" t="s">
        <v>91</v>
      </c>
      <c r="C2516" s="237" t="s">
        <v>758</v>
      </c>
      <c r="D2516" s="8" t="s">
        <v>461</v>
      </c>
      <c r="E2516" s="1">
        <v>0</v>
      </c>
      <c r="G2516" s="2">
        <f t="shared" si="39"/>
        <v>0</v>
      </c>
      <c r="H2516" s="2">
        <v>0</v>
      </c>
    </row>
    <row r="2517" spans="2:8">
      <c r="B2517" s="237" t="s">
        <v>91</v>
      </c>
      <c r="C2517" s="237" t="s">
        <v>758</v>
      </c>
      <c r="D2517" s="9" t="s">
        <v>462</v>
      </c>
      <c r="E2517" s="1">
        <v>0</v>
      </c>
      <c r="G2517" s="2">
        <f t="shared" si="39"/>
        <v>0</v>
      </c>
      <c r="H2517" s="2">
        <v>0</v>
      </c>
    </row>
    <row r="2518" spans="2:8">
      <c r="B2518" s="237" t="s">
        <v>91</v>
      </c>
      <c r="C2518" s="237" t="s">
        <v>758</v>
      </c>
      <c r="D2518" s="10" t="s">
        <v>463</v>
      </c>
      <c r="E2518" s="1">
        <v>0</v>
      </c>
      <c r="G2518" s="2">
        <f t="shared" si="39"/>
        <v>0</v>
      </c>
      <c r="H2518" s="2">
        <v>0</v>
      </c>
    </row>
    <row r="2519" spans="2:8">
      <c r="B2519" s="237" t="s">
        <v>91</v>
      </c>
      <c r="C2519" s="237" t="s">
        <v>758</v>
      </c>
      <c r="D2519" s="11" t="s">
        <v>464</v>
      </c>
      <c r="E2519" s="1">
        <v>0</v>
      </c>
      <c r="G2519" s="2">
        <f t="shared" si="39"/>
        <v>0</v>
      </c>
      <c r="H2519" s="2">
        <v>0</v>
      </c>
    </row>
    <row r="2520" spans="2:8">
      <c r="B2520" s="237" t="s">
        <v>91</v>
      </c>
      <c r="C2520" s="237" t="s">
        <v>758</v>
      </c>
      <c r="D2520" s="13" t="s">
        <v>465</v>
      </c>
      <c r="E2520" s="1">
        <v>0</v>
      </c>
      <c r="G2520" s="2">
        <f t="shared" si="39"/>
        <v>0</v>
      </c>
      <c r="H2520" s="2">
        <v>0</v>
      </c>
    </row>
    <row r="2521" spans="2:8">
      <c r="B2521" s="237" t="s">
        <v>91</v>
      </c>
      <c r="C2521" s="237" t="s">
        <v>758</v>
      </c>
      <c r="D2521" s="12" t="s">
        <v>937</v>
      </c>
      <c r="E2521" s="1">
        <v>0</v>
      </c>
      <c r="G2521" s="2">
        <f t="shared" si="39"/>
        <v>0</v>
      </c>
      <c r="H2521" s="2">
        <v>0</v>
      </c>
    </row>
    <row r="2522" spans="2:8">
      <c r="B2522" s="237" t="s">
        <v>92</v>
      </c>
      <c r="C2522" s="237" t="s">
        <v>759</v>
      </c>
      <c r="D2522" s="5" t="s">
        <v>458</v>
      </c>
      <c r="E2522" s="1">
        <v>0</v>
      </c>
      <c r="G2522" s="2">
        <f t="shared" si="39"/>
        <v>0</v>
      </c>
      <c r="H2522" s="2">
        <v>0</v>
      </c>
    </row>
    <row r="2523" spans="2:8">
      <c r="B2523" s="237" t="s">
        <v>92</v>
      </c>
      <c r="C2523" s="237" t="s">
        <v>759</v>
      </c>
      <c r="D2523" s="6" t="s">
        <v>459</v>
      </c>
      <c r="E2523" s="1">
        <v>0</v>
      </c>
      <c r="G2523" s="2">
        <f t="shared" si="39"/>
        <v>0</v>
      </c>
      <c r="H2523" s="2">
        <v>0</v>
      </c>
    </row>
    <row r="2524" spans="2:8">
      <c r="B2524" s="237" t="s">
        <v>92</v>
      </c>
      <c r="C2524" s="237" t="s">
        <v>759</v>
      </c>
      <c r="D2524" s="7" t="s">
        <v>460</v>
      </c>
      <c r="E2524" s="1">
        <v>0</v>
      </c>
      <c r="G2524" s="2">
        <f t="shared" si="39"/>
        <v>0</v>
      </c>
      <c r="H2524" s="2">
        <v>0</v>
      </c>
    </row>
    <row r="2525" spans="2:8">
      <c r="B2525" s="237" t="s">
        <v>92</v>
      </c>
      <c r="C2525" s="237" t="s">
        <v>759</v>
      </c>
      <c r="D2525" s="8" t="s">
        <v>461</v>
      </c>
      <c r="E2525" s="1">
        <v>0</v>
      </c>
      <c r="G2525" s="2">
        <f t="shared" si="39"/>
        <v>0</v>
      </c>
      <c r="H2525" s="2">
        <v>0</v>
      </c>
    </row>
    <row r="2526" spans="2:8">
      <c r="B2526" s="237" t="s">
        <v>92</v>
      </c>
      <c r="C2526" s="237" t="s">
        <v>759</v>
      </c>
      <c r="D2526" s="9" t="s">
        <v>462</v>
      </c>
      <c r="E2526" s="1">
        <v>0</v>
      </c>
      <c r="G2526" s="2">
        <f t="shared" si="39"/>
        <v>0</v>
      </c>
      <c r="H2526" s="2">
        <v>0</v>
      </c>
    </row>
    <row r="2527" spans="2:8">
      <c r="B2527" s="237" t="s">
        <v>92</v>
      </c>
      <c r="C2527" s="237" t="s">
        <v>759</v>
      </c>
      <c r="D2527" s="10" t="s">
        <v>463</v>
      </c>
      <c r="E2527" s="1">
        <v>0</v>
      </c>
      <c r="G2527" s="2">
        <f t="shared" si="39"/>
        <v>0</v>
      </c>
      <c r="H2527" s="2">
        <v>0</v>
      </c>
    </row>
    <row r="2528" spans="2:8">
      <c r="B2528" s="237" t="s">
        <v>92</v>
      </c>
      <c r="C2528" s="237" t="s">
        <v>759</v>
      </c>
      <c r="D2528" s="11" t="s">
        <v>464</v>
      </c>
      <c r="E2528" s="1">
        <v>0</v>
      </c>
      <c r="G2528" s="2">
        <f t="shared" si="39"/>
        <v>0</v>
      </c>
      <c r="H2528" s="2">
        <v>0</v>
      </c>
    </row>
    <row r="2529" spans="2:8">
      <c r="B2529" s="237" t="s">
        <v>92</v>
      </c>
      <c r="C2529" s="237" t="s">
        <v>759</v>
      </c>
      <c r="D2529" s="13" t="s">
        <v>465</v>
      </c>
      <c r="E2529" s="1">
        <v>0</v>
      </c>
      <c r="G2529" s="2">
        <f t="shared" si="39"/>
        <v>0</v>
      </c>
      <c r="H2529" s="2">
        <v>0</v>
      </c>
    </row>
    <row r="2530" spans="2:8">
      <c r="B2530" s="237" t="s">
        <v>92</v>
      </c>
      <c r="C2530" s="237" t="s">
        <v>759</v>
      </c>
      <c r="D2530" s="12" t="s">
        <v>937</v>
      </c>
      <c r="E2530" s="1">
        <v>0</v>
      </c>
      <c r="G2530" s="2">
        <f t="shared" si="39"/>
        <v>0</v>
      </c>
      <c r="H2530" s="2">
        <v>0</v>
      </c>
    </row>
    <row r="2531" spans="2:8">
      <c r="B2531" s="237" t="s">
        <v>93</v>
      </c>
      <c r="C2531" s="237" t="s">
        <v>760</v>
      </c>
      <c r="D2531" s="5" t="s">
        <v>458</v>
      </c>
      <c r="E2531" s="1">
        <v>0</v>
      </c>
      <c r="G2531" s="2">
        <f t="shared" si="39"/>
        <v>0</v>
      </c>
      <c r="H2531" s="2">
        <v>0</v>
      </c>
    </row>
    <row r="2532" spans="2:8">
      <c r="B2532" s="237" t="s">
        <v>93</v>
      </c>
      <c r="C2532" s="237" t="s">
        <v>760</v>
      </c>
      <c r="D2532" s="6" t="s">
        <v>459</v>
      </c>
      <c r="E2532" s="1">
        <v>0</v>
      </c>
      <c r="G2532" s="2">
        <f t="shared" si="39"/>
        <v>0</v>
      </c>
      <c r="H2532" s="2">
        <v>0</v>
      </c>
    </row>
    <row r="2533" spans="2:8">
      <c r="B2533" s="237" t="s">
        <v>93</v>
      </c>
      <c r="C2533" s="237" t="s">
        <v>760</v>
      </c>
      <c r="D2533" s="7" t="s">
        <v>460</v>
      </c>
      <c r="E2533" s="1">
        <v>0</v>
      </c>
      <c r="G2533" s="2">
        <f t="shared" si="39"/>
        <v>0</v>
      </c>
      <c r="H2533" s="2">
        <v>0</v>
      </c>
    </row>
    <row r="2534" spans="2:8">
      <c r="B2534" s="237" t="s">
        <v>93</v>
      </c>
      <c r="C2534" s="237" t="s">
        <v>760</v>
      </c>
      <c r="D2534" s="8" t="s">
        <v>461</v>
      </c>
      <c r="E2534" s="1">
        <v>0</v>
      </c>
      <c r="G2534" s="2">
        <f t="shared" si="39"/>
        <v>0</v>
      </c>
      <c r="H2534" s="2">
        <v>0</v>
      </c>
    </row>
    <row r="2535" spans="2:8">
      <c r="B2535" s="237" t="s">
        <v>93</v>
      </c>
      <c r="C2535" s="237" t="s">
        <v>760</v>
      </c>
      <c r="D2535" s="9" t="s">
        <v>462</v>
      </c>
      <c r="E2535" s="1">
        <v>0</v>
      </c>
      <c r="G2535" s="2">
        <f t="shared" si="39"/>
        <v>0</v>
      </c>
      <c r="H2535" s="2">
        <v>0</v>
      </c>
    </row>
    <row r="2536" spans="2:8">
      <c r="B2536" s="237" t="s">
        <v>93</v>
      </c>
      <c r="C2536" s="237" t="s">
        <v>760</v>
      </c>
      <c r="D2536" s="10" t="s">
        <v>463</v>
      </c>
      <c r="E2536" s="1">
        <v>0</v>
      </c>
      <c r="G2536" s="2">
        <f t="shared" si="39"/>
        <v>0</v>
      </c>
      <c r="H2536" s="2">
        <v>0</v>
      </c>
    </row>
    <row r="2537" spans="2:8">
      <c r="B2537" s="237" t="s">
        <v>93</v>
      </c>
      <c r="C2537" s="237" t="s">
        <v>760</v>
      </c>
      <c r="D2537" s="11" t="s">
        <v>464</v>
      </c>
      <c r="E2537" s="1">
        <v>0</v>
      </c>
      <c r="G2537" s="2">
        <f t="shared" si="39"/>
        <v>0</v>
      </c>
      <c r="H2537" s="2">
        <v>0</v>
      </c>
    </row>
    <row r="2538" spans="2:8">
      <c r="B2538" s="237" t="s">
        <v>93</v>
      </c>
      <c r="C2538" s="237" t="s">
        <v>760</v>
      </c>
      <c r="D2538" s="13" t="s">
        <v>465</v>
      </c>
      <c r="E2538" s="1">
        <v>0</v>
      </c>
      <c r="G2538" s="2">
        <f t="shared" si="39"/>
        <v>0</v>
      </c>
      <c r="H2538" s="2">
        <v>0</v>
      </c>
    </row>
    <row r="2539" spans="2:8">
      <c r="B2539" s="237" t="s">
        <v>93</v>
      </c>
      <c r="C2539" s="237" t="s">
        <v>760</v>
      </c>
      <c r="D2539" s="12" t="s">
        <v>937</v>
      </c>
      <c r="E2539" s="1">
        <v>0</v>
      </c>
      <c r="G2539" s="2">
        <f t="shared" si="39"/>
        <v>0</v>
      </c>
      <c r="H2539" s="2">
        <v>0</v>
      </c>
    </row>
    <row r="2540" spans="2:8">
      <c r="B2540" s="237" t="s">
        <v>94</v>
      </c>
      <c r="C2540" s="237" t="s">
        <v>761</v>
      </c>
      <c r="D2540" s="5" t="s">
        <v>458</v>
      </c>
      <c r="E2540" s="1">
        <v>0</v>
      </c>
      <c r="G2540" s="2">
        <f t="shared" si="39"/>
        <v>0</v>
      </c>
      <c r="H2540" s="2">
        <v>0</v>
      </c>
    </row>
    <row r="2541" spans="2:8">
      <c r="B2541" s="237" t="s">
        <v>94</v>
      </c>
      <c r="C2541" s="237" t="s">
        <v>761</v>
      </c>
      <c r="D2541" s="6" t="s">
        <v>459</v>
      </c>
      <c r="E2541" s="1">
        <v>0</v>
      </c>
      <c r="G2541" s="2">
        <f t="shared" si="39"/>
        <v>0</v>
      </c>
      <c r="H2541" s="2">
        <v>0</v>
      </c>
    </row>
    <row r="2542" spans="2:8">
      <c r="B2542" s="237" t="s">
        <v>94</v>
      </c>
      <c r="C2542" s="237" t="s">
        <v>761</v>
      </c>
      <c r="D2542" s="7" t="s">
        <v>460</v>
      </c>
      <c r="E2542" s="1">
        <v>0</v>
      </c>
      <c r="G2542" s="2">
        <f t="shared" si="39"/>
        <v>0</v>
      </c>
      <c r="H2542" s="2">
        <v>0</v>
      </c>
    </row>
    <row r="2543" spans="2:8">
      <c r="B2543" s="237" t="s">
        <v>94</v>
      </c>
      <c r="C2543" s="237" t="s">
        <v>761</v>
      </c>
      <c r="D2543" s="8" t="s">
        <v>461</v>
      </c>
      <c r="E2543" s="1">
        <v>0</v>
      </c>
      <c r="G2543" s="2">
        <f t="shared" si="39"/>
        <v>0</v>
      </c>
      <c r="H2543" s="2">
        <v>0</v>
      </c>
    </row>
    <row r="2544" spans="2:8">
      <c r="B2544" s="237" t="s">
        <v>94</v>
      </c>
      <c r="C2544" s="237" t="s">
        <v>761</v>
      </c>
      <c r="D2544" s="9" t="s">
        <v>462</v>
      </c>
      <c r="E2544" s="1">
        <v>0</v>
      </c>
      <c r="G2544" s="2">
        <f t="shared" si="39"/>
        <v>0</v>
      </c>
      <c r="H2544" s="2">
        <v>0</v>
      </c>
    </row>
    <row r="2545" spans="2:8">
      <c r="B2545" s="237" t="s">
        <v>94</v>
      </c>
      <c r="C2545" s="237" t="s">
        <v>761</v>
      </c>
      <c r="D2545" s="10" t="s">
        <v>463</v>
      </c>
      <c r="E2545" s="1">
        <v>0</v>
      </c>
      <c r="G2545" s="2">
        <f t="shared" si="39"/>
        <v>0</v>
      </c>
      <c r="H2545" s="2">
        <v>0</v>
      </c>
    </row>
    <row r="2546" spans="2:8">
      <c r="B2546" s="237" t="s">
        <v>94</v>
      </c>
      <c r="C2546" s="237" t="s">
        <v>761</v>
      </c>
      <c r="D2546" s="11" t="s">
        <v>464</v>
      </c>
      <c r="E2546" s="1">
        <v>0</v>
      </c>
      <c r="G2546" s="2">
        <f t="shared" si="39"/>
        <v>0</v>
      </c>
      <c r="H2546" s="2">
        <v>0</v>
      </c>
    </row>
    <row r="2547" spans="2:8">
      <c r="B2547" s="237" t="s">
        <v>94</v>
      </c>
      <c r="C2547" s="237" t="s">
        <v>761</v>
      </c>
      <c r="D2547" s="13" t="s">
        <v>465</v>
      </c>
      <c r="E2547" s="1">
        <v>0</v>
      </c>
      <c r="G2547" s="2">
        <f t="shared" si="39"/>
        <v>0</v>
      </c>
      <c r="H2547" s="2">
        <v>0</v>
      </c>
    </row>
    <row r="2548" spans="2:8">
      <c r="B2548" s="237" t="s">
        <v>94</v>
      </c>
      <c r="C2548" s="237" t="s">
        <v>761</v>
      </c>
      <c r="D2548" s="12" t="s">
        <v>937</v>
      </c>
      <c r="E2548" s="1">
        <v>0</v>
      </c>
      <c r="G2548" s="2">
        <f t="shared" si="39"/>
        <v>0</v>
      </c>
      <c r="H2548" s="2">
        <v>0</v>
      </c>
    </row>
    <row r="2549" spans="2:8">
      <c r="B2549" s="237" t="s">
        <v>1429</v>
      </c>
      <c r="C2549" s="237" t="s">
        <v>1430</v>
      </c>
      <c r="D2549" s="5" t="s">
        <v>458</v>
      </c>
      <c r="E2549" s="1">
        <v>0</v>
      </c>
      <c r="G2549" s="2">
        <f t="shared" si="39"/>
        <v>0</v>
      </c>
      <c r="H2549" s="2">
        <v>0</v>
      </c>
    </row>
    <row r="2550" spans="2:8">
      <c r="B2550" s="237" t="s">
        <v>1429</v>
      </c>
      <c r="C2550" s="237" t="s">
        <v>1430</v>
      </c>
      <c r="D2550" s="6" t="s">
        <v>459</v>
      </c>
      <c r="E2550" s="1">
        <v>0</v>
      </c>
      <c r="G2550" s="2">
        <f t="shared" si="39"/>
        <v>0</v>
      </c>
      <c r="H2550" s="2">
        <v>0</v>
      </c>
    </row>
    <row r="2551" spans="2:8">
      <c r="B2551" s="237" t="s">
        <v>1429</v>
      </c>
      <c r="C2551" s="237" t="s">
        <v>1430</v>
      </c>
      <c r="D2551" s="7" t="s">
        <v>460</v>
      </c>
      <c r="E2551" s="1">
        <v>0</v>
      </c>
      <c r="G2551" s="2">
        <f t="shared" si="39"/>
        <v>0</v>
      </c>
      <c r="H2551" s="2">
        <v>0</v>
      </c>
    </row>
    <row r="2552" spans="2:8">
      <c r="B2552" s="237" t="s">
        <v>1429</v>
      </c>
      <c r="C2552" s="237" t="s">
        <v>1430</v>
      </c>
      <c r="D2552" s="8" t="s">
        <v>461</v>
      </c>
      <c r="E2552" s="1">
        <v>0</v>
      </c>
      <c r="G2552" s="2">
        <f t="shared" si="39"/>
        <v>0</v>
      </c>
      <c r="H2552" s="2">
        <v>0</v>
      </c>
    </row>
    <row r="2553" spans="2:8">
      <c r="B2553" s="237" t="s">
        <v>1429</v>
      </c>
      <c r="C2553" s="237" t="s">
        <v>1430</v>
      </c>
      <c r="D2553" s="9" t="s">
        <v>462</v>
      </c>
      <c r="E2553" s="1">
        <v>0</v>
      </c>
      <c r="G2553" s="2">
        <f t="shared" si="39"/>
        <v>0</v>
      </c>
      <c r="H2553" s="2">
        <v>0</v>
      </c>
    </row>
    <row r="2554" spans="2:8">
      <c r="B2554" s="237" t="s">
        <v>1429</v>
      </c>
      <c r="C2554" s="237" t="s">
        <v>1430</v>
      </c>
      <c r="D2554" s="10" t="s">
        <v>463</v>
      </c>
      <c r="E2554" s="1">
        <v>0</v>
      </c>
      <c r="G2554" s="2">
        <f t="shared" si="39"/>
        <v>0</v>
      </c>
      <c r="H2554" s="2">
        <v>0</v>
      </c>
    </row>
    <row r="2555" spans="2:8">
      <c r="B2555" s="237" t="s">
        <v>1429</v>
      </c>
      <c r="C2555" s="237" t="s">
        <v>1430</v>
      </c>
      <c r="D2555" s="11" t="s">
        <v>464</v>
      </c>
      <c r="E2555" s="1">
        <v>0</v>
      </c>
      <c r="G2555" s="2">
        <f t="shared" si="39"/>
        <v>0</v>
      </c>
      <c r="H2555" s="2">
        <v>0</v>
      </c>
    </row>
    <row r="2556" spans="2:8">
      <c r="B2556" s="237" t="s">
        <v>1429</v>
      </c>
      <c r="C2556" s="237" t="s">
        <v>1430</v>
      </c>
      <c r="D2556" s="13" t="s">
        <v>465</v>
      </c>
      <c r="E2556" s="1">
        <v>0</v>
      </c>
      <c r="G2556" s="2">
        <f t="shared" si="39"/>
        <v>0</v>
      </c>
      <c r="H2556" s="2">
        <v>0</v>
      </c>
    </row>
    <row r="2557" spans="2:8">
      <c r="B2557" s="237" t="s">
        <v>1429</v>
      </c>
      <c r="C2557" s="237" t="s">
        <v>1430</v>
      </c>
      <c r="D2557" s="12" t="s">
        <v>937</v>
      </c>
      <c r="E2557" s="1">
        <v>0</v>
      </c>
      <c r="G2557" s="2">
        <f t="shared" si="39"/>
        <v>0</v>
      </c>
      <c r="H2557" s="2">
        <v>0</v>
      </c>
    </row>
    <row r="2558" spans="2:8">
      <c r="B2558" s="237" t="s">
        <v>108</v>
      </c>
      <c r="C2558" s="237" t="s">
        <v>762</v>
      </c>
      <c r="D2558" s="5" t="s">
        <v>458</v>
      </c>
      <c r="E2558" s="1">
        <v>0</v>
      </c>
      <c r="G2558" s="2">
        <f t="shared" si="39"/>
        <v>0</v>
      </c>
      <c r="H2558" s="2">
        <v>0</v>
      </c>
    </row>
    <row r="2559" spans="2:8">
      <c r="B2559" s="237" t="s">
        <v>108</v>
      </c>
      <c r="C2559" s="237" t="s">
        <v>762</v>
      </c>
      <c r="D2559" s="6" t="s">
        <v>459</v>
      </c>
      <c r="E2559" s="1">
        <v>0</v>
      </c>
      <c r="G2559" s="2">
        <f t="shared" si="39"/>
        <v>0</v>
      </c>
      <c r="H2559" s="2">
        <v>0</v>
      </c>
    </row>
    <row r="2560" spans="2:8">
      <c r="B2560" s="237" t="s">
        <v>108</v>
      </c>
      <c r="C2560" s="237" t="s">
        <v>762</v>
      </c>
      <c r="D2560" s="7" t="s">
        <v>460</v>
      </c>
      <c r="E2560" s="1">
        <v>0</v>
      </c>
      <c r="G2560" s="2">
        <f t="shared" si="39"/>
        <v>0</v>
      </c>
      <c r="H2560" s="2">
        <v>0</v>
      </c>
    </row>
    <row r="2561" spans="2:8">
      <c r="B2561" s="237" t="s">
        <v>108</v>
      </c>
      <c r="C2561" s="237" t="s">
        <v>762</v>
      </c>
      <c r="D2561" s="8" t="s">
        <v>461</v>
      </c>
      <c r="E2561" s="1">
        <v>0</v>
      </c>
      <c r="G2561" s="2">
        <f t="shared" si="39"/>
        <v>0</v>
      </c>
      <c r="H2561" s="2">
        <v>0</v>
      </c>
    </row>
    <row r="2562" spans="2:8">
      <c r="B2562" s="237" t="s">
        <v>108</v>
      </c>
      <c r="C2562" s="237" t="s">
        <v>762</v>
      </c>
      <c r="D2562" s="9" t="s">
        <v>462</v>
      </c>
      <c r="E2562" s="1">
        <v>0</v>
      </c>
      <c r="G2562" s="2">
        <f t="shared" ref="G2562:G2625" si="40">E2562*F2562</f>
        <v>0</v>
      </c>
      <c r="H2562" s="2">
        <v>0</v>
      </c>
    </row>
    <row r="2563" spans="2:8">
      <c r="B2563" s="237" t="s">
        <v>108</v>
      </c>
      <c r="C2563" s="237" t="s">
        <v>762</v>
      </c>
      <c r="D2563" s="10" t="s">
        <v>463</v>
      </c>
      <c r="E2563" s="1">
        <v>0</v>
      </c>
      <c r="G2563" s="2">
        <f t="shared" si="40"/>
        <v>0</v>
      </c>
      <c r="H2563" s="2">
        <v>0</v>
      </c>
    </row>
    <row r="2564" spans="2:8">
      <c r="B2564" s="237" t="s">
        <v>108</v>
      </c>
      <c r="C2564" s="237" t="s">
        <v>762</v>
      </c>
      <c r="D2564" s="11" t="s">
        <v>464</v>
      </c>
      <c r="E2564" s="1">
        <v>0</v>
      </c>
      <c r="G2564" s="2">
        <f t="shared" si="40"/>
        <v>0</v>
      </c>
      <c r="H2564" s="2">
        <v>0</v>
      </c>
    </row>
    <row r="2565" spans="2:8">
      <c r="B2565" s="237" t="s">
        <v>108</v>
      </c>
      <c r="C2565" s="237" t="s">
        <v>762</v>
      </c>
      <c r="D2565" s="13" t="s">
        <v>465</v>
      </c>
      <c r="E2565" s="1">
        <v>0</v>
      </c>
      <c r="G2565" s="2">
        <f t="shared" si="40"/>
        <v>0</v>
      </c>
      <c r="H2565" s="2">
        <v>0</v>
      </c>
    </row>
    <row r="2566" spans="2:8">
      <c r="B2566" s="237" t="s">
        <v>108</v>
      </c>
      <c r="C2566" s="237" t="s">
        <v>762</v>
      </c>
      <c r="D2566" s="12" t="s">
        <v>937</v>
      </c>
      <c r="E2566" s="1">
        <v>0</v>
      </c>
      <c r="G2566" s="2">
        <f t="shared" si="40"/>
        <v>0</v>
      </c>
      <c r="H2566" s="2">
        <v>0</v>
      </c>
    </row>
    <row r="2567" spans="2:8">
      <c r="B2567" s="237" t="s">
        <v>851</v>
      </c>
      <c r="C2567" s="237" t="s">
        <v>885</v>
      </c>
      <c r="D2567" s="5" t="s">
        <v>458</v>
      </c>
      <c r="E2567" s="1">
        <v>0</v>
      </c>
      <c r="G2567" s="2">
        <f t="shared" si="40"/>
        <v>0</v>
      </c>
      <c r="H2567" s="2">
        <v>0</v>
      </c>
    </row>
    <row r="2568" spans="2:8">
      <c r="B2568" s="237" t="s">
        <v>851</v>
      </c>
      <c r="C2568" s="237" t="s">
        <v>885</v>
      </c>
      <c r="D2568" s="6" t="s">
        <v>459</v>
      </c>
      <c r="E2568" s="1">
        <v>0</v>
      </c>
      <c r="G2568" s="2">
        <f t="shared" si="40"/>
        <v>0</v>
      </c>
      <c r="H2568" s="2">
        <v>0</v>
      </c>
    </row>
    <row r="2569" spans="2:8">
      <c r="B2569" s="237" t="s">
        <v>851</v>
      </c>
      <c r="C2569" s="237" t="s">
        <v>885</v>
      </c>
      <c r="D2569" s="7" t="s">
        <v>460</v>
      </c>
      <c r="E2569" s="1">
        <v>0</v>
      </c>
      <c r="G2569" s="2">
        <f t="shared" si="40"/>
        <v>0</v>
      </c>
      <c r="H2569" s="2">
        <v>0</v>
      </c>
    </row>
    <row r="2570" spans="2:8">
      <c r="B2570" s="237" t="s">
        <v>851</v>
      </c>
      <c r="C2570" s="237" t="s">
        <v>885</v>
      </c>
      <c r="D2570" s="8" t="s">
        <v>461</v>
      </c>
      <c r="E2570" s="1">
        <v>0</v>
      </c>
      <c r="G2570" s="2">
        <f t="shared" si="40"/>
        <v>0</v>
      </c>
      <c r="H2570" s="2">
        <v>0</v>
      </c>
    </row>
    <row r="2571" spans="2:8">
      <c r="B2571" s="237" t="s">
        <v>851</v>
      </c>
      <c r="C2571" s="237" t="s">
        <v>885</v>
      </c>
      <c r="D2571" s="9" t="s">
        <v>462</v>
      </c>
      <c r="E2571" s="1">
        <v>0</v>
      </c>
      <c r="G2571" s="2">
        <f t="shared" si="40"/>
        <v>0</v>
      </c>
      <c r="H2571" s="2">
        <v>0</v>
      </c>
    </row>
    <row r="2572" spans="2:8">
      <c r="B2572" s="237" t="s">
        <v>851</v>
      </c>
      <c r="C2572" s="237" t="s">
        <v>885</v>
      </c>
      <c r="D2572" s="10" t="s">
        <v>463</v>
      </c>
      <c r="E2572" s="1">
        <v>0</v>
      </c>
      <c r="G2572" s="2">
        <f t="shared" si="40"/>
        <v>0</v>
      </c>
      <c r="H2572" s="2">
        <v>0</v>
      </c>
    </row>
    <row r="2573" spans="2:8">
      <c r="B2573" s="237" t="s">
        <v>851</v>
      </c>
      <c r="C2573" s="237" t="s">
        <v>885</v>
      </c>
      <c r="D2573" s="11" t="s">
        <v>464</v>
      </c>
      <c r="E2573" s="1">
        <v>0</v>
      </c>
      <c r="G2573" s="2">
        <f t="shared" si="40"/>
        <v>0</v>
      </c>
      <c r="H2573" s="2">
        <v>0</v>
      </c>
    </row>
    <row r="2574" spans="2:8">
      <c r="B2574" s="237" t="s">
        <v>851</v>
      </c>
      <c r="C2574" s="237" t="s">
        <v>885</v>
      </c>
      <c r="D2574" s="13" t="s">
        <v>465</v>
      </c>
      <c r="E2574" s="1">
        <v>0</v>
      </c>
      <c r="G2574" s="2">
        <f t="shared" si="40"/>
        <v>0</v>
      </c>
      <c r="H2574" s="2">
        <v>0</v>
      </c>
    </row>
    <row r="2575" spans="2:8">
      <c r="B2575" s="237" t="s">
        <v>851</v>
      </c>
      <c r="C2575" s="237" t="s">
        <v>885</v>
      </c>
      <c r="D2575" s="12" t="s">
        <v>937</v>
      </c>
      <c r="E2575" s="1">
        <v>0</v>
      </c>
      <c r="G2575" s="2">
        <f t="shared" si="40"/>
        <v>0</v>
      </c>
      <c r="H2575" s="2">
        <v>0</v>
      </c>
    </row>
    <row r="2576" spans="2:8">
      <c r="B2576" s="237" t="s">
        <v>101</v>
      </c>
      <c r="C2576" s="237" t="s">
        <v>763</v>
      </c>
      <c r="D2576" s="5" t="s">
        <v>458</v>
      </c>
      <c r="E2576" s="1">
        <v>0</v>
      </c>
      <c r="G2576" s="2">
        <f t="shared" si="40"/>
        <v>0</v>
      </c>
      <c r="H2576" s="2">
        <v>0</v>
      </c>
    </row>
    <row r="2577" spans="2:8">
      <c r="B2577" s="237" t="s">
        <v>101</v>
      </c>
      <c r="C2577" s="237" t="s">
        <v>763</v>
      </c>
      <c r="D2577" s="6" t="s">
        <v>459</v>
      </c>
      <c r="E2577" s="1">
        <v>0</v>
      </c>
      <c r="G2577" s="2">
        <f t="shared" si="40"/>
        <v>0</v>
      </c>
      <c r="H2577" s="2">
        <v>0</v>
      </c>
    </row>
    <row r="2578" spans="2:8">
      <c r="B2578" s="237" t="s">
        <v>101</v>
      </c>
      <c r="C2578" s="237" t="s">
        <v>763</v>
      </c>
      <c r="D2578" s="7" t="s">
        <v>460</v>
      </c>
      <c r="E2578" s="1">
        <v>0</v>
      </c>
      <c r="G2578" s="2">
        <f t="shared" si="40"/>
        <v>0</v>
      </c>
      <c r="H2578" s="2">
        <v>0</v>
      </c>
    </row>
    <row r="2579" spans="2:8">
      <c r="B2579" s="237" t="s">
        <v>101</v>
      </c>
      <c r="C2579" s="237" t="s">
        <v>763</v>
      </c>
      <c r="D2579" s="8" t="s">
        <v>461</v>
      </c>
      <c r="E2579" s="1">
        <v>0</v>
      </c>
      <c r="G2579" s="2">
        <f t="shared" si="40"/>
        <v>0</v>
      </c>
      <c r="H2579" s="2">
        <v>0</v>
      </c>
    </row>
    <row r="2580" spans="2:8">
      <c r="B2580" s="237" t="s">
        <v>101</v>
      </c>
      <c r="C2580" s="237" t="s">
        <v>763</v>
      </c>
      <c r="D2580" s="9" t="s">
        <v>462</v>
      </c>
      <c r="E2580" s="1">
        <v>0</v>
      </c>
      <c r="G2580" s="2">
        <f t="shared" si="40"/>
        <v>0</v>
      </c>
      <c r="H2580" s="2">
        <v>0</v>
      </c>
    </row>
    <row r="2581" spans="2:8">
      <c r="B2581" s="237" t="s">
        <v>101</v>
      </c>
      <c r="C2581" s="237" t="s">
        <v>763</v>
      </c>
      <c r="D2581" s="10" t="s">
        <v>463</v>
      </c>
      <c r="E2581" s="1">
        <v>0</v>
      </c>
      <c r="G2581" s="2">
        <f t="shared" si="40"/>
        <v>0</v>
      </c>
      <c r="H2581" s="2">
        <v>0</v>
      </c>
    </row>
    <row r="2582" spans="2:8">
      <c r="B2582" s="237" t="s">
        <v>101</v>
      </c>
      <c r="C2582" s="237" t="s">
        <v>763</v>
      </c>
      <c r="D2582" s="11" t="s">
        <v>464</v>
      </c>
      <c r="E2582" s="1">
        <v>0</v>
      </c>
      <c r="G2582" s="2">
        <f t="shared" si="40"/>
        <v>0</v>
      </c>
      <c r="H2582" s="2">
        <v>0</v>
      </c>
    </row>
    <row r="2583" spans="2:8">
      <c r="B2583" s="237" t="s">
        <v>101</v>
      </c>
      <c r="C2583" s="237" t="s">
        <v>763</v>
      </c>
      <c r="D2583" s="13" t="s">
        <v>465</v>
      </c>
      <c r="E2583" s="1">
        <v>0</v>
      </c>
      <c r="G2583" s="2">
        <f t="shared" si="40"/>
        <v>0</v>
      </c>
      <c r="H2583" s="2">
        <v>0</v>
      </c>
    </row>
    <row r="2584" spans="2:8">
      <c r="B2584" s="237" t="s">
        <v>101</v>
      </c>
      <c r="C2584" s="237" t="s">
        <v>763</v>
      </c>
      <c r="D2584" s="12" t="s">
        <v>937</v>
      </c>
      <c r="E2584" s="1">
        <v>0</v>
      </c>
      <c r="G2584" s="2">
        <f t="shared" si="40"/>
        <v>0</v>
      </c>
      <c r="H2584" s="2">
        <v>0</v>
      </c>
    </row>
    <row r="2585" spans="2:8">
      <c r="B2585" s="237" t="s">
        <v>102</v>
      </c>
      <c r="C2585" s="237" t="s">
        <v>764</v>
      </c>
      <c r="D2585" s="5" t="s">
        <v>458</v>
      </c>
      <c r="E2585" s="1">
        <v>0</v>
      </c>
      <c r="G2585" s="2">
        <f t="shared" si="40"/>
        <v>0</v>
      </c>
      <c r="H2585" s="2">
        <v>0</v>
      </c>
    </row>
    <row r="2586" spans="2:8">
      <c r="B2586" s="237" t="s">
        <v>102</v>
      </c>
      <c r="C2586" s="237" t="s">
        <v>764</v>
      </c>
      <c r="D2586" s="6" t="s">
        <v>459</v>
      </c>
      <c r="E2586" s="1">
        <v>0</v>
      </c>
      <c r="G2586" s="2">
        <f t="shared" si="40"/>
        <v>0</v>
      </c>
      <c r="H2586" s="2">
        <v>0</v>
      </c>
    </row>
    <row r="2587" spans="2:8">
      <c r="B2587" s="237" t="s">
        <v>102</v>
      </c>
      <c r="C2587" s="237" t="s">
        <v>764</v>
      </c>
      <c r="D2587" s="7" t="s">
        <v>460</v>
      </c>
      <c r="E2587" s="1">
        <v>0</v>
      </c>
      <c r="G2587" s="2">
        <f t="shared" si="40"/>
        <v>0</v>
      </c>
      <c r="H2587" s="2">
        <v>0</v>
      </c>
    </row>
    <row r="2588" spans="2:8">
      <c r="B2588" s="237" t="s">
        <v>102</v>
      </c>
      <c r="C2588" s="237" t="s">
        <v>764</v>
      </c>
      <c r="D2588" s="8" t="s">
        <v>461</v>
      </c>
      <c r="E2588" s="1">
        <v>0</v>
      </c>
      <c r="G2588" s="2">
        <f t="shared" si="40"/>
        <v>0</v>
      </c>
      <c r="H2588" s="2">
        <v>0</v>
      </c>
    </row>
    <row r="2589" spans="2:8">
      <c r="B2589" s="237" t="s">
        <v>102</v>
      </c>
      <c r="C2589" s="237" t="s">
        <v>764</v>
      </c>
      <c r="D2589" s="9" t="s">
        <v>462</v>
      </c>
      <c r="E2589" s="1">
        <v>0</v>
      </c>
      <c r="G2589" s="2">
        <f t="shared" si="40"/>
        <v>0</v>
      </c>
      <c r="H2589" s="2">
        <v>0</v>
      </c>
    </row>
    <row r="2590" spans="2:8">
      <c r="B2590" s="237" t="s">
        <v>102</v>
      </c>
      <c r="C2590" s="237" t="s">
        <v>764</v>
      </c>
      <c r="D2590" s="10" t="s">
        <v>463</v>
      </c>
      <c r="E2590" s="1">
        <v>0</v>
      </c>
      <c r="G2590" s="2">
        <f t="shared" si="40"/>
        <v>0</v>
      </c>
      <c r="H2590" s="2">
        <v>0</v>
      </c>
    </row>
    <row r="2591" spans="2:8">
      <c r="B2591" s="237" t="s">
        <v>102</v>
      </c>
      <c r="C2591" s="237" t="s">
        <v>764</v>
      </c>
      <c r="D2591" s="11" t="s">
        <v>464</v>
      </c>
      <c r="E2591" s="1">
        <v>0</v>
      </c>
      <c r="G2591" s="2">
        <f t="shared" si="40"/>
        <v>0</v>
      </c>
      <c r="H2591" s="2">
        <v>0</v>
      </c>
    </row>
    <row r="2592" spans="2:8">
      <c r="B2592" s="237" t="s">
        <v>102</v>
      </c>
      <c r="C2592" s="237" t="s">
        <v>764</v>
      </c>
      <c r="D2592" s="13" t="s">
        <v>465</v>
      </c>
      <c r="E2592" s="1">
        <v>0</v>
      </c>
      <c r="G2592" s="2">
        <f t="shared" si="40"/>
        <v>0</v>
      </c>
      <c r="H2592" s="2">
        <v>0</v>
      </c>
    </row>
    <row r="2593" spans="2:8">
      <c r="B2593" s="237" t="s">
        <v>102</v>
      </c>
      <c r="C2593" s="237" t="s">
        <v>764</v>
      </c>
      <c r="D2593" s="12" t="s">
        <v>937</v>
      </c>
      <c r="E2593" s="1">
        <v>0</v>
      </c>
      <c r="G2593" s="2">
        <f t="shared" si="40"/>
        <v>0</v>
      </c>
      <c r="H2593" s="2">
        <v>0</v>
      </c>
    </row>
    <row r="2594" spans="2:8">
      <c r="B2594" s="237" t="s">
        <v>103</v>
      </c>
      <c r="C2594" s="237" t="s">
        <v>765</v>
      </c>
      <c r="D2594" s="5" t="s">
        <v>458</v>
      </c>
      <c r="E2594" s="1">
        <v>0</v>
      </c>
      <c r="G2594" s="2">
        <f t="shared" si="40"/>
        <v>0</v>
      </c>
      <c r="H2594" s="2">
        <v>0</v>
      </c>
    </row>
    <row r="2595" spans="2:8">
      <c r="B2595" s="237" t="s">
        <v>103</v>
      </c>
      <c r="C2595" s="237" t="s">
        <v>765</v>
      </c>
      <c r="D2595" s="6" t="s">
        <v>459</v>
      </c>
      <c r="E2595" s="1">
        <v>0</v>
      </c>
      <c r="G2595" s="2">
        <f t="shared" si="40"/>
        <v>0</v>
      </c>
      <c r="H2595" s="2">
        <v>0</v>
      </c>
    </row>
    <row r="2596" spans="2:8">
      <c r="B2596" s="237" t="s">
        <v>103</v>
      </c>
      <c r="C2596" s="237" t="s">
        <v>765</v>
      </c>
      <c r="D2596" s="7" t="s">
        <v>460</v>
      </c>
      <c r="E2596" s="1">
        <v>0</v>
      </c>
      <c r="G2596" s="2">
        <f t="shared" si="40"/>
        <v>0</v>
      </c>
      <c r="H2596" s="2">
        <v>0</v>
      </c>
    </row>
    <row r="2597" spans="2:8">
      <c r="B2597" s="237" t="s">
        <v>103</v>
      </c>
      <c r="C2597" s="237" t="s">
        <v>765</v>
      </c>
      <c r="D2597" s="8" t="s">
        <v>461</v>
      </c>
      <c r="E2597" s="1">
        <v>0</v>
      </c>
      <c r="G2597" s="2">
        <f t="shared" si="40"/>
        <v>0</v>
      </c>
      <c r="H2597" s="2">
        <v>0</v>
      </c>
    </row>
    <row r="2598" spans="2:8">
      <c r="B2598" s="237" t="s">
        <v>103</v>
      </c>
      <c r="C2598" s="237" t="s">
        <v>765</v>
      </c>
      <c r="D2598" s="9" t="s">
        <v>462</v>
      </c>
      <c r="E2598" s="1">
        <v>0</v>
      </c>
      <c r="G2598" s="2">
        <f t="shared" si="40"/>
        <v>0</v>
      </c>
      <c r="H2598" s="2">
        <v>0</v>
      </c>
    </row>
    <row r="2599" spans="2:8">
      <c r="B2599" s="237" t="s">
        <v>103</v>
      </c>
      <c r="C2599" s="237" t="s">
        <v>765</v>
      </c>
      <c r="D2599" s="10" t="s">
        <v>463</v>
      </c>
      <c r="E2599" s="1">
        <v>0</v>
      </c>
      <c r="G2599" s="2">
        <f t="shared" si="40"/>
        <v>0</v>
      </c>
      <c r="H2599" s="2">
        <v>0</v>
      </c>
    </row>
    <row r="2600" spans="2:8">
      <c r="B2600" s="237" t="s">
        <v>103</v>
      </c>
      <c r="C2600" s="237" t="s">
        <v>765</v>
      </c>
      <c r="D2600" s="11" t="s">
        <v>464</v>
      </c>
      <c r="E2600" s="1">
        <v>0</v>
      </c>
      <c r="G2600" s="2">
        <f t="shared" si="40"/>
        <v>0</v>
      </c>
      <c r="H2600" s="2">
        <v>0</v>
      </c>
    </row>
    <row r="2601" spans="2:8">
      <c r="B2601" s="237" t="s">
        <v>103</v>
      </c>
      <c r="C2601" s="237" t="s">
        <v>765</v>
      </c>
      <c r="D2601" s="13" t="s">
        <v>465</v>
      </c>
      <c r="E2601" s="1">
        <v>0</v>
      </c>
      <c r="G2601" s="2">
        <f t="shared" si="40"/>
        <v>0</v>
      </c>
      <c r="H2601" s="2">
        <v>0</v>
      </c>
    </row>
    <row r="2602" spans="2:8">
      <c r="B2602" s="237" t="s">
        <v>103</v>
      </c>
      <c r="C2602" s="237" t="s">
        <v>765</v>
      </c>
      <c r="D2602" s="12" t="s">
        <v>937</v>
      </c>
      <c r="E2602" s="1">
        <v>0</v>
      </c>
      <c r="G2602" s="2">
        <f t="shared" si="40"/>
        <v>0</v>
      </c>
      <c r="H2602" s="2">
        <v>0</v>
      </c>
    </row>
    <row r="2603" spans="2:8">
      <c r="B2603" s="237" t="s">
        <v>106</v>
      </c>
      <c r="C2603" s="237" t="s">
        <v>766</v>
      </c>
      <c r="D2603" s="5" t="s">
        <v>458</v>
      </c>
      <c r="E2603" s="1">
        <v>0</v>
      </c>
      <c r="G2603" s="2">
        <f t="shared" si="40"/>
        <v>0</v>
      </c>
      <c r="H2603" s="2">
        <v>0</v>
      </c>
    </row>
    <row r="2604" spans="2:8">
      <c r="B2604" s="237" t="s">
        <v>106</v>
      </c>
      <c r="C2604" s="237" t="s">
        <v>766</v>
      </c>
      <c r="D2604" s="6" t="s">
        <v>459</v>
      </c>
      <c r="E2604" s="1">
        <v>0</v>
      </c>
      <c r="G2604" s="2">
        <f t="shared" si="40"/>
        <v>0</v>
      </c>
      <c r="H2604" s="2">
        <v>0</v>
      </c>
    </row>
    <row r="2605" spans="2:8">
      <c r="B2605" s="237" t="s">
        <v>106</v>
      </c>
      <c r="C2605" s="237" t="s">
        <v>766</v>
      </c>
      <c r="D2605" s="7" t="s">
        <v>460</v>
      </c>
      <c r="E2605" s="1">
        <v>0</v>
      </c>
      <c r="G2605" s="2">
        <f t="shared" si="40"/>
        <v>0</v>
      </c>
      <c r="H2605" s="2">
        <v>0</v>
      </c>
    </row>
    <row r="2606" spans="2:8">
      <c r="B2606" s="237" t="s">
        <v>106</v>
      </c>
      <c r="C2606" s="237" t="s">
        <v>766</v>
      </c>
      <c r="D2606" s="8" t="s">
        <v>461</v>
      </c>
      <c r="E2606" s="1">
        <v>0</v>
      </c>
      <c r="G2606" s="2">
        <f t="shared" si="40"/>
        <v>0</v>
      </c>
      <c r="H2606" s="2">
        <v>0</v>
      </c>
    </row>
    <row r="2607" spans="2:8">
      <c r="B2607" s="237" t="s">
        <v>106</v>
      </c>
      <c r="C2607" s="237" t="s">
        <v>766</v>
      </c>
      <c r="D2607" s="9" t="s">
        <v>462</v>
      </c>
      <c r="E2607" s="1">
        <v>0</v>
      </c>
      <c r="G2607" s="2">
        <f t="shared" si="40"/>
        <v>0</v>
      </c>
      <c r="H2607" s="2">
        <v>0</v>
      </c>
    </row>
    <row r="2608" spans="2:8">
      <c r="B2608" s="237" t="s">
        <v>106</v>
      </c>
      <c r="C2608" s="237" t="s">
        <v>766</v>
      </c>
      <c r="D2608" s="10" t="s">
        <v>463</v>
      </c>
      <c r="E2608" s="1">
        <v>0</v>
      </c>
      <c r="G2608" s="2">
        <f t="shared" si="40"/>
        <v>0</v>
      </c>
      <c r="H2608" s="2">
        <v>0</v>
      </c>
    </row>
    <row r="2609" spans="2:8">
      <c r="B2609" s="237" t="s">
        <v>106</v>
      </c>
      <c r="C2609" s="237" t="s">
        <v>766</v>
      </c>
      <c r="D2609" s="11" t="s">
        <v>464</v>
      </c>
      <c r="E2609" s="1">
        <v>0</v>
      </c>
      <c r="G2609" s="2">
        <f t="shared" si="40"/>
        <v>0</v>
      </c>
      <c r="H2609" s="2">
        <v>0</v>
      </c>
    </row>
    <row r="2610" spans="2:8">
      <c r="B2610" s="237" t="s">
        <v>106</v>
      </c>
      <c r="C2610" s="237" t="s">
        <v>766</v>
      </c>
      <c r="D2610" s="13" t="s">
        <v>465</v>
      </c>
      <c r="E2610" s="1">
        <v>0</v>
      </c>
      <c r="G2610" s="2">
        <f t="shared" si="40"/>
        <v>0</v>
      </c>
      <c r="H2610" s="2">
        <v>0</v>
      </c>
    </row>
    <row r="2611" spans="2:8">
      <c r="B2611" s="237" t="s">
        <v>106</v>
      </c>
      <c r="C2611" s="237" t="s">
        <v>766</v>
      </c>
      <c r="D2611" s="12" t="s">
        <v>937</v>
      </c>
      <c r="E2611" s="1">
        <v>0</v>
      </c>
      <c r="G2611" s="2">
        <f t="shared" si="40"/>
        <v>0</v>
      </c>
      <c r="H2611" s="2">
        <v>0</v>
      </c>
    </row>
    <row r="2612" spans="2:8">
      <c r="B2612" s="237" t="s">
        <v>104</v>
      </c>
      <c r="C2612" s="237" t="s">
        <v>767</v>
      </c>
      <c r="D2612" s="5" t="s">
        <v>458</v>
      </c>
      <c r="E2612" s="1">
        <v>0</v>
      </c>
      <c r="G2612" s="2">
        <f t="shared" si="40"/>
        <v>0</v>
      </c>
      <c r="H2612" s="2">
        <v>0</v>
      </c>
    </row>
    <row r="2613" spans="2:8">
      <c r="B2613" s="237" t="s">
        <v>104</v>
      </c>
      <c r="C2613" s="237" t="s">
        <v>767</v>
      </c>
      <c r="D2613" s="6" t="s">
        <v>459</v>
      </c>
      <c r="E2613" s="1">
        <v>0</v>
      </c>
      <c r="G2613" s="2">
        <f t="shared" si="40"/>
        <v>0</v>
      </c>
      <c r="H2613" s="2">
        <v>0</v>
      </c>
    </row>
    <row r="2614" spans="2:8">
      <c r="B2614" s="237" t="s">
        <v>104</v>
      </c>
      <c r="C2614" s="237" t="s">
        <v>767</v>
      </c>
      <c r="D2614" s="7" t="s">
        <v>460</v>
      </c>
      <c r="E2614" s="1">
        <v>0</v>
      </c>
      <c r="G2614" s="2">
        <f t="shared" si="40"/>
        <v>0</v>
      </c>
      <c r="H2614" s="2">
        <v>0</v>
      </c>
    </row>
    <row r="2615" spans="2:8">
      <c r="B2615" s="237" t="s">
        <v>104</v>
      </c>
      <c r="C2615" s="237" t="s">
        <v>767</v>
      </c>
      <c r="D2615" s="8" t="s">
        <v>461</v>
      </c>
      <c r="E2615" s="1">
        <v>0</v>
      </c>
      <c r="G2615" s="2">
        <f t="shared" si="40"/>
        <v>0</v>
      </c>
      <c r="H2615" s="2">
        <v>0</v>
      </c>
    </row>
    <row r="2616" spans="2:8">
      <c r="B2616" s="237" t="s">
        <v>104</v>
      </c>
      <c r="C2616" s="237" t="s">
        <v>767</v>
      </c>
      <c r="D2616" s="9" t="s">
        <v>462</v>
      </c>
      <c r="E2616" s="1">
        <v>0</v>
      </c>
      <c r="G2616" s="2">
        <f t="shared" si="40"/>
        <v>0</v>
      </c>
      <c r="H2616" s="2">
        <v>0</v>
      </c>
    </row>
    <row r="2617" spans="2:8">
      <c r="B2617" s="237" t="s">
        <v>104</v>
      </c>
      <c r="C2617" s="237" t="s">
        <v>767</v>
      </c>
      <c r="D2617" s="10" t="s">
        <v>463</v>
      </c>
      <c r="E2617" s="1">
        <v>0</v>
      </c>
      <c r="G2617" s="2">
        <f t="shared" si="40"/>
        <v>0</v>
      </c>
      <c r="H2617" s="2">
        <v>0</v>
      </c>
    </row>
    <row r="2618" spans="2:8">
      <c r="B2618" s="237" t="s">
        <v>104</v>
      </c>
      <c r="C2618" s="237" t="s">
        <v>767</v>
      </c>
      <c r="D2618" s="11" t="s">
        <v>464</v>
      </c>
      <c r="E2618" s="1">
        <v>0</v>
      </c>
      <c r="G2618" s="2">
        <f t="shared" si="40"/>
        <v>0</v>
      </c>
      <c r="H2618" s="2">
        <v>0</v>
      </c>
    </row>
    <row r="2619" spans="2:8">
      <c r="B2619" s="237" t="s">
        <v>104</v>
      </c>
      <c r="C2619" s="237" t="s">
        <v>767</v>
      </c>
      <c r="D2619" s="13" t="s">
        <v>465</v>
      </c>
      <c r="E2619" s="1">
        <v>0</v>
      </c>
      <c r="G2619" s="2">
        <f t="shared" si="40"/>
        <v>0</v>
      </c>
      <c r="H2619" s="2">
        <v>0</v>
      </c>
    </row>
    <row r="2620" spans="2:8">
      <c r="B2620" s="237" t="s">
        <v>104</v>
      </c>
      <c r="C2620" s="237" t="s">
        <v>767</v>
      </c>
      <c r="D2620" s="12" t="s">
        <v>937</v>
      </c>
      <c r="E2620" s="1">
        <v>0</v>
      </c>
      <c r="G2620" s="2">
        <f t="shared" si="40"/>
        <v>0</v>
      </c>
      <c r="H2620" s="2">
        <v>0</v>
      </c>
    </row>
    <row r="2621" spans="2:8">
      <c r="B2621" s="237" t="s">
        <v>105</v>
      </c>
      <c r="C2621" s="237" t="s">
        <v>768</v>
      </c>
      <c r="D2621" s="5" t="s">
        <v>458</v>
      </c>
      <c r="E2621" s="1">
        <v>0</v>
      </c>
      <c r="G2621" s="2">
        <f t="shared" si="40"/>
        <v>0</v>
      </c>
      <c r="H2621" s="2">
        <v>0</v>
      </c>
    </row>
    <row r="2622" spans="2:8">
      <c r="B2622" s="237" t="s">
        <v>105</v>
      </c>
      <c r="C2622" s="237" t="s">
        <v>768</v>
      </c>
      <c r="D2622" s="6" t="s">
        <v>459</v>
      </c>
      <c r="E2622" s="1">
        <v>0</v>
      </c>
      <c r="G2622" s="2">
        <f t="shared" si="40"/>
        <v>0</v>
      </c>
      <c r="H2622" s="2">
        <v>0</v>
      </c>
    </row>
    <row r="2623" spans="2:8">
      <c r="B2623" s="237" t="s">
        <v>105</v>
      </c>
      <c r="C2623" s="237" t="s">
        <v>768</v>
      </c>
      <c r="D2623" s="7" t="s">
        <v>460</v>
      </c>
      <c r="E2623" s="1">
        <v>0</v>
      </c>
      <c r="G2623" s="2">
        <f t="shared" si="40"/>
        <v>0</v>
      </c>
      <c r="H2623" s="2">
        <v>0</v>
      </c>
    </row>
    <row r="2624" spans="2:8">
      <c r="B2624" s="237" t="s">
        <v>105</v>
      </c>
      <c r="C2624" s="237" t="s">
        <v>768</v>
      </c>
      <c r="D2624" s="8" t="s">
        <v>461</v>
      </c>
      <c r="E2624" s="1">
        <v>0</v>
      </c>
      <c r="G2624" s="2">
        <f t="shared" si="40"/>
        <v>0</v>
      </c>
      <c r="H2624" s="2">
        <v>0</v>
      </c>
    </row>
    <row r="2625" spans="2:8">
      <c r="B2625" s="237" t="s">
        <v>105</v>
      </c>
      <c r="C2625" s="237" t="s">
        <v>768</v>
      </c>
      <c r="D2625" s="9" t="s">
        <v>462</v>
      </c>
      <c r="E2625" s="1">
        <v>0</v>
      </c>
      <c r="G2625" s="2">
        <f t="shared" si="40"/>
        <v>0</v>
      </c>
      <c r="H2625" s="2">
        <v>0</v>
      </c>
    </row>
    <row r="2626" spans="2:8">
      <c r="B2626" s="237" t="s">
        <v>105</v>
      </c>
      <c r="C2626" s="237" t="s">
        <v>768</v>
      </c>
      <c r="D2626" s="10" t="s">
        <v>463</v>
      </c>
      <c r="E2626" s="1">
        <v>0</v>
      </c>
      <c r="G2626" s="2">
        <f t="shared" ref="G2626:G2689" si="41">E2626*F2626</f>
        <v>0</v>
      </c>
      <c r="H2626" s="2">
        <v>0</v>
      </c>
    </row>
    <row r="2627" spans="2:8">
      <c r="B2627" s="237" t="s">
        <v>105</v>
      </c>
      <c r="C2627" s="237" t="s">
        <v>768</v>
      </c>
      <c r="D2627" s="11" t="s">
        <v>464</v>
      </c>
      <c r="E2627" s="1">
        <v>0</v>
      </c>
      <c r="G2627" s="2">
        <f t="shared" si="41"/>
        <v>0</v>
      </c>
      <c r="H2627" s="2">
        <v>0</v>
      </c>
    </row>
    <row r="2628" spans="2:8">
      <c r="B2628" s="237" t="s">
        <v>105</v>
      </c>
      <c r="C2628" s="237" t="s">
        <v>768</v>
      </c>
      <c r="D2628" s="13" t="s">
        <v>465</v>
      </c>
      <c r="E2628" s="1">
        <v>0</v>
      </c>
      <c r="G2628" s="2">
        <f t="shared" si="41"/>
        <v>0</v>
      </c>
      <c r="H2628" s="2">
        <v>0</v>
      </c>
    </row>
    <row r="2629" spans="2:8">
      <c r="B2629" s="237" t="s">
        <v>105</v>
      </c>
      <c r="C2629" s="237" t="s">
        <v>768</v>
      </c>
      <c r="D2629" s="12" t="s">
        <v>937</v>
      </c>
      <c r="E2629" s="1">
        <v>0</v>
      </c>
      <c r="G2629" s="2">
        <f t="shared" si="41"/>
        <v>0</v>
      </c>
      <c r="H2629" s="2">
        <v>0</v>
      </c>
    </row>
    <row r="2630" spans="2:8">
      <c r="B2630" s="237" t="s">
        <v>111</v>
      </c>
      <c r="C2630" s="237" t="s">
        <v>769</v>
      </c>
      <c r="D2630" s="5" t="s">
        <v>458</v>
      </c>
      <c r="E2630" s="1">
        <v>0</v>
      </c>
      <c r="G2630" s="2">
        <f t="shared" si="41"/>
        <v>0</v>
      </c>
      <c r="H2630" s="2">
        <v>0</v>
      </c>
    </row>
    <row r="2631" spans="2:8">
      <c r="B2631" s="237" t="s">
        <v>111</v>
      </c>
      <c r="C2631" s="237" t="s">
        <v>769</v>
      </c>
      <c r="D2631" s="6" t="s">
        <v>459</v>
      </c>
      <c r="E2631" s="1">
        <v>0</v>
      </c>
      <c r="G2631" s="2">
        <f t="shared" si="41"/>
        <v>0</v>
      </c>
      <c r="H2631" s="2">
        <v>0</v>
      </c>
    </row>
    <row r="2632" spans="2:8">
      <c r="B2632" s="237" t="s">
        <v>111</v>
      </c>
      <c r="C2632" s="237" t="s">
        <v>769</v>
      </c>
      <c r="D2632" s="7" t="s">
        <v>460</v>
      </c>
      <c r="E2632" s="1">
        <v>0</v>
      </c>
      <c r="G2632" s="2">
        <f t="shared" si="41"/>
        <v>0</v>
      </c>
      <c r="H2632" s="2">
        <v>0</v>
      </c>
    </row>
    <row r="2633" spans="2:8">
      <c r="B2633" s="237" t="s">
        <v>111</v>
      </c>
      <c r="C2633" s="237" t="s">
        <v>769</v>
      </c>
      <c r="D2633" s="8" t="s">
        <v>461</v>
      </c>
      <c r="E2633" s="1">
        <v>0</v>
      </c>
      <c r="G2633" s="2">
        <f t="shared" si="41"/>
        <v>0</v>
      </c>
      <c r="H2633" s="2">
        <v>0</v>
      </c>
    </row>
    <row r="2634" spans="2:8">
      <c r="B2634" s="237" t="s">
        <v>111</v>
      </c>
      <c r="C2634" s="237" t="s">
        <v>769</v>
      </c>
      <c r="D2634" s="9" t="s">
        <v>462</v>
      </c>
      <c r="E2634" s="1">
        <v>0</v>
      </c>
      <c r="G2634" s="2">
        <f t="shared" si="41"/>
        <v>0</v>
      </c>
      <c r="H2634" s="2">
        <v>0</v>
      </c>
    </row>
    <row r="2635" spans="2:8">
      <c r="B2635" s="237" t="s">
        <v>111</v>
      </c>
      <c r="C2635" s="237" t="s">
        <v>769</v>
      </c>
      <c r="D2635" s="10" t="s">
        <v>463</v>
      </c>
      <c r="E2635" s="1">
        <v>0</v>
      </c>
      <c r="G2635" s="2">
        <f t="shared" si="41"/>
        <v>0</v>
      </c>
      <c r="H2635" s="2">
        <v>0</v>
      </c>
    </row>
    <row r="2636" spans="2:8">
      <c r="B2636" s="237" t="s">
        <v>111</v>
      </c>
      <c r="C2636" s="237" t="s">
        <v>769</v>
      </c>
      <c r="D2636" s="11" t="s">
        <v>464</v>
      </c>
      <c r="E2636" s="1">
        <v>0</v>
      </c>
      <c r="G2636" s="2">
        <f t="shared" si="41"/>
        <v>0</v>
      </c>
      <c r="H2636" s="2">
        <v>0</v>
      </c>
    </row>
    <row r="2637" spans="2:8">
      <c r="B2637" s="237" t="s">
        <v>111</v>
      </c>
      <c r="C2637" s="237" t="s">
        <v>769</v>
      </c>
      <c r="D2637" s="13" t="s">
        <v>465</v>
      </c>
      <c r="E2637" s="1">
        <v>0</v>
      </c>
      <c r="G2637" s="2">
        <f t="shared" si="41"/>
        <v>0</v>
      </c>
      <c r="H2637" s="2">
        <v>0</v>
      </c>
    </row>
    <row r="2638" spans="2:8">
      <c r="B2638" s="237" t="s">
        <v>111</v>
      </c>
      <c r="C2638" s="237" t="s">
        <v>769</v>
      </c>
      <c r="D2638" s="12" t="s">
        <v>937</v>
      </c>
      <c r="E2638" s="1">
        <v>0</v>
      </c>
      <c r="G2638" s="2">
        <f t="shared" si="41"/>
        <v>0</v>
      </c>
      <c r="H2638" s="2">
        <v>0</v>
      </c>
    </row>
    <row r="2639" spans="2:8">
      <c r="B2639" s="237" t="s">
        <v>112</v>
      </c>
      <c r="C2639" s="237" t="s">
        <v>770</v>
      </c>
      <c r="D2639" s="5" t="s">
        <v>458</v>
      </c>
      <c r="E2639" s="1">
        <v>0</v>
      </c>
      <c r="G2639" s="2">
        <f t="shared" si="41"/>
        <v>0</v>
      </c>
      <c r="H2639" s="2">
        <v>0</v>
      </c>
    </row>
    <row r="2640" spans="2:8">
      <c r="B2640" s="237" t="s">
        <v>112</v>
      </c>
      <c r="C2640" s="237" t="s">
        <v>770</v>
      </c>
      <c r="D2640" s="6" t="s">
        <v>459</v>
      </c>
      <c r="E2640" s="1">
        <v>0</v>
      </c>
      <c r="G2640" s="2">
        <f t="shared" si="41"/>
        <v>0</v>
      </c>
      <c r="H2640" s="2">
        <v>0</v>
      </c>
    </row>
    <row r="2641" spans="2:8">
      <c r="B2641" s="237" t="s">
        <v>112</v>
      </c>
      <c r="C2641" s="237" t="s">
        <v>770</v>
      </c>
      <c r="D2641" s="7" t="s">
        <v>460</v>
      </c>
      <c r="E2641" s="1">
        <v>0</v>
      </c>
      <c r="G2641" s="2">
        <f t="shared" si="41"/>
        <v>0</v>
      </c>
      <c r="H2641" s="2">
        <v>0</v>
      </c>
    </row>
    <row r="2642" spans="2:8">
      <c r="B2642" s="237" t="s">
        <v>112</v>
      </c>
      <c r="C2642" s="237" t="s">
        <v>770</v>
      </c>
      <c r="D2642" s="8" t="s">
        <v>461</v>
      </c>
      <c r="E2642" s="1">
        <v>0</v>
      </c>
      <c r="G2642" s="2">
        <f t="shared" si="41"/>
        <v>0</v>
      </c>
      <c r="H2642" s="2">
        <v>0</v>
      </c>
    </row>
    <row r="2643" spans="2:8">
      <c r="B2643" s="237" t="s">
        <v>112</v>
      </c>
      <c r="C2643" s="237" t="s">
        <v>770</v>
      </c>
      <c r="D2643" s="9" t="s">
        <v>462</v>
      </c>
      <c r="E2643" s="1">
        <v>0</v>
      </c>
      <c r="G2643" s="2">
        <f t="shared" si="41"/>
        <v>0</v>
      </c>
      <c r="H2643" s="2">
        <v>0</v>
      </c>
    </row>
    <row r="2644" spans="2:8">
      <c r="B2644" s="237" t="s">
        <v>112</v>
      </c>
      <c r="C2644" s="237" t="s">
        <v>770</v>
      </c>
      <c r="D2644" s="10" t="s">
        <v>463</v>
      </c>
      <c r="E2644" s="1">
        <v>0</v>
      </c>
      <c r="G2644" s="2">
        <f t="shared" si="41"/>
        <v>0</v>
      </c>
      <c r="H2644" s="2">
        <v>0</v>
      </c>
    </row>
    <row r="2645" spans="2:8">
      <c r="B2645" s="237" t="s">
        <v>112</v>
      </c>
      <c r="C2645" s="237" t="s">
        <v>770</v>
      </c>
      <c r="D2645" s="11" t="s">
        <v>464</v>
      </c>
      <c r="E2645" s="1">
        <v>0</v>
      </c>
      <c r="G2645" s="2">
        <f t="shared" si="41"/>
        <v>0</v>
      </c>
      <c r="H2645" s="2">
        <v>0</v>
      </c>
    </row>
    <row r="2646" spans="2:8">
      <c r="B2646" s="237" t="s">
        <v>112</v>
      </c>
      <c r="C2646" s="237" t="s">
        <v>770</v>
      </c>
      <c r="D2646" s="13" t="s">
        <v>465</v>
      </c>
      <c r="E2646" s="1">
        <v>0</v>
      </c>
      <c r="G2646" s="2">
        <f t="shared" si="41"/>
        <v>0</v>
      </c>
      <c r="H2646" s="2">
        <v>0</v>
      </c>
    </row>
    <row r="2647" spans="2:8">
      <c r="B2647" s="237" t="s">
        <v>112</v>
      </c>
      <c r="C2647" s="237" t="s">
        <v>770</v>
      </c>
      <c r="D2647" s="12" t="s">
        <v>937</v>
      </c>
      <c r="E2647" s="1">
        <v>0</v>
      </c>
      <c r="G2647" s="2">
        <f t="shared" si="41"/>
        <v>0</v>
      </c>
      <c r="H2647" s="2">
        <v>0</v>
      </c>
    </row>
    <row r="2648" spans="2:8">
      <c r="B2648" s="237" t="s">
        <v>107</v>
      </c>
      <c r="C2648" s="237" t="s">
        <v>771</v>
      </c>
      <c r="D2648" s="5" t="s">
        <v>458</v>
      </c>
      <c r="E2648" s="1">
        <v>0</v>
      </c>
      <c r="G2648" s="2">
        <f t="shared" si="41"/>
        <v>0</v>
      </c>
      <c r="H2648" s="2">
        <v>0</v>
      </c>
    </row>
    <row r="2649" spans="2:8">
      <c r="B2649" s="237" t="s">
        <v>107</v>
      </c>
      <c r="C2649" s="237" t="s">
        <v>771</v>
      </c>
      <c r="D2649" s="6" t="s">
        <v>459</v>
      </c>
      <c r="E2649" s="1">
        <v>0</v>
      </c>
      <c r="G2649" s="2">
        <f t="shared" si="41"/>
        <v>0</v>
      </c>
      <c r="H2649" s="2">
        <v>0</v>
      </c>
    </row>
    <row r="2650" spans="2:8">
      <c r="B2650" s="237" t="s">
        <v>107</v>
      </c>
      <c r="C2650" s="237" t="s">
        <v>771</v>
      </c>
      <c r="D2650" s="7" t="s">
        <v>460</v>
      </c>
      <c r="E2650" s="1">
        <v>0</v>
      </c>
      <c r="G2650" s="2">
        <f t="shared" si="41"/>
        <v>0</v>
      </c>
      <c r="H2650" s="2">
        <v>0</v>
      </c>
    </row>
    <row r="2651" spans="2:8">
      <c r="B2651" s="237" t="s">
        <v>107</v>
      </c>
      <c r="C2651" s="237" t="s">
        <v>771</v>
      </c>
      <c r="D2651" s="8" t="s">
        <v>461</v>
      </c>
      <c r="E2651" s="1">
        <v>0</v>
      </c>
      <c r="G2651" s="2">
        <f t="shared" si="41"/>
        <v>0</v>
      </c>
      <c r="H2651" s="2">
        <v>0</v>
      </c>
    </row>
    <row r="2652" spans="2:8">
      <c r="B2652" s="237" t="s">
        <v>107</v>
      </c>
      <c r="C2652" s="237" t="s">
        <v>771</v>
      </c>
      <c r="D2652" s="9" t="s">
        <v>462</v>
      </c>
      <c r="E2652" s="1">
        <v>0</v>
      </c>
      <c r="G2652" s="2">
        <f t="shared" si="41"/>
        <v>0</v>
      </c>
      <c r="H2652" s="2">
        <v>0</v>
      </c>
    </row>
    <row r="2653" spans="2:8">
      <c r="B2653" s="237" t="s">
        <v>107</v>
      </c>
      <c r="C2653" s="237" t="s">
        <v>771</v>
      </c>
      <c r="D2653" s="10" t="s">
        <v>463</v>
      </c>
      <c r="E2653" s="1">
        <v>0</v>
      </c>
      <c r="G2653" s="2">
        <f t="shared" si="41"/>
        <v>0</v>
      </c>
      <c r="H2653" s="2">
        <v>0</v>
      </c>
    </row>
    <row r="2654" spans="2:8">
      <c r="B2654" s="237" t="s">
        <v>107</v>
      </c>
      <c r="C2654" s="237" t="s">
        <v>771</v>
      </c>
      <c r="D2654" s="11" t="s">
        <v>464</v>
      </c>
      <c r="E2654" s="1">
        <v>0</v>
      </c>
      <c r="G2654" s="2">
        <f t="shared" si="41"/>
        <v>0</v>
      </c>
      <c r="H2654" s="2">
        <v>0</v>
      </c>
    </row>
    <row r="2655" spans="2:8">
      <c r="B2655" s="237" t="s">
        <v>107</v>
      </c>
      <c r="C2655" s="237" t="s">
        <v>771</v>
      </c>
      <c r="D2655" s="13" t="s">
        <v>465</v>
      </c>
      <c r="E2655" s="1">
        <v>0</v>
      </c>
      <c r="G2655" s="2">
        <f t="shared" si="41"/>
        <v>0</v>
      </c>
      <c r="H2655" s="2">
        <v>0</v>
      </c>
    </row>
    <row r="2656" spans="2:8">
      <c r="B2656" s="237" t="s">
        <v>107</v>
      </c>
      <c r="C2656" s="237" t="s">
        <v>771</v>
      </c>
      <c r="D2656" s="12" t="s">
        <v>937</v>
      </c>
      <c r="E2656" s="1">
        <v>0</v>
      </c>
      <c r="G2656" s="2">
        <f t="shared" si="41"/>
        <v>0</v>
      </c>
      <c r="H2656" s="2">
        <v>0</v>
      </c>
    </row>
    <row r="2657" spans="2:8">
      <c r="B2657" s="237" t="s">
        <v>110</v>
      </c>
      <c r="C2657" s="237" t="s">
        <v>772</v>
      </c>
      <c r="D2657" s="5" t="s">
        <v>458</v>
      </c>
      <c r="E2657" s="1">
        <v>0</v>
      </c>
      <c r="G2657" s="2">
        <f t="shared" si="41"/>
        <v>0</v>
      </c>
      <c r="H2657" s="2">
        <v>0</v>
      </c>
    </row>
    <row r="2658" spans="2:8">
      <c r="B2658" s="237" t="s">
        <v>110</v>
      </c>
      <c r="C2658" s="237" t="s">
        <v>772</v>
      </c>
      <c r="D2658" s="6" t="s">
        <v>459</v>
      </c>
      <c r="E2658" s="1">
        <v>0</v>
      </c>
      <c r="G2658" s="2">
        <f t="shared" si="41"/>
        <v>0</v>
      </c>
      <c r="H2658" s="2">
        <v>0</v>
      </c>
    </row>
    <row r="2659" spans="2:8">
      <c r="B2659" s="237" t="s">
        <v>110</v>
      </c>
      <c r="C2659" s="237" t="s">
        <v>772</v>
      </c>
      <c r="D2659" s="7" t="s">
        <v>460</v>
      </c>
      <c r="E2659" s="1">
        <v>0</v>
      </c>
      <c r="G2659" s="2">
        <f t="shared" si="41"/>
        <v>0</v>
      </c>
      <c r="H2659" s="2">
        <v>0</v>
      </c>
    </row>
    <row r="2660" spans="2:8">
      <c r="B2660" s="237" t="s">
        <v>110</v>
      </c>
      <c r="C2660" s="237" t="s">
        <v>772</v>
      </c>
      <c r="D2660" s="8" t="s">
        <v>461</v>
      </c>
      <c r="E2660" s="1">
        <v>0</v>
      </c>
      <c r="G2660" s="2">
        <f t="shared" si="41"/>
        <v>0</v>
      </c>
      <c r="H2660" s="2">
        <v>0</v>
      </c>
    </row>
    <row r="2661" spans="2:8">
      <c r="B2661" s="237" t="s">
        <v>110</v>
      </c>
      <c r="C2661" s="237" t="s">
        <v>772</v>
      </c>
      <c r="D2661" s="9" t="s">
        <v>462</v>
      </c>
      <c r="E2661" s="1">
        <v>0</v>
      </c>
      <c r="G2661" s="2">
        <f t="shared" si="41"/>
        <v>0</v>
      </c>
      <c r="H2661" s="2">
        <v>0</v>
      </c>
    </row>
    <row r="2662" spans="2:8">
      <c r="B2662" s="237" t="s">
        <v>110</v>
      </c>
      <c r="C2662" s="237" t="s">
        <v>772</v>
      </c>
      <c r="D2662" s="10" t="s">
        <v>463</v>
      </c>
      <c r="E2662" s="1">
        <v>0</v>
      </c>
      <c r="G2662" s="2">
        <f t="shared" si="41"/>
        <v>0</v>
      </c>
      <c r="H2662" s="2">
        <v>0</v>
      </c>
    </row>
    <row r="2663" spans="2:8">
      <c r="B2663" s="237" t="s">
        <v>110</v>
      </c>
      <c r="C2663" s="237" t="s">
        <v>772</v>
      </c>
      <c r="D2663" s="11" t="s">
        <v>464</v>
      </c>
      <c r="E2663" s="1">
        <v>0</v>
      </c>
      <c r="G2663" s="2">
        <f t="shared" si="41"/>
        <v>0</v>
      </c>
      <c r="H2663" s="2">
        <v>0</v>
      </c>
    </row>
    <row r="2664" spans="2:8">
      <c r="B2664" s="237" t="s">
        <v>110</v>
      </c>
      <c r="C2664" s="237" t="s">
        <v>772</v>
      </c>
      <c r="D2664" s="13" t="s">
        <v>465</v>
      </c>
      <c r="E2664" s="1">
        <v>0</v>
      </c>
      <c r="G2664" s="2">
        <f t="shared" si="41"/>
        <v>0</v>
      </c>
      <c r="H2664" s="2">
        <v>0</v>
      </c>
    </row>
    <row r="2665" spans="2:8">
      <c r="B2665" s="237" t="s">
        <v>110</v>
      </c>
      <c r="C2665" s="237" t="s">
        <v>772</v>
      </c>
      <c r="D2665" s="12" t="s">
        <v>937</v>
      </c>
      <c r="E2665" s="1">
        <v>0</v>
      </c>
      <c r="G2665" s="2">
        <f t="shared" si="41"/>
        <v>0</v>
      </c>
      <c r="H2665" s="2">
        <v>0</v>
      </c>
    </row>
    <row r="2666" spans="2:8">
      <c r="B2666" s="237" t="s">
        <v>109</v>
      </c>
      <c r="C2666" s="237" t="s">
        <v>773</v>
      </c>
      <c r="D2666" s="5" t="s">
        <v>458</v>
      </c>
      <c r="E2666" s="1">
        <v>0</v>
      </c>
      <c r="G2666" s="2">
        <f t="shared" si="41"/>
        <v>0</v>
      </c>
      <c r="H2666" s="2">
        <v>0</v>
      </c>
    </row>
    <row r="2667" spans="2:8">
      <c r="B2667" s="237" t="s">
        <v>109</v>
      </c>
      <c r="C2667" s="237" t="s">
        <v>773</v>
      </c>
      <c r="D2667" s="6" t="s">
        <v>459</v>
      </c>
      <c r="E2667" s="1">
        <v>0</v>
      </c>
      <c r="G2667" s="2">
        <f t="shared" si="41"/>
        <v>0</v>
      </c>
      <c r="H2667" s="2">
        <v>0</v>
      </c>
    </row>
    <row r="2668" spans="2:8">
      <c r="B2668" s="237" t="s">
        <v>109</v>
      </c>
      <c r="C2668" s="237" t="s">
        <v>773</v>
      </c>
      <c r="D2668" s="7" t="s">
        <v>460</v>
      </c>
      <c r="E2668" s="1">
        <v>0</v>
      </c>
      <c r="G2668" s="2">
        <f t="shared" si="41"/>
        <v>0</v>
      </c>
      <c r="H2668" s="2">
        <v>0</v>
      </c>
    </row>
    <row r="2669" spans="2:8">
      <c r="B2669" s="237" t="s">
        <v>109</v>
      </c>
      <c r="C2669" s="237" t="s">
        <v>773</v>
      </c>
      <c r="D2669" s="8" t="s">
        <v>461</v>
      </c>
      <c r="E2669" s="1">
        <v>0</v>
      </c>
      <c r="G2669" s="2">
        <f t="shared" si="41"/>
        <v>0</v>
      </c>
      <c r="H2669" s="2">
        <v>0</v>
      </c>
    </row>
    <row r="2670" spans="2:8">
      <c r="B2670" s="237" t="s">
        <v>109</v>
      </c>
      <c r="C2670" s="237" t="s">
        <v>773</v>
      </c>
      <c r="D2670" s="9" t="s">
        <v>462</v>
      </c>
      <c r="E2670" s="1">
        <v>0</v>
      </c>
      <c r="G2670" s="2">
        <f t="shared" si="41"/>
        <v>0</v>
      </c>
      <c r="H2670" s="2">
        <v>0</v>
      </c>
    </row>
    <row r="2671" spans="2:8">
      <c r="B2671" s="237" t="s">
        <v>109</v>
      </c>
      <c r="C2671" s="237" t="s">
        <v>773</v>
      </c>
      <c r="D2671" s="10" t="s">
        <v>463</v>
      </c>
      <c r="E2671" s="1">
        <v>0</v>
      </c>
      <c r="G2671" s="2">
        <f t="shared" si="41"/>
        <v>0</v>
      </c>
      <c r="H2671" s="2">
        <v>0</v>
      </c>
    </row>
    <row r="2672" spans="2:8">
      <c r="B2672" s="237" t="s">
        <v>109</v>
      </c>
      <c r="C2672" s="237" t="s">
        <v>773</v>
      </c>
      <c r="D2672" s="11" t="s">
        <v>464</v>
      </c>
      <c r="E2672" s="1">
        <v>0</v>
      </c>
      <c r="G2672" s="2">
        <f t="shared" si="41"/>
        <v>0</v>
      </c>
      <c r="H2672" s="2">
        <v>0</v>
      </c>
    </row>
    <row r="2673" spans="2:8">
      <c r="B2673" s="237" t="s">
        <v>109</v>
      </c>
      <c r="C2673" s="237" t="s">
        <v>773</v>
      </c>
      <c r="D2673" s="13" t="s">
        <v>465</v>
      </c>
      <c r="E2673" s="1">
        <v>0</v>
      </c>
      <c r="G2673" s="2">
        <f t="shared" si="41"/>
        <v>0</v>
      </c>
      <c r="H2673" s="2">
        <v>0</v>
      </c>
    </row>
    <row r="2674" spans="2:8">
      <c r="B2674" s="237" t="s">
        <v>109</v>
      </c>
      <c r="C2674" s="237" t="s">
        <v>773</v>
      </c>
      <c r="D2674" s="12" t="s">
        <v>937</v>
      </c>
      <c r="E2674" s="1">
        <v>0</v>
      </c>
      <c r="G2674" s="2">
        <f t="shared" si="41"/>
        <v>0</v>
      </c>
      <c r="H2674" s="2">
        <v>0</v>
      </c>
    </row>
    <row r="2675" spans="2:8">
      <c r="B2675" s="237" t="s">
        <v>337</v>
      </c>
      <c r="C2675" s="237" t="s">
        <v>774</v>
      </c>
      <c r="D2675" s="5" t="s">
        <v>458</v>
      </c>
      <c r="E2675" s="1">
        <v>0</v>
      </c>
      <c r="G2675" s="2">
        <f t="shared" si="41"/>
        <v>0</v>
      </c>
      <c r="H2675" s="2">
        <v>0</v>
      </c>
    </row>
    <row r="2676" spans="2:8">
      <c r="B2676" s="237" t="s">
        <v>337</v>
      </c>
      <c r="C2676" s="237" t="s">
        <v>774</v>
      </c>
      <c r="D2676" s="6" t="s">
        <v>459</v>
      </c>
      <c r="E2676" s="1">
        <v>0</v>
      </c>
      <c r="G2676" s="2">
        <f t="shared" si="41"/>
        <v>0</v>
      </c>
      <c r="H2676" s="2">
        <v>0</v>
      </c>
    </row>
    <row r="2677" spans="2:8">
      <c r="B2677" s="237" t="s">
        <v>337</v>
      </c>
      <c r="C2677" s="237" t="s">
        <v>774</v>
      </c>
      <c r="D2677" s="7" t="s">
        <v>460</v>
      </c>
      <c r="E2677" s="1">
        <v>0</v>
      </c>
      <c r="G2677" s="2">
        <f t="shared" si="41"/>
        <v>0</v>
      </c>
      <c r="H2677" s="2">
        <v>0</v>
      </c>
    </row>
    <row r="2678" spans="2:8">
      <c r="B2678" s="237" t="s">
        <v>337</v>
      </c>
      <c r="C2678" s="237" t="s">
        <v>774</v>
      </c>
      <c r="D2678" s="8" t="s">
        <v>461</v>
      </c>
      <c r="E2678" s="1">
        <v>0</v>
      </c>
      <c r="G2678" s="2">
        <f t="shared" si="41"/>
        <v>0</v>
      </c>
      <c r="H2678" s="2">
        <v>0</v>
      </c>
    </row>
    <row r="2679" spans="2:8">
      <c r="B2679" s="237" t="s">
        <v>337</v>
      </c>
      <c r="C2679" s="237" t="s">
        <v>774</v>
      </c>
      <c r="D2679" s="9" t="s">
        <v>462</v>
      </c>
      <c r="E2679" s="1">
        <v>0</v>
      </c>
      <c r="G2679" s="2">
        <f t="shared" si="41"/>
        <v>0</v>
      </c>
      <c r="H2679" s="2">
        <v>0</v>
      </c>
    </row>
    <row r="2680" spans="2:8">
      <c r="B2680" s="237" t="s">
        <v>337</v>
      </c>
      <c r="C2680" s="237" t="s">
        <v>774</v>
      </c>
      <c r="D2680" s="10" t="s">
        <v>463</v>
      </c>
      <c r="E2680" s="1">
        <v>0</v>
      </c>
      <c r="G2680" s="2">
        <f t="shared" si="41"/>
        <v>0</v>
      </c>
      <c r="H2680" s="2">
        <v>0</v>
      </c>
    </row>
    <row r="2681" spans="2:8">
      <c r="B2681" s="237" t="s">
        <v>337</v>
      </c>
      <c r="C2681" s="237" t="s">
        <v>774</v>
      </c>
      <c r="D2681" s="11" t="s">
        <v>464</v>
      </c>
      <c r="E2681" s="1">
        <v>0</v>
      </c>
      <c r="G2681" s="2">
        <f t="shared" si="41"/>
        <v>0</v>
      </c>
      <c r="H2681" s="2">
        <v>0</v>
      </c>
    </row>
    <row r="2682" spans="2:8">
      <c r="B2682" s="237" t="s">
        <v>337</v>
      </c>
      <c r="C2682" s="237" t="s">
        <v>774</v>
      </c>
      <c r="D2682" s="13" t="s">
        <v>465</v>
      </c>
      <c r="E2682" s="1">
        <v>0</v>
      </c>
      <c r="G2682" s="2">
        <f t="shared" si="41"/>
        <v>0</v>
      </c>
      <c r="H2682" s="2">
        <v>0</v>
      </c>
    </row>
    <row r="2683" spans="2:8">
      <c r="B2683" s="237" t="s">
        <v>337</v>
      </c>
      <c r="C2683" s="237" t="s">
        <v>774</v>
      </c>
      <c r="D2683" s="12" t="s">
        <v>937</v>
      </c>
      <c r="E2683" s="1">
        <v>0</v>
      </c>
      <c r="G2683" s="2">
        <f t="shared" si="41"/>
        <v>0</v>
      </c>
      <c r="H2683" s="2">
        <v>0</v>
      </c>
    </row>
    <row r="2684" spans="2:8">
      <c r="B2684" s="237" t="s">
        <v>839</v>
      </c>
      <c r="C2684" s="237" t="s">
        <v>842</v>
      </c>
      <c r="D2684" s="5" t="s">
        <v>458</v>
      </c>
      <c r="E2684" s="1">
        <v>0</v>
      </c>
      <c r="G2684" s="2">
        <f t="shared" si="41"/>
        <v>0</v>
      </c>
      <c r="H2684" s="2">
        <v>0</v>
      </c>
    </row>
    <row r="2685" spans="2:8">
      <c r="B2685" s="237" t="s">
        <v>839</v>
      </c>
      <c r="C2685" s="237" t="s">
        <v>842</v>
      </c>
      <c r="D2685" s="6" t="s">
        <v>459</v>
      </c>
      <c r="E2685" s="1">
        <v>0</v>
      </c>
      <c r="G2685" s="2">
        <f t="shared" si="41"/>
        <v>0</v>
      </c>
      <c r="H2685" s="2">
        <v>0</v>
      </c>
    </row>
    <row r="2686" spans="2:8">
      <c r="B2686" s="237" t="s">
        <v>839</v>
      </c>
      <c r="C2686" s="237" t="s">
        <v>842</v>
      </c>
      <c r="D2686" s="7" t="s">
        <v>460</v>
      </c>
      <c r="E2686" s="1">
        <v>0</v>
      </c>
      <c r="G2686" s="2">
        <f t="shared" si="41"/>
        <v>0</v>
      </c>
      <c r="H2686" s="2">
        <v>0</v>
      </c>
    </row>
    <row r="2687" spans="2:8">
      <c r="B2687" s="237" t="s">
        <v>839</v>
      </c>
      <c r="C2687" s="237" t="s">
        <v>842</v>
      </c>
      <c r="D2687" s="8" t="s">
        <v>461</v>
      </c>
      <c r="E2687" s="1">
        <v>0</v>
      </c>
      <c r="G2687" s="2">
        <f t="shared" si="41"/>
        <v>0</v>
      </c>
      <c r="H2687" s="2">
        <v>0</v>
      </c>
    </row>
    <row r="2688" spans="2:8">
      <c r="B2688" s="237" t="s">
        <v>839</v>
      </c>
      <c r="C2688" s="237" t="s">
        <v>842</v>
      </c>
      <c r="D2688" s="9" t="s">
        <v>462</v>
      </c>
      <c r="E2688" s="1">
        <v>0</v>
      </c>
      <c r="G2688" s="2">
        <f t="shared" si="41"/>
        <v>0</v>
      </c>
      <c r="H2688" s="2">
        <v>0</v>
      </c>
    </row>
    <row r="2689" spans="2:8">
      <c r="B2689" s="237" t="s">
        <v>839</v>
      </c>
      <c r="C2689" s="237" t="s">
        <v>842</v>
      </c>
      <c r="D2689" s="10" t="s">
        <v>463</v>
      </c>
      <c r="E2689" s="1">
        <v>0</v>
      </c>
      <c r="G2689" s="2">
        <f t="shared" si="41"/>
        <v>0</v>
      </c>
      <c r="H2689" s="2">
        <v>0</v>
      </c>
    </row>
    <row r="2690" spans="2:8">
      <c r="B2690" s="237" t="s">
        <v>839</v>
      </c>
      <c r="C2690" s="237" t="s">
        <v>842</v>
      </c>
      <c r="D2690" s="11" t="s">
        <v>464</v>
      </c>
      <c r="E2690" s="1">
        <v>0</v>
      </c>
      <c r="G2690" s="2">
        <f t="shared" ref="G2690:G2753" si="42">E2690*F2690</f>
        <v>0</v>
      </c>
      <c r="H2690" s="2">
        <v>0</v>
      </c>
    </row>
    <row r="2691" spans="2:8">
      <c r="B2691" s="237" t="s">
        <v>839</v>
      </c>
      <c r="C2691" s="237" t="s">
        <v>842</v>
      </c>
      <c r="D2691" s="13" t="s">
        <v>465</v>
      </c>
      <c r="E2691" s="1">
        <v>0</v>
      </c>
      <c r="G2691" s="2">
        <f t="shared" si="42"/>
        <v>0</v>
      </c>
      <c r="H2691" s="2">
        <v>0</v>
      </c>
    </row>
    <row r="2692" spans="2:8">
      <c r="B2692" s="237" t="s">
        <v>839</v>
      </c>
      <c r="C2692" s="237" t="s">
        <v>842</v>
      </c>
      <c r="D2692" s="12" t="s">
        <v>937</v>
      </c>
      <c r="E2692" s="1">
        <v>0</v>
      </c>
      <c r="G2692" s="2">
        <f t="shared" si="42"/>
        <v>0</v>
      </c>
      <c r="H2692" s="2">
        <v>0</v>
      </c>
    </row>
    <row r="2693" spans="2:8">
      <c r="B2693" s="237" t="s">
        <v>840</v>
      </c>
      <c r="C2693" s="237" t="s">
        <v>843</v>
      </c>
      <c r="D2693" s="5" t="s">
        <v>458</v>
      </c>
      <c r="E2693" s="1">
        <v>0</v>
      </c>
      <c r="G2693" s="2">
        <f t="shared" si="42"/>
        <v>0</v>
      </c>
      <c r="H2693" s="2">
        <v>0</v>
      </c>
    </row>
    <row r="2694" spans="2:8">
      <c r="B2694" s="237" t="s">
        <v>840</v>
      </c>
      <c r="C2694" s="237" t="s">
        <v>843</v>
      </c>
      <c r="D2694" s="6" t="s">
        <v>459</v>
      </c>
      <c r="E2694" s="1">
        <v>0</v>
      </c>
      <c r="G2694" s="2">
        <f t="shared" si="42"/>
        <v>0</v>
      </c>
      <c r="H2694" s="2">
        <v>0</v>
      </c>
    </row>
    <row r="2695" spans="2:8">
      <c r="B2695" s="237" t="s">
        <v>840</v>
      </c>
      <c r="C2695" s="237" t="s">
        <v>843</v>
      </c>
      <c r="D2695" s="7" t="s">
        <v>460</v>
      </c>
      <c r="E2695" s="1">
        <v>0</v>
      </c>
      <c r="G2695" s="2">
        <f t="shared" si="42"/>
        <v>0</v>
      </c>
      <c r="H2695" s="2">
        <v>0</v>
      </c>
    </row>
    <row r="2696" spans="2:8">
      <c r="B2696" s="237" t="s">
        <v>840</v>
      </c>
      <c r="C2696" s="237" t="s">
        <v>843</v>
      </c>
      <c r="D2696" s="8" t="s">
        <v>461</v>
      </c>
      <c r="E2696" s="1">
        <v>0</v>
      </c>
      <c r="G2696" s="2">
        <f t="shared" si="42"/>
        <v>0</v>
      </c>
      <c r="H2696" s="2">
        <v>0</v>
      </c>
    </row>
    <row r="2697" spans="2:8">
      <c r="B2697" s="237" t="s">
        <v>840</v>
      </c>
      <c r="C2697" s="237" t="s">
        <v>843</v>
      </c>
      <c r="D2697" s="9" t="s">
        <v>462</v>
      </c>
      <c r="E2697" s="1">
        <v>0</v>
      </c>
      <c r="G2697" s="2">
        <f t="shared" si="42"/>
        <v>0</v>
      </c>
      <c r="H2697" s="2">
        <v>0</v>
      </c>
    </row>
    <row r="2698" spans="2:8">
      <c r="B2698" s="237" t="s">
        <v>840</v>
      </c>
      <c r="C2698" s="237" t="s">
        <v>843</v>
      </c>
      <c r="D2698" s="10" t="s">
        <v>463</v>
      </c>
      <c r="E2698" s="1">
        <v>0</v>
      </c>
      <c r="G2698" s="2">
        <f t="shared" si="42"/>
        <v>0</v>
      </c>
      <c r="H2698" s="2">
        <v>0</v>
      </c>
    </row>
    <row r="2699" spans="2:8">
      <c r="B2699" s="237" t="s">
        <v>840</v>
      </c>
      <c r="C2699" s="237" t="s">
        <v>843</v>
      </c>
      <c r="D2699" s="11" t="s">
        <v>464</v>
      </c>
      <c r="E2699" s="1">
        <v>0</v>
      </c>
      <c r="G2699" s="2">
        <f t="shared" si="42"/>
        <v>0</v>
      </c>
      <c r="H2699" s="2">
        <v>0</v>
      </c>
    </row>
    <row r="2700" spans="2:8">
      <c r="B2700" s="237" t="s">
        <v>840</v>
      </c>
      <c r="C2700" s="237" t="s">
        <v>843</v>
      </c>
      <c r="D2700" s="13" t="s">
        <v>465</v>
      </c>
      <c r="E2700" s="1">
        <v>0</v>
      </c>
      <c r="G2700" s="2">
        <f t="shared" si="42"/>
        <v>0</v>
      </c>
      <c r="H2700" s="2">
        <v>0</v>
      </c>
    </row>
    <row r="2701" spans="2:8">
      <c r="B2701" s="237" t="s">
        <v>840</v>
      </c>
      <c r="C2701" s="237" t="s">
        <v>843</v>
      </c>
      <c r="D2701" s="12" t="s">
        <v>937</v>
      </c>
      <c r="E2701" s="1">
        <v>0</v>
      </c>
      <c r="G2701" s="2">
        <f t="shared" si="42"/>
        <v>0</v>
      </c>
      <c r="H2701" s="2">
        <v>0</v>
      </c>
    </row>
    <row r="2702" spans="2:8">
      <c r="B2702" s="237" t="s">
        <v>841</v>
      </c>
      <c r="C2702" s="237" t="s">
        <v>844</v>
      </c>
      <c r="D2702" s="5" t="s">
        <v>458</v>
      </c>
      <c r="E2702" s="1">
        <v>0</v>
      </c>
      <c r="G2702" s="2">
        <f t="shared" si="42"/>
        <v>0</v>
      </c>
      <c r="H2702" s="2">
        <v>0</v>
      </c>
    </row>
    <row r="2703" spans="2:8">
      <c r="B2703" s="237" t="s">
        <v>841</v>
      </c>
      <c r="C2703" s="237" t="s">
        <v>844</v>
      </c>
      <c r="D2703" s="6" t="s">
        <v>459</v>
      </c>
      <c r="E2703" s="1">
        <v>0</v>
      </c>
      <c r="G2703" s="2">
        <f t="shared" si="42"/>
        <v>0</v>
      </c>
      <c r="H2703" s="2">
        <v>0</v>
      </c>
    </row>
    <row r="2704" spans="2:8">
      <c r="B2704" s="237" t="s">
        <v>841</v>
      </c>
      <c r="C2704" s="237" t="s">
        <v>844</v>
      </c>
      <c r="D2704" s="7" t="s">
        <v>460</v>
      </c>
      <c r="E2704" s="1">
        <v>0</v>
      </c>
      <c r="G2704" s="2">
        <f t="shared" si="42"/>
        <v>0</v>
      </c>
      <c r="H2704" s="2">
        <v>0</v>
      </c>
    </row>
    <row r="2705" spans="2:8">
      <c r="B2705" s="237" t="s">
        <v>841</v>
      </c>
      <c r="C2705" s="237" t="s">
        <v>844</v>
      </c>
      <c r="D2705" s="8" t="s">
        <v>461</v>
      </c>
      <c r="E2705" s="1">
        <v>0</v>
      </c>
      <c r="G2705" s="2">
        <f t="shared" si="42"/>
        <v>0</v>
      </c>
      <c r="H2705" s="2">
        <v>0</v>
      </c>
    </row>
    <row r="2706" spans="2:8">
      <c r="B2706" s="237" t="s">
        <v>841</v>
      </c>
      <c r="C2706" s="237" t="s">
        <v>844</v>
      </c>
      <c r="D2706" s="9" t="s">
        <v>462</v>
      </c>
      <c r="E2706" s="1">
        <v>0</v>
      </c>
      <c r="G2706" s="2">
        <f t="shared" si="42"/>
        <v>0</v>
      </c>
      <c r="H2706" s="2">
        <v>0</v>
      </c>
    </row>
    <row r="2707" spans="2:8">
      <c r="B2707" s="237" t="s">
        <v>841</v>
      </c>
      <c r="C2707" s="237" t="s">
        <v>844</v>
      </c>
      <c r="D2707" s="10" t="s">
        <v>463</v>
      </c>
      <c r="E2707" s="1">
        <v>0</v>
      </c>
      <c r="G2707" s="2">
        <f t="shared" si="42"/>
        <v>0</v>
      </c>
      <c r="H2707" s="2">
        <v>0</v>
      </c>
    </row>
    <row r="2708" spans="2:8">
      <c r="B2708" s="237" t="s">
        <v>841</v>
      </c>
      <c r="C2708" s="237" t="s">
        <v>844</v>
      </c>
      <c r="D2708" s="11" t="s">
        <v>464</v>
      </c>
      <c r="E2708" s="1">
        <v>0</v>
      </c>
      <c r="G2708" s="2">
        <f t="shared" si="42"/>
        <v>0</v>
      </c>
      <c r="H2708" s="2">
        <v>0</v>
      </c>
    </row>
    <row r="2709" spans="2:8">
      <c r="B2709" s="237" t="s">
        <v>841</v>
      </c>
      <c r="C2709" s="237" t="s">
        <v>844</v>
      </c>
      <c r="D2709" s="13" t="s">
        <v>465</v>
      </c>
      <c r="E2709" s="1">
        <v>0</v>
      </c>
      <c r="G2709" s="2">
        <f t="shared" si="42"/>
        <v>0</v>
      </c>
      <c r="H2709" s="2">
        <v>0</v>
      </c>
    </row>
    <row r="2710" spans="2:8">
      <c r="B2710" s="237" t="s">
        <v>841</v>
      </c>
      <c r="C2710" s="237" t="s">
        <v>844</v>
      </c>
      <c r="D2710" s="12" t="s">
        <v>937</v>
      </c>
      <c r="E2710" s="1">
        <v>0</v>
      </c>
      <c r="G2710" s="2">
        <f t="shared" si="42"/>
        <v>0</v>
      </c>
      <c r="H2710" s="2">
        <v>0</v>
      </c>
    </row>
    <row r="2711" spans="2:8">
      <c r="B2711" s="237" t="s">
        <v>123</v>
      </c>
      <c r="C2711" s="237" t="s">
        <v>775</v>
      </c>
      <c r="D2711" s="5" t="s">
        <v>458</v>
      </c>
      <c r="E2711" s="1">
        <v>0</v>
      </c>
      <c r="G2711" s="2">
        <f t="shared" si="42"/>
        <v>0</v>
      </c>
      <c r="H2711" s="2">
        <v>0</v>
      </c>
    </row>
    <row r="2712" spans="2:8">
      <c r="B2712" s="237" t="s">
        <v>123</v>
      </c>
      <c r="C2712" s="237" t="s">
        <v>775</v>
      </c>
      <c r="D2712" s="6" t="s">
        <v>459</v>
      </c>
      <c r="E2712" s="1">
        <v>0</v>
      </c>
      <c r="G2712" s="2">
        <f t="shared" si="42"/>
        <v>0</v>
      </c>
      <c r="H2712" s="2">
        <v>0</v>
      </c>
    </row>
    <row r="2713" spans="2:8">
      <c r="B2713" s="237" t="s">
        <v>123</v>
      </c>
      <c r="C2713" s="237" t="s">
        <v>775</v>
      </c>
      <c r="D2713" s="7" t="s">
        <v>460</v>
      </c>
      <c r="E2713" s="1">
        <v>0</v>
      </c>
      <c r="G2713" s="2">
        <f t="shared" si="42"/>
        <v>0</v>
      </c>
      <c r="H2713" s="2">
        <v>0</v>
      </c>
    </row>
    <row r="2714" spans="2:8">
      <c r="B2714" s="237" t="s">
        <v>123</v>
      </c>
      <c r="C2714" s="237" t="s">
        <v>775</v>
      </c>
      <c r="D2714" s="8" t="s">
        <v>461</v>
      </c>
      <c r="E2714" s="1">
        <v>0</v>
      </c>
      <c r="G2714" s="2">
        <f t="shared" si="42"/>
        <v>0</v>
      </c>
      <c r="H2714" s="2">
        <v>0</v>
      </c>
    </row>
    <row r="2715" spans="2:8">
      <c r="B2715" s="237" t="s">
        <v>123</v>
      </c>
      <c r="C2715" s="237" t="s">
        <v>775</v>
      </c>
      <c r="D2715" s="9" t="s">
        <v>462</v>
      </c>
      <c r="E2715" s="1">
        <v>0</v>
      </c>
      <c r="G2715" s="2">
        <f t="shared" si="42"/>
        <v>0</v>
      </c>
      <c r="H2715" s="2">
        <v>0</v>
      </c>
    </row>
    <row r="2716" spans="2:8">
      <c r="B2716" s="237" t="s">
        <v>123</v>
      </c>
      <c r="C2716" s="237" t="s">
        <v>775</v>
      </c>
      <c r="D2716" s="10" t="s">
        <v>463</v>
      </c>
      <c r="E2716" s="1">
        <v>0</v>
      </c>
      <c r="G2716" s="2">
        <f t="shared" si="42"/>
        <v>0</v>
      </c>
      <c r="H2716" s="2">
        <v>0</v>
      </c>
    </row>
    <row r="2717" spans="2:8">
      <c r="B2717" s="237" t="s">
        <v>123</v>
      </c>
      <c r="C2717" s="237" t="s">
        <v>775</v>
      </c>
      <c r="D2717" s="11" t="s">
        <v>464</v>
      </c>
      <c r="E2717" s="1">
        <v>0</v>
      </c>
      <c r="G2717" s="2">
        <f t="shared" si="42"/>
        <v>0</v>
      </c>
      <c r="H2717" s="2">
        <v>0</v>
      </c>
    </row>
    <row r="2718" spans="2:8">
      <c r="B2718" s="237" t="s">
        <v>123</v>
      </c>
      <c r="C2718" s="237" t="s">
        <v>775</v>
      </c>
      <c r="D2718" s="13" t="s">
        <v>465</v>
      </c>
      <c r="E2718" s="1">
        <v>0</v>
      </c>
      <c r="G2718" s="2">
        <f t="shared" si="42"/>
        <v>0</v>
      </c>
      <c r="H2718" s="2">
        <v>0</v>
      </c>
    </row>
    <row r="2719" spans="2:8">
      <c r="B2719" s="237" t="s">
        <v>123</v>
      </c>
      <c r="C2719" s="237" t="s">
        <v>775</v>
      </c>
      <c r="D2719" s="12" t="s">
        <v>937</v>
      </c>
      <c r="E2719" s="1">
        <v>0</v>
      </c>
      <c r="G2719" s="2">
        <f t="shared" si="42"/>
        <v>0</v>
      </c>
      <c r="H2719" s="2">
        <v>0</v>
      </c>
    </row>
    <row r="2720" spans="2:8">
      <c r="B2720" s="237" t="s">
        <v>124</v>
      </c>
      <c r="C2720" s="237" t="s">
        <v>776</v>
      </c>
      <c r="D2720" s="5" t="s">
        <v>458</v>
      </c>
      <c r="E2720" s="1">
        <v>0</v>
      </c>
      <c r="G2720" s="2">
        <f t="shared" si="42"/>
        <v>0</v>
      </c>
      <c r="H2720" s="2">
        <v>0</v>
      </c>
    </row>
    <row r="2721" spans="2:8">
      <c r="B2721" s="237" t="s">
        <v>124</v>
      </c>
      <c r="C2721" s="237" t="s">
        <v>776</v>
      </c>
      <c r="D2721" s="6" t="s">
        <v>459</v>
      </c>
      <c r="E2721" s="1">
        <v>0</v>
      </c>
      <c r="G2721" s="2">
        <f t="shared" si="42"/>
        <v>0</v>
      </c>
      <c r="H2721" s="2">
        <v>0</v>
      </c>
    </row>
    <row r="2722" spans="2:8">
      <c r="B2722" s="237" t="s">
        <v>124</v>
      </c>
      <c r="C2722" s="237" t="s">
        <v>776</v>
      </c>
      <c r="D2722" s="7" t="s">
        <v>460</v>
      </c>
      <c r="E2722" s="1">
        <v>0</v>
      </c>
      <c r="G2722" s="2">
        <f t="shared" si="42"/>
        <v>0</v>
      </c>
      <c r="H2722" s="2">
        <v>0</v>
      </c>
    </row>
    <row r="2723" spans="2:8">
      <c r="B2723" s="237" t="s">
        <v>124</v>
      </c>
      <c r="C2723" s="237" t="s">
        <v>776</v>
      </c>
      <c r="D2723" s="8" t="s">
        <v>461</v>
      </c>
      <c r="E2723" s="1">
        <v>0</v>
      </c>
      <c r="G2723" s="2">
        <f t="shared" si="42"/>
        <v>0</v>
      </c>
      <c r="H2723" s="2">
        <v>0</v>
      </c>
    </row>
    <row r="2724" spans="2:8">
      <c r="B2724" s="237" t="s">
        <v>124</v>
      </c>
      <c r="C2724" s="237" t="s">
        <v>776</v>
      </c>
      <c r="D2724" s="9" t="s">
        <v>462</v>
      </c>
      <c r="E2724" s="1">
        <v>0</v>
      </c>
      <c r="G2724" s="2">
        <f t="shared" si="42"/>
        <v>0</v>
      </c>
      <c r="H2724" s="2">
        <v>0</v>
      </c>
    </row>
    <row r="2725" spans="2:8">
      <c r="B2725" s="237" t="s">
        <v>124</v>
      </c>
      <c r="C2725" s="237" t="s">
        <v>776</v>
      </c>
      <c r="D2725" s="10" t="s">
        <v>463</v>
      </c>
      <c r="E2725" s="1">
        <v>0</v>
      </c>
      <c r="G2725" s="2">
        <f t="shared" si="42"/>
        <v>0</v>
      </c>
      <c r="H2725" s="2">
        <v>0</v>
      </c>
    </row>
    <row r="2726" spans="2:8">
      <c r="B2726" s="237" t="s">
        <v>124</v>
      </c>
      <c r="C2726" s="237" t="s">
        <v>776</v>
      </c>
      <c r="D2726" s="11" t="s">
        <v>464</v>
      </c>
      <c r="E2726" s="1">
        <v>0</v>
      </c>
      <c r="G2726" s="2">
        <f t="shared" si="42"/>
        <v>0</v>
      </c>
      <c r="H2726" s="2">
        <v>0</v>
      </c>
    </row>
    <row r="2727" spans="2:8">
      <c r="B2727" s="237" t="s">
        <v>124</v>
      </c>
      <c r="C2727" s="237" t="s">
        <v>776</v>
      </c>
      <c r="D2727" s="13" t="s">
        <v>465</v>
      </c>
      <c r="E2727" s="1">
        <v>0</v>
      </c>
      <c r="G2727" s="2">
        <f t="shared" si="42"/>
        <v>0</v>
      </c>
      <c r="H2727" s="2">
        <v>0</v>
      </c>
    </row>
    <row r="2728" spans="2:8">
      <c r="B2728" s="237" t="s">
        <v>124</v>
      </c>
      <c r="C2728" s="237" t="s">
        <v>776</v>
      </c>
      <c r="D2728" s="12" t="s">
        <v>937</v>
      </c>
      <c r="E2728" s="1">
        <v>0</v>
      </c>
      <c r="G2728" s="2">
        <f t="shared" si="42"/>
        <v>0</v>
      </c>
      <c r="H2728" s="2">
        <v>0</v>
      </c>
    </row>
    <row r="2729" spans="2:8">
      <c r="B2729" s="237" t="s">
        <v>125</v>
      </c>
      <c r="C2729" s="237" t="s">
        <v>777</v>
      </c>
      <c r="D2729" s="5" t="s">
        <v>458</v>
      </c>
      <c r="E2729" s="1">
        <v>0</v>
      </c>
      <c r="G2729" s="2">
        <f t="shared" si="42"/>
        <v>0</v>
      </c>
      <c r="H2729" s="2">
        <v>0</v>
      </c>
    </row>
    <row r="2730" spans="2:8">
      <c r="B2730" s="237" t="s">
        <v>125</v>
      </c>
      <c r="C2730" s="237" t="s">
        <v>777</v>
      </c>
      <c r="D2730" s="6" t="s">
        <v>459</v>
      </c>
      <c r="E2730" s="1">
        <v>0</v>
      </c>
      <c r="G2730" s="2">
        <f t="shared" si="42"/>
        <v>0</v>
      </c>
      <c r="H2730" s="2">
        <v>0</v>
      </c>
    </row>
    <row r="2731" spans="2:8">
      <c r="B2731" s="237" t="s">
        <v>125</v>
      </c>
      <c r="C2731" s="237" t="s">
        <v>777</v>
      </c>
      <c r="D2731" s="7" t="s">
        <v>460</v>
      </c>
      <c r="E2731" s="1">
        <v>0</v>
      </c>
      <c r="G2731" s="2">
        <f t="shared" si="42"/>
        <v>0</v>
      </c>
      <c r="H2731" s="2">
        <v>0</v>
      </c>
    </row>
    <row r="2732" spans="2:8">
      <c r="B2732" s="237" t="s">
        <v>125</v>
      </c>
      <c r="C2732" s="237" t="s">
        <v>777</v>
      </c>
      <c r="D2732" s="8" t="s">
        <v>461</v>
      </c>
      <c r="E2732" s="1">
        <v>0</v>
      </c>
      <c r="G2732" s="2">
        <f t="shared" si="42"/>
        <v>0</v>
      </c>
      <c r="H2732" s="2">
        <v>0</v>
      </c>
    </row>
    <row r="2733" spans="2:8">
      <c r="B2733" s="237" t="s">
        <v>125</v>
      </c>
      <c r="C2733" s="237" t="s">
        <v>777</v>
      </c>
      <c r="D2733" s="9" t="s">
        <v>462</v>
      </c>
      <c r="E2733" s="1">
        <v>0</v>
      </c>
      <c r="G2733" s="2">
        <f t="shared" si="42"/>
        <v>0</v>
      </c>
      <c r="H2733" s="2">
        <v>0</v>
      </c>
    </row>
    <row r="2734" spans="2:8">
      <c r="B2734" s="237" t="s">
        <v>125</v>
      </c>
      <c r="C2734" s="237" t="s">
        <v>777</v>
      </c>
      <c r="D2734" s="10" t="s">
        <v>463</v>
      </c>
      <c r="E2734" s="1">
        <v>0</v>
      </c>
      <c r="G2734" s="2">
        <f t="shared" si="42"/>
        <v>0</v>
      </c>
      <c r="H2734" s="2">
        <v>0</v>
      </c>
    </row>
    <row r="2735" spans="2:8">
      <c r="B2735" s="237" t="s">
        <v>125</v>
      </c>
      <c r="C2735" s="237" t="s">
        <v>777</v>
      </c>
      <c r="D2735" s="11" t="s">
        <v>464</v>
      </c>
      <c r="E2735" s="1">
        <v>0</v>
      </c>
      <c r="G2735" s="2">
        <f t="shared" si="42"/>
        <v>0</v>
      </c>
      <c r="H2735" s="2">
        <v>0</v>
      </c>
    </row>
    <row r="2736" spans="2:8">
      <c r="B2736" s="237" t="s">
        <v>125</v>
      </c>
      <c r="C2736" s="237" t="s">
        <v>777</v>
      </c>
      <c r="D2736" s="13" t="s">
        <v>465</v>
      </c>
      <c r="E2736" s="1">
        <v>0</v>
      </c>
      <c r="G2736" s="2">
        <f t="shared" si="42"/>
        <v>0</v>
      </c>
      <c r="H2736" s="2">
        <v>0</v>
      </c>
    </row>
    <row r="2737" spans="2:8">
      <c r="B2737" s="237" t="s">
        <v>125</v>
      </c>
      <c r="C2737" s="237" t="s">
        <v>777</v>
      </c>
      <c r="D2737" s="12" t="s">
        <v>937</v>
      </c>
      <c r="E2737" s="1">
        <v>0</v>
      </c>
      <c r="G2737" s="2">
        <f t="shared" si="42"/>
        <v>0</v>
      </c>
      <c r="H2737" s="2">
        <v>0</v>
      </c>
    </row>
    <row r="2738" spans="2:8">
      <c r="B2738" s="237" t="s">
        <v>126</v>
      </c>
      <c r="C2738" s="237" t="s">
        <v>778</v>
      </c>
      <c r="D2738" s="5" t="s">
        <v>458</v>
      </c>
      <c r="E2738" s="1">
        <v>0</v>
      </c>
      <c r="G2738" s="2">
        <f t="shared" si="42"/>
        <v>0</v>
      </c>
      <c r="H2738" s="2">
        <v>0</v>
      </c>
    </row>
    <row r="2739" spans="2:8">
      <c r="B2739" s="237" t="s">
        <v>126</v>
      </c>
      <c r="C2739" s="237" t="s">
        <v>778</v>
      </c>
      <c r="D2739" s="6" t="s">
        <v>459</v>
      </c>
      <c r="E2739" s="1">
        <v>0</v>
      </c>
      <c r="G2739" s="2">
        <f t="shared" si="42"/>
        <v>0</v>
      </c>
      <c r="H2739" s="2">
        <v>0</v>
      </c>
    </row>
    <row r="2740" spans="2:8">
      <c r="B2740" s="237" t="s">
        <v>126</v>
      </c>
      <c r="C2740" s="237" t="s">
        <v>778</v>
      </c>
      <c r="D2740" s="7" t="s">
        <v>460</v>
      </c>
      <c r="E2740" s="1">
        <v>0</v>
      </c>
      <c r="G2740" s="2">
        <f t="shared" si="42"/>
        <v>0</v>
      </c>
      <c r="H2740" s="2">
        <v>0</v>
      </c>
    </row>
    <row r="2741" spans="2:8">
      <c r="B2741" s="237" t="s">
        <v>126</v>
      </c>
      <c r="C2741" s="237" t="s">
        <v>778</v>
      </c>
      <c r="D2741" s="8" t="s">
        <v>461</v>
      </c>
      <c r="E2741" s="1">
        <v>0</v>
      </c>
      <c r="G2741" s="2">
        <f t="shared" si="42"/>
        <v>0</v>
      </c>
      <c r="H2741" s="2">
        <v>0</v>
      </c>
    </row>
    <row r="2742" spans="2:8">
      <c r="B2742" s="237" t="s">
        <v>126</v>
      </c>
      <c r="C2742" s="237" t="s">
        <v>778</v>
      </c>
      <c r="D2742" s="9" t="s">
        <v>462</v>
      </c>
      <c r="E2742" s="1">
        <v>0</v>
      </c>
      <c r="G2742" s="2">
        <f t="shared" si="42"/>
        <v>0</v>
      </c>
      <c r="H2742" s="2">
        <v>0</v>
      </c>
    </row>
    <row r="2743" spans="2:8">
      <c r="B2743" s="237" t="s">
        <v>126</v>
      </c>
      <c r="C2743" s="237" t="s">
        <v>778</v>
      </c>
      <c r="D2743" s="10" t="s">
        <v>463</v>
      </c>
      <c r="E2743" s="1">
        <v>0</v>
      </c>
      <c r="G2743" s="2">
        <f t="shared" si="42"/>
        <v>0</v>
      </c>
      <c r="H2743" s="2">
        <v>0</v>
      </c>
    </row>
    <row r="2744" spans="2:8">
      <c r="B2744" s="237" t="s">
        <v>126</v>
      </c>
      <c r="C2744" s="237" t="s">
        <v>778</v>
      </c>
      <c r="D2744" s="11" t="s">
        <v>464</v>
      </c>
      <c r="E2744" s="1">
        <v>0</v>
      </c>
      <c r="G2744" s="2">
        <f t="shared" si="42"/>
        <v>0</v>
      </c>
      <c r="H2744" s="2">
        <v>0</v>
      </c>
    </row>
    <row r="2745" spans="2:8">
      <c r="B2745" s="237" t="s">
        <v>126</v>
      </c>
      <c r="C2745" s="237" t="s">
        <v>778</v>
      </c>
      <c r="D2745" s="13" t="s">
        <v>465</v>
      </c>
      <c r="E2745" s="1">
        <v>0</v>
      </c>
      <c r="G2745" s="2">
        <f t="shared" si="42"/>
        <v>0</v>
      </c>
      <c r="H2745" s="2">
        <v>0</v>
      </c>
    </row>
    <row r="2746" spans="2:8">
      <c r="B2746" s="237" t="s">
        <v>126</v>
      </c>
      <c r="C2746" s="237" t="s">
        <v>778</v>
      </c>
      <c r="D2746" s="12" t="s">
        <v>937</v>
      </c>
      <c r="E2746" s="1">
        <v>0</v>
      </c>
      <c r="G2746" s="2">
        <f t="shared" si="42"/>
        <v>0</v>
      </c>
      <c r="H2746" s="2">
        <v>0</v>
      </c>
    </row>
    <row r="2747" spans="2:8">
      <c r="B2747" s="237" t="s">
        <v>119</v>
      </c>
      <c r="C2747" s="237" t="s">
        <v>779</v>
      </c>
      <c r="D2747" s="5" t="s">
        <v>458</v>
      </c>
      <c r="E2747" s="1">
        <v>0</v>
      </c>
      <c r="G2747" s="2">
        <f t="shared" si="42"/>
        <v>0</v>
      </c>
      <c r="H2747" s="2">
        <v>0</v>
      </c>
    </row>
    <row r="2748" spans="2:8">
      <c r="B2748" s="237" t="s">
        <v>119</v>
      </c>
      <c r="C2748" s="237" t="s">
        <v>779</v>
      </c>
      <c r="D2748" s="6" t="s">
        <v>459</v>
      </c>
      <c r="E2748" s="1">
        <v>0</v>
      </c>
      <c r="G2748" s="2">
        <f t="shared" si="42"/>
        <v>0</v>
      </c>
      <c r="H2748" s="2">
        <v>0</v>
      </c>
    </row>
    <row r="2749" spans="2:8">
      <c r="B2749" s="237" t="s">
        <v>119</v>
      </c>
      <c r="C2749" s="237" t="s">
        <v>779</v>
      </c>
      <c r="D2749" s="7" t="s">
        <v>460</v>
      </c>
      <c r="E2749" s="1">
        <v>0</v>
      </c>
      <c r="G2749" s="2">
        <f t="shared" si="42"/>
        <v>0</v>
      </c>
      <c r="H2749" s="2">
        <v>0</v>
      </c>
    </row>
    <row r="2750" spans="2:8">
      <c r="B2750" s="237" t="s">
        <v>119</v>
      </c>
      <c r="C2750" s="237" t="s">
        <v>779</v>
      </c>
      <c r="D2750" s="8" t="s">
        <v>461</v>
      </c>
      <c r="E2750" s="1">
        <v>0</v>
      </c>
      <c r="G2750" s="2">
        <f t="shared" si="42"/>
        <v>0</v>
      </c>
      <c r="H2750" s="2">
        <v>0</v>
      </c>
    </row>
    <row r="2751" spans="2:8">
      <c r="B2751" s="237" t="s">
        <v>119</v>
      </c>
      <c r="C2751" s="237" t="s">
        <v>779</v>
      </c>
      <c r="D2751" s="9" t="s">
        <v>462</v>
      </c>
      <c r="E2751" s="1">
        <v>0</v>
      </c>
      <c r="G2751" s="2">
        <f t="shared" si="42"/>
        <v>0</v>
      </c>
      <c r="H2751" s="2">
        <v>0</v>
      </c>
    </row>
    <row r="2752" spans="2:8">
      <c r="B2752" s="237" t="s">
        <v>119</v>
      </c>
      <c r="C2752" s="237" t="s">
        <v>779</v>
      </c>
      <c r="D2752" s="10" t="s">
        <v>463</v>
      </c>
      <c r="E2752" s="1">
        <v>0</v>
      </c>
      <c r="G2752" s="2">
        <f t="shared" si="42"/>
        <v>0</v>
      </c>
      <c r="H2752" s="2">
        <v>0</v>
      </c>
    </row>
    <row r="2753" spans="2:8">
      <c r="B2753" s="237" t="s">
        <v>119</v>
      </c>
      <c r="C2753" s="237" t="s">
        <v>779</v>
      </c>
      <c r="D2753" s="11" t="s">
        <v>464</v>
      </c>
      <c r="E2753" s="1">
        <v>0</v>
      </c>
      <c r="G2753" s="2">
        <f t="shared" si="42"/>
        <v>0</v>
      </c>
      <c r="H2753" s="2">
        <v>0</v>
      </c>
    </row>
    <row r="2754" spans="2:8">
      <c r="B2754" s="237" t="s">
        <v>119</v>
      </c>
      <c r="C2754" s="237" t="s">
        <v>779</v>
      </c>
      <c r="D2754" s="13" t="s">
        <v>465</v>
      </c>
      <c r="E2754" s="1">
        <v>0</v>
      </c>
      <c r="G2754" s="2">
        <f t="shared" ref="G2754:G2817" si="43">E2754*F2754</f>
        <v>0</v>
      </c>
      <c r="H2754" s="2">
        <v>0</v>
      </c>
    </row>
    <row r="2755" spans="2:8">
      <c r="B2755" s="237" t="s">
        <v>119</v>
      </c>
      <c r="C2755" s="237" t="s">
        <v>779</v>
      </c>
      <c r="D2755" s="12" t="s">
        <v>937</v>
      </c>
      <c r="E2755" s="1">
        <v>0</v>
      </c>
      <c r="G2755" s="2">
        <f t="shared" si="43"/>
        <v>0</v>
      </c>
      <c r="H2755" s="2">
        <v>0</v>
      </c>
    </row>
    <row r="2756" spans="2:8">
      <c r="B2756" s="237" t="s">
        <v>116</v>
      </c>
      <c r="C2756" s="237" t="s">
        <v>780</v>
      </c>
      <c r="D2756" s="5" t="s">
        <v>458</v>
      </c>
      <c r="E2756" s="1">
        <v>0</v>
      </c>
      <c r="G2756" s="2">
        <f t="shared" si="43"/>
        <v>0</v>
      </c>
      <c r="H2756" s="2">
        <v>0</v>
      </c>
    </row>
    <row r="2757" spans="2:8">
      <c r="B2757" s="237" t="s">
        <v>116</v>
      </c>
      <c r="C2757" s="237" t="s">
        <v>780</v>
      </c>
      <c r="D2757" s="6" t="s">
        <v>459</v>
      </c>
      <c r="E2757" s="1">
        <v>0</v>
      </c>
      <c r="G2757" s="2">
        <f t="shared" si="43"/>
        <v>0</v>
      </c>
      <c r="H2757" s="2">
        <v>0</v>
      </c>
    </row>
    <row r="2758" spans="2:8">
      <c r="B2758" s="237" t="s">
        <v>116</v>
      </c>
      <c r="C2758" s="237" t="s">
        <v>780</v>
      </c>
      <c r="D2758" s="7" t="s">
        <v>460</v>
      </c>
      <c r="E2758" s="1">
        <v>0</v>
      </c>
      <c r="G2758" s="2">
        <f t="shared" si="43"/>
        <v>0</v>
      </c>
      <c r="H2758" s="2">
        <v>0</v>
      </c>
    </row>
    <row r="2759" spans="2:8">
      <c r="B2759" s="237" t="s">
        <v>116</v>
      </c>
      <c r="C2759" s="237" t="s">
        <v>780</v>
      </c>
      <c r="D2759" s="8" t="s">
        <v>461</v>
      </c>
      <c r="E2759" s="1">
        <v>0</v>
      </c>
      <c r="G2759" s="2">
        <f t="shared" si="43"/>
        <v>0</v>
      </c>
      <c r="H2759" s="2">
        <v>0</v>
      </c>
    </row>
    <row r="2760" spans="2:8">
      <c r="B2760" s="237" t="s">
        <v>116</v>
      </c>
      <c r="C2760" s="237" t="s">
        <v>780</v>
      </c>
      <c r="D2760" s="9" t="s">
        <v>462</v>
      </c>
      <c r="E2760" s="1">
        <v>0</v>
      </c>
      <c r="G2760" s="2">
        <f t="shared" si="43"/>
        <v>0</v>
      </c>
      <c r="H2760" s="2">
        <v>0</v>
      </c>
    </row>
    <row r="2761" spans="2:8">
      <c r="B2761" s="237" t="s">
        <v>116</v>
      </c>
      <c r="C2761" s="237" t="s">
        <v>780</v>
      </c>
      <c r="D2761" s="10" t="s">
        <v>463</v>
      </c>
      <c r="E2761" s="1">
        <v>0</v>
      </c>
      <c r="G2761" s="2">
        <f t="shared" si="43"/>
        <v>0</v>
      </c>
      <c r="H2761" s="2">
        <v>0</v>
      </c>
    </row>
    <row r="2762" spans="2:8">
      <c r="B2762" s="237" t="s">
        <v>116</v>
      </c>
      <c r="C2762" s="237" t="s">
        <v>780</v>
      </c>
      <c r="D2762" s="11" t="s">
        <v>464</v>
      </c>
      <c r="E2762" s="1">
        <v>0</v>
      </c>
      <c r="G2762" s="2">
        <f t="shared" si="43"/>
        <v>0</v>
      </c>
      <c r="H2762" s="2">
        <v>0</v>
      </c>
    </row>
    <row r="2763" spans="2:8">
      <c r="B2763" s="237" t="s">
        <v>116</v>
      </c>
      <c r="C2763" s="237" t="s">
        <v>780</v>
      </c>
      <c r="D2763" s="13" t="s">
        <v>465</v>
      </c>
      <c r="E2763" s="1">
        <v>0</v>
      </c>
      <c r="G2763" s="2">
        <f t="shared" si="43"/>
        <v>0</v>
      </c>
      <c r="H2763" s="2">
        <v>0</v>
      </c>
    </row>
    <row r="2764" spans="2:8">
      <c r="B2764" s="237" t="s">
        <v>116</v>
      </c>
      <c r="C2764" s="237" t="s">
        <v>780</v>
      </c>
      <c r="D2764" s="12" t="s">
        <v>937</v>
      </c>
      <c r="E2764" s="1">
        <v>0</v>
      </c>
      <c r="G2764" s="2">
        <f t="shared" si="43"/>
        <v>0</v>
      </c>
      <c r="H2764" s="2">
        <v>0</v>
      </c>
    </row>
    <row r="2765" spans="2:8">
      <c r="B2765" s="237" t="s">
        <v>852</v>
      </c>
      <c r="C2765" s="237" t="s">
        <v>886</v>
      </c>
      <c r="D2765" s="5" t="s">
        <v>458</v>
      </c>
      <c r="E2765" s="1">
        <v>0</v>
      </c>
      <c r="G2765" s="2">
        <f t="shared" si="43"/>
        <v>0</v>
      </c>
      <c r="H2765" s="2">
        <v>0</v>
      </c>
    </row>
    <row r="2766" spans="2:8">
      <c r="B2766" s="237" t="s">
        <v>852</v>
      </c>
      <c r="C2766" s="237" t="s">
        <v>886</v>
      </c>
      <c r="D2766" s="6" t="s">
        <v>459</v>
      </c>
      <c r="E2766" s="1">
        <v>0</v>
      </c>
      <c r="G2766" s="2">
        <f t="shared" si="43"/>
        <v>0</v>
      </c>
      <c r="H2766" s="2">
        <v>0</v>
      </c>
    </row>
    <row r="2767" spans="2:8">
      <c r="B2767" s="237" t="s">
        <v>852</v>
      </c>
      <c r="C2767" s="237" t="s">
        <v>886</v>
      </c>
      <c r="D2767" s="7" t="s">
        <v>460</v>
      </c>
      <c r="E2767" s="1">
        <v>0</v>
      </c>
      <c r="G2767" s="2">
        <f t="shared" si="43"/>
        <v>0</v>
      </c>
      <c r="H2767" s="2">
        <v>0</v>
      </c>
    </row>
    <row r="2768" spans="2:8">
      <c r="B2768" s="237" t="s">
        <v>852</v>
      </c>
      <c r="C2768" s="237" t="s">
        <v>886</v>
      </c>
      <c r="D2768" s="8" t="s">
        <v>461</v>
      </c>
      <c r="E2768" s="1">
        <v>0</v>
      </c>
      <c r="G2768" s="2">
        <f t="shared" si="43"/>
        <v>0</v>
      </c>
      <c r="H2768" s="2">
        <v>0</v>
      </c>
    </row>
    <row r="2769" spans="2:8">
      <c r="B2769" s="237" t="s">
        <v>852</v>
      </c>
      <c r="C2769" s="237" t="s">
        <v>886</v>
      </c>
      <c r="D2769" s="9" t="s">
        <v>462</v>
      </c>
      <c r="E2769" s="1">
        <v>0</v>
      </c>
      <c r="G2769" s="2">
        <f t="shared" si="43"/>
        <v>0</v>
      </c>
      <c r="H2769" s="2">
        <v>0</v>
      </c>
    </row>
    <row r="2770" spans="2:8">
      <c r="B2770" s="237" t="s">
        <v>852</v>
      </c>
      <c r="C2770" s="237" t="s">
        <v>886</v>
      </c>
      <c r="D2770" s="10" t="s">
        <v>463</v>
      </c>
      <c r="E2770" s="1">
        <v>0</v>
      </c>
      <c r="G2770" s="2">
        <f t="shared" si="43"/>
        <v>0</v>
      </c>
      <c r="H2770" s="2">
        <v>0</v>
      </c>
    </row>
    <row r="2771" spans="2:8">
      <c r="B2771" s="237" t="s">
        <v>852</v>
      </c>
      <c r="C2771" s="237" t="s">
        <v>886</v>
      </c>
      <c r="D2771" s="11" t="s">
        <v>464</v>
      </c>
      <c r="E2771" s="1">
        <v>0</v>
      </c>
      <c r="G2771" s="2">
        <f t="shared" si="43"/>
        <v>0</v>
      </c>
      <c r="H2771" s="2">
        <v>0</v>
      </c>
    </row>
    <row r="2772" spans="2:8">
      <c r="B2772" s="237" t="s">
        <v>852</v>
      </c>
      <c r="C2772" s="237" t="s">
        <v>886</v>
      </c>
      <c r="D2772" s="13" t="s">
        <v>465</v>
      </c>
      <c r="E2772" s="1">
        <v>0</v>
      </c>
      <c r="G2772" s="2">
        <f t="shared" si="43"/>
        <v>0</v>
      </c>
      <c r="H2772" s="2">
        <v>0</v>
      </c>
    </row>
    <row r="2773" spans="2:8">
      <c r="B2773" s="237" t="s">
        <v>852</v>
      </c>
      <c r="C2773" s="237" t="s">
        <v>886</v>
      </c>
      <c r="D2773" s="12" t="s">
        <v>937</v>
      </c>
      <c r="E2773" s="1">
        <v>0</v>
      </c>
      <c r="G2773" s="2">
        <f t="shared" si="43"/>
        <v>0</v>
      </c>
      <c r="H2773" s="2">
        <v>0</v>
      </c>
    </row>
    <row r="2774" spans="2:8">
      <c r="B2774" s="237" t="s">
        <v>113</v>
      </c>
      <c r="C2774" s="237" t="s">
        <v>781</v>
      </c>
      <c r="D2774" s="5" t="s">
        <v>458</v>
      </c>
      <c r="E2774" s="1">
        <v>0</v>
      </c>
      <c r="G2774" s="2">
        <f t="shared" si="43"/>
        <v>0</v>
      </c>
      <c r="H2774" s="2">
        <v>0</v>
      </c>
    </row>
    <row r="2775" spans="2:8">
      <c r="B2775" s="237" t="s">
        <v>113</v>
      </c>
      <c r="C2775" s="237" t="s">
        <v>781</v>
      </c>
      <c r="D2775" s="6" t="s">
        <v>459</v>
      </c>
      <c r="E2775" s="1">
        <v>0</v>
      </c>
      <c r="G2775" s="2">
        <f t="shared" si="43"/>
        <v>0</v>
      </c>
      <c r="H2775" s="2">
        <v>0</v>
      </c>
    </row>
    <row r="2776" spans="2:8">
      <c r="B2776" s="237" t="s">
        <v>113</v>
      </c>
      <c r="C2776" s="237" t="s">
        <v>781</v>
      </c>
      <c r="D2776" s="7" t="s">
        <v>460</v>
      </c>
      <c r="E2776" s="1">
        <v>0</v>
      </c>
      <c r="G2776" s="2">
        <f t="shared" si="43"/>
        <v>0</v>
      </c>
      <c r="H2776" s="2">
        <v>0</v>
      </c>
    </row>
    <row r="2777" spans="2:8">
      <c r="B2777" s="237" t="s">
        <v>113</v>
      </c>
      <c r="C2777" s="237" t="s">
        <v>781</v>
      </c>
      <c r="D2777" s="8" t="s">
        <v>461</v>
      </c>
      <c r="E2777" s="1">
        <v>0</v>
      </c>
      <c r="G2777" s="2">
        <f t="shared" si="43"/>
        <v>0</v>
      </c>
      <c r="H2777" s="2">
        <v>0</v>
      </c>
    </row>
    <row r="2778" spans="2:8">
      <c r="B2778" s="237" t="s">
        <v>113</v>
      </c>
      <c r="C2778" s="237" t="s">
        <v>781</v>
      </c>
      <c r="D2778" s="9" t="s">
        <v>462</v>
      </c>
      <c r="E2778" s="1">
        <v>0</v>
      </c>
      <c r="G2778" s="2">
        <f t="shared" si="43"/>
        <v>0</v>
      </c>
      <c r="H2778" s="2">
        <v>0</v>
      </c>
    </row>
    <row r="2779" spans="2:8">
      <c r="B2779" s="237" t="s">
        <v>113</v>
      </c>
      <c r="C2779" s="237" t="s">
        <v>781</v>
      </c>
      <c r="D2779" s="10" t="s">
        <v>463</v>
      </c>
      <c r="E2779" s="1">
        <v>0</v>
      </c>
      <c r="G2779" s="2">
        <f t="shared" si="43"/>
        <v>0</v>
      </c>
      <c r="H2779" s="2">
        <v>0</v>
      </c>
    </row>
    <row r="2780" spans="2:8">
      <c r="B2780" s="237" t="s">
        <v>113</v>
      </c>
      <c r="C2780" s="237" t="s">
        <v>781</v>
      </c>
      <c r="D2780" s="11" t="s">
        <v>464</v>
      </c>
      <c r="E2780" s="1">
        <v>0</v>
      </c>
      <c r="G2780" s="2">
        <f t="shared" si="43"/>
        <v>0</v>
      </c>
      <c r="H2780" s="2">
        <v>0</v>
      </c>
    </row>
    <row r="2781" spans="2:8">
      <c r="B2781" s="237" t="s">
        <v>113</v>
      </c>
      <c r="C2781" s="237" t="s">
        <v>781</v>
      </c>
      <c r="D2781" s="13" t="s">
        <v>465</v>
      </c>
      <c r="E2781" s="1">
        <v>0</v>
      </c>
      <c r="G2781" s="2">
        <f t="shared" si="43"/>
        <v>0</v>
      </c>
      <c r="H2781" s="2">
        <v>0</v>
      </c>
    </row>
    <row r="2782" spans="2:8">
      <c r="B2782" s="237" t="s">
        <v>113</v>
      </c>
      <c r="C2782" s="237" t="s">
        <v>781</v>
      </c>
      <c r="D2782" s="12" t="s">
        <v>937</v>
      </c>
      <c r="E2782" s="1">
        <v>0</v>
      </c>
      <c r="G2782" s="2">
        <f t="shared" si="43"/>
        <v>0</v>
      </c>
      <c r="H2782" s="2">
        <v>0</v>
      </c>
    </row>
    <row r="2783" spans="2:8">
      <c r="B2783" s="237" t="s">
        <v>114</v>
      </c>
      <c r="C2783" s="237" t="s">
        <v>782</v>
      </c>
      <c r="D2783" s="5" t="s">
        <v>458</v>
      </c>
      <c r="E2783" s="1">
        <v>0</v>
      </c>
      <c r="G2783" s="2">
        <f t="shared" si="43"/>
        <v>0</v>
      </c>
      <c r="H2783" s="2">
        <v>0</v>
      </c>
    </row>
    <row r="2784" spans="2:8">
      <c r="B2784" s="237" t="s">
        <v>114</v>
      </c>
      <c r="C2784" s="237" t="s">
        <v>782</v>
      </c>
      <c r="D2784" s="6" t="s">
        <v>459</v>
      </c>
      <c r="E2784" s="1">
        <v>0</v>
      </c>
      <c r="G2784" s="2">
        <f t="shared" si="43"/>
        <v>0</v>
      </c>
      <c r="H2784" s="2">
        <v>0</v>
      </c>
    </row>
    <row r="2785" spans="2:8">
      <c r="B2785" s="237" t="s">
        <v>114</v>
      </c>
      <c r="C2785" s="237" t="s">
        <v>782</v>
      </c>
      <c r="D2785" s="7" t="s">
        <v>460</v>
      </c>
      <c r="E2785" s="1">
        <v>0</v>
      </c>
      <c r="G2785" s="2">
        <f t="shared" si="43"/>
        <v>0</v>
      </c>
      <c r="H2785" s="2">
        <v>0</v>
      </c>
    </row>
    <row r="2786" spans="2:8">
      <c r="B2786" s="237" t="s">
        <v>114</v>
      </c>
      <c r="C2786" s="237" t="s">
        <v>782</v>
      </c>
      <c r="D2786" s="8" t="s">
        <v>461</v>
      </c>
      <c r="E2786" s="1">
        <v>0</v>
      </c>
      <c r="G2786" s="2">
        <f t="shared" si="43"/>
        <v>0</v>
      </c>
      <c r="H2786" s="2">
        <v>0</v>
      </c>
    </row>
    <row r="2787" spans="2:8">
      <c r="B2787" s="237" t="s">
        <v>114</v>
      </c>
      <c r="C2787" s="237" t="s">
        <v>782</v>
      </c>
      <c r="D2787" s="9" t="s">
        <v>462</v>
      </c>
      <c r="E2787" s="1">
        <v>0</v>
      </c>
      <c r="G2787" s="2">
        <f t="shared" si="43"/>
        <v>0</v>
      </c>
      <c r="H2787" s="2">
        <v>0</v>
      </c>
    </row>
    <row r="2788" spans="2:8">
      <c r="B2788" s="237" t="s">
        <v>114</v>
      </c>
      <c r="C2788" s="237" t="s">
        <v>782</v>
      </c>
      <c r="D2788" s="10" t="s">
        <v>463</v>
      </c>
      <c r="E2788" s="1">
        <v>0</v>
      </c>
      <c r="G2788" s="2">
        <f t="shared" si="43"/>
        <v>0</v>
      </c>
      <c r="H2788" s="2">
        <v>0</v>
      </c>
    </row>
    <row r="2789" spans="2:8">
      <c r="B2789" s="237" t="s">
        <v>114</v>
      </c>
      <c r="C2789" s="237" t="s">
        <v>782</v>
      </c>
      <c r="D2789" s="11" t="s">
        <v>464</v>
      </c>
      <c r="E2789" s="1">
        <v>0</v>
      </c>
      <c r="G2789" s="2">
        <f t="shared" si="43"/>
        <v>0</v>
      </c>
      <c r="H2789" s="2">
        <v>0</v>
      </c>
    </row>
    <row r="2790" spans="2:8">
      <c r="B2790" s="237" t="s">
        <v>114</v>
      </c>
      <c r="C2790" s="237" t="s">
        <v>782</v>
      </c>
      <c r="D2790" s="13" t="s">
        <v>465</v>
      </c>
      <c r="E2790" s="1">
        <v>0</v>
      </c>
      <c r="G2790" s="2">
        <f t="shared" si="43"/>
        <v>0</v>
      </c>
      <c r="H2790" s="2">
        <v>0</v>
      </c>
    </row>
    <row r="2791" spans="2:8">
      <c r="B2791" s="237" t="s">
        <v>114</v>
      </c>
      <c r="C2791" s="237" t="s">
        <v>782</v>
      </c>
      <c r="D2791" s="12" t="s">
        <v>937</v>
      </c>
      <c r="E2791" s="1">
        <v>0</v>
      </c>
      <c r="G2791" s="2">
        <f t="shared" si="43"/>
        <v>0</v>
      </c>
      <c r="H2791" s="2">
        <v>0</v>
      </c>
    </row>
    <row r="2792" spans="2:8">
      <c r="B2792" s="237" t="s">
        <v>115</v>
      </c>
      <c r="C2792" s="237" t="s">
        <v>783</v>
      </c>
      <c r="D2792" s="5" t="s">
        <v>458</v>
      </c>
      <c r="E2792" s="1">
        <v>0</v>
      </c>
      <c r="G2792" s="2">
        <f t="shared" si="43"/>
        <v>0</v>
      </c>
      <c r="H2792" s="2">
        <v>0</v>
      </c>
    </row>
    <row r="2793" spans="2:8">
      <c r="B2793" s="237" t="s">
        <v>115</v>
      </c>
      <c r="C2793" s="237" t="s">
        <v>783</v>
      </c>
      <c r="D2793" s="6" t="s">
        <v>459</v>
      </c>
      <c r="E2793" s="1">
        <v>0</v>
      </c>
      <c r="G2793" s="2">
        <f t="shared" si="43"/>
        <v>0</v>
      </c>
      <c r="H2793" s="2">
        <v>0</v>
      </c>
    </row>
    <row r="2794" spans="2:8">
      <c r="B2794" s="237" t="s">
        <v>115</v>
      </c>
      <c r="C2794" s="237" t="s">
        <v>783</v>
      </c>
      <c r="D2794" s="7" t="s">
        <v>460</v>
      </c>
      <c r="E2794" s="1">
        <v>0</v>
      </c>
      <c r="G2794" s="2">
        <f t="shared" si="43"/>
        <v>0</v>
      </c>
      <c r="H2794" s="2">
        <v>0</v>
      </c>
    </row>
    <row r="2795" spans="2:8">
      <c r="B2795" s="237" t="s">
        <v>115</v>
      </c>
      <c r="C2795" s="237" t="s">
        <v>783</v>
      </c>
      <c r="D2795" s="8" t="s">
        <v>461</v>
      </c>
      <c r="E2795" s="1">
        <v>0</v>
      </c>
      <c r="G2795" s="2">
        <f t="shared" si="43"/>
        <v>0</v>
      </c>
      <c r="H2795" s="2">
        <v>0</v>
      </c>
    </row>
    <row r="2796" spans="2:8">
      <c r="B2796" s="237" t="s">
        <v>115</v>
      </c>
      <c r="C2796" s="237" t="s">
        <v>783</v>
      </c>
      <c r="D2796" s="9" t="s">
        <v>462</v>
      </c>
      <c r="E2796" s="1">
        <v>0</v>
      </c>
      <c r="G2796" s="2">
        <f t="shared" si="43"/>
        <v>0</v>
      </c>
      <c r="H2796" s="2">
        <v>0</v>
      </c>
    </row>
    <row r="2797" spans="2:8">
      <c r="B2797" s="237" t="s">
        <v>115</v>
      </c>
      <c r="C2797" s="237" t="s">
        <v>783</v>
      </c>
      <c r="D2797" s="10" t="s">
        <v>463</v>
      </c>
      <c r="E2797" s="1">
        <v>0</v>
      </c>
      <c r="G2797" s="2">
        <f t="shared" si="43"/>
        <v>0</v>
      </c>
      <c r="H2797" s="2">
        <v>0</v>
      </c>
    </row>
    <row r="2798" spans="2:8">
      <c r="B2798" s="237" t="s">
        <v>115</v>
      </c>
      <c r="C2798" s="237" t="s">
        <v>783</v>
      </c>
      <c r="D2798" s="11" t="s">
        <v>464</v>
      </c>
      <c r="E2798" s="1">
        <v>0</v>
      </c>
      <c r="G2798" s="2">
        <f t="shared" si="43"/>
        <v>0</v>
      </c>
      <c r="H2798" s="2">
        <v>0</v>
      </c>
    </row>
    <row r="2799" spans="2:8">
      <c r="B2799" s="237" t="s">
        <v>115</v>
      </c>
      <c r="C2799" s="237" t="s">
        <v>783</v>
      </c>
      <c r="D2799" s="13" t="s">
        <v>465</v>
      </c>
      <c r="E2799" s="1">
        <v>0</v>
      </c>
      <c r="G2799" s="2">
        <f t="shared" si="43"/>
        <v>0</v>
      </c>
      <c r="H2799" s="2">
        <v>0</v>
      </c>
    </row>
    <row r="2800" spans="2:8">
      <c r="B2800" s="237" t="s">
        <v>115</v>
      </c>
      <c r="C2800" s="237" t="s">
        <v>783</v>
      </c>
      <c r="D2800" s="12" t="s">
        <v>937</v>
      </c>
      <c r="E2800" s="1">
        <v>0</v>
      </c>
      <c r="G2800" s="2">
        <f t="shared" si="43"/>
        <v>0</v>
      </c>
      <c r="H2800" s="2">
        <v>0</v>
      </c>
    </row>
    <row r="2801" spans="2:8">
      <c r="B2801" s="237" t="s">
        <v>120</v>
      </c>
      <c r="C2801" s="237" t="s">
        <v>784</v>
      </c>
      <c r="D2801" s="5" t="s">
        <v>458</v>
      </c>
      <c r="E2801" s="1">
        <v>0</v>
      </c>
      <c r="G2801" s="2">
        <f t="shared" si="43"/>
        <v>0</v>
      </c>
      <c r="H2801" s="2">
        <v>0</v>
      </c>
    </row>
    <row r="2802" spans="2:8">
      <c r="B2802" s="237" t="s">
        <v>120</v>
      </c>
      <c r="C2802" s="237" t="s">
        <v>784</v>
      </c>
      <c r="D2802" s="6" t="s">
        <v>459</v>
      </c>
      <c r="E2802" s="1">
        <v>0</v>
      </c>
      <c r="G2802" s="2">
        <f t="shared" si="43"/>
        <v>0</v>
      </c>
      <c r="H2802" s="2">
        <v>0</v>
      </c>
    </row>
    <row r="2803" spans="2:8">
      <c r="B2803" s="237" t="s">
        <v>120</v>
      </c>
      <c r="C2803" s="237" t="s">
        <v>784</v>
      </c>
      <c r="D2803" s="7" t="s">
        <v>460</v>
      </c>
      <c r="E2803" s="1">
        <v>0</v>
      </c>
      <c r="G2803" s="2">
        <f t="shared" si="43"/>
        <v>0</v>
      </c>
      <c r="H2803" s="2">
        <v>0</v>
      </c>
    </row>
    <row r="2804" spans="2:8">
      <c r="B2804" s="237" t="s">
        <v>120</v>
      </c>
      <c r="C2804" s="237" t="s">
        <v>784</v>
      </c>
      <c r="D2804" s="8" t="s">
        <v>461</v>
      </c>
      <c r="E2804" s="1">
        <v>0</v>
      </c>
      <c r="G2804" s="2">
        <f t="shared" si="43"/>
        <v>0</v>
      </c>
      <c r="H2804" s="2">
        <v>0</v>
      </c>
    </row>
    <row r="2805" spans="2:8">
      <c r="B2805" s="237" t="s">
        <v>120</v>
      </c>
      <c r="C2805" s="237" t="s">
        <v>784</v>
      </c>
      <c r="D2805" s="9" t="s">
        <v>462</v>
      </c>
      <c r="E2805" s="1">
        <v>0</v>
      </c>
      <c r="G2805" s="2">
        <f t="shared" si="43"/>
        <v>0</v>
      </c>
      <c r="H2805" s="2">
        <v>0</v>
      </c>
    </row>
    <row r="2806" spans="2:8">
      <c r="B2806" s="237" t="s">
        <v>120</v>
      </c>
      <c r="C2806" s="237" t="s">
        <v>784</v>
      </c>
      <c r="D2806" s="10" t="s">
        <v>463</v>
      </c>
      <c r="E2806" s="1">
        <v>0</v>
      </c>
      <c r="G2806" s="2">
        <f t="shared" si="43"/>
        <v>0</v>
      </c>
      <c r="H2806" s="2">
        <v>0</v>
      </c>
    </row>
    <row r="2807" spans="2:8">
      <c r="B2807" s="237" t="s">
        <v>120</v>
      </c>
      <c r="C2807" s="237" t="s">
        <v>784</v>
      </c>
      <c r="D2807" s="11" t="s">
        <v>464</v>
      </c>
      <c r="E2807" s="1">
        <v>0</v>
      </c>
      <c r="G2807" s="2">
        <f t="shared" si="43"/>
        <v>0</v>
      </c>
      <c r="H2807" s="2">
        <v>0</v>
      </c>
    </row>
    <row r="2808" spans="2:8">
      <c r="B2808" s="237" t="s">
        <v>120</v>
      </c>
      <c r="C2808" s="237" t="s">
        <v>784</v>
      </c>
      <c r="D2808" s="13" t="s">
        <v>465</v>
      </c>
      <c r="E2808" s="1">
        <v>0</v>
      </c>
      <c r="G2808" s="2">
        <f t="shared" si="43"/>
        <v>0</v>
      </c>
      <c r="H2808" s="2">
        <v>0</v>
      </c>
    </row>
    <row r="2809" spans="2:8">
      <c r="B2809" s="237" t="s">
        <v>120</v>
      </c>
      <c r="C2809" s="237" t="s">
        <v>784</v>
      </c>
      <c r="D2809" s="12" t="s">
        <v>937</v>
      </c>
      <c r="E2809" s="1">
        <v>0</v>
      </c>
      <c r="G2809" s="2">
        <f t="shared" si="43"/>
        <v>0</v>
      </c>
      <c r="H2809" s="2">
        <v>0</v>
      </c>
    </row>
    <row r="2810" spans="2:8">
      <c r="B2810" s="237" t="s">
        <v>127</v>
      </c>
      <c r="C2810" s="237" t="s">
        <v>785</v>
      </c>
      <c r="D2810" s="5" t="s">
        <v>458</v>
      </c>
      <c r="E2810" s="1">
        <v>0</v>
      </c>
      <c r="G2810" s="2">
        <f t="shared" si="43"/>
        <v>0</v>
      </c>
      <c r="H2810" s="2">
        <v>0</v>
      </c>
    </row>
    <row r="2811" spans="2:8">
      <c r="B2811" s="237" t="s">
        <v>127</v>
      </c>
      <c r="C2811" s="237" t="s">
        <v>785</v>
      </c>
      <c r="D2811" s="6" t="s">
        <v>459</v>
      </c>
      <c r="E2811" s="1">
        <v>0</v>
      </c>
      <c r="G2811" s="2">
        <f t="shared" si="43"/>
        <v>0</v>
      </c>
      <c r="H2811" s="2">
        <v>0</v>
      </c>
    </row>
    <row r="2812" spans="2:8">
      <c r="B2812" s="237" t="s">
        <v>127</v>
      </c>
      <c r="C2812" s="237" t="s">
        <v>785</v>
      </c>
      <c r="D2812" s="7" t="s">
        <v>460</v>
      </c>
      <c r="E2812" s="1">
        <v>0</v>
      </c>
      <c r="G2812" s="2">
        <f t="shared" si="43"/>
        <v>0</v>
      </c>
      <c r="H2812" s="2">
        <v>0</v>
      </c>
    </row>
    <row r="2813" spans="2:8">
      <c r="B2813" s="237" t="s">
        <v>127</v>
      </c>
      <c r="C2813" s="237" t="s">
        <v>785</v>
      </c>
      <c r="D2813" s="8" t="s">
        <v>461</v>
      </c>
      <c r="E2813" s="1">
        <v>0</v>
      </c>
      <c r="G2813" s="2">
        <f t="shared" si="43"/>
        <v>0</v>
      </c>
      <c r="H2813" s="2">
        <v>0</v>
      </c>
    </row>
    <row r="2814" spans="2:8">
      <c r="B2814" s="237" t="s">
        <v>127</v>
      </c>
      <c r="C2814" s="237" t="s">
        <v>785</v>
      </c>
      <c r="D2814" s="9" t="s">
        <v>462</v>
      </c>
      <c r="E2814" s="1">
        <v>0</v>
      </c>
      <c r="G2814" s="2">
        <f t="shared" si="43"/>
        <v>0</v>
      </c>
      <c r="H2814" s="2">
        <v>0</v>
      </c>
    </row>
    <row r="2815" spans="2:8">
      <c r="B2815" s="237" t="s">
        <v>127</v>
      </c>
      <c r="C2815" s="237" t="s">
        <v>785</v>
      </c>
      <c r="D2815" s="10" t="s">
        <v>463</v>
      </c>
      <c r="E2815" s="1">
        <v>0</v>
      </c>
      <c r="G2815" s="2">
        <f t="shared" si="43"/>
        <v>0</v>
      </c>
      <c r="H2815" s="2">
        <v>0</v>
      </c>
    </row>
    <row r="2816" spans="2:8">
      <c r="B2816" s="237" t="s">
        <v>127</v>
      </c>
      <c r="C2816" s="237" t="s">
        <v>785</v>
      </c>
      <c r="D2816" s="11" t="s">
        <v>464</v>
      </c>
      <c r="E2816" s="1">
        <v>0</v>
      </c>
      <c r="G2816" s="2">
        <f t="shared" si="43"/>
        <v>0</v>
      </c>
      <c r="H2816" s="2">
        <v>0</v>
      </c>
    </row>
    <row r="2817" spans="2:8">
      <c r="B2817" s="237" t="s">
        <v>127</v>
      </c>
      <c r="C2817" s="237" t="s">
        <v>785</v>
      </c>
      <c r="D2817" s="13" t="s">
        <v>465</v>
      </c>
      <c r="E2817" s="1">
        <v>0</v>
      </c>
      <c r="G2817" s="2">
        <f t="shared" si="43"/>
        <v>0</v>
      </c>
      <c r="H2817" s="2">
        <v>0</v>
      </c>
    </row>
    <row r="2818" spans="2:8">
      <c r="B2818" s="237" t="s">
        <v>127</v>
      </c>
      <c r="C2818" s="237" t="s">
        <v>785</v>
      </c>
      <c r="D2818" s="12" t="s">
        <v>937</v>
      </c>
      <c r="E2818" s="1">
        <v>0</v>
      </c>
      <c r="G2818" s="2">
        <f t="shared" ref="G2818:G2881" si="44">E2818*F2818</f>
        <v>0</v>
      </c>
      <c r="H2818" s="2">
        <v>0</v>
      </c>
    </row>
    <row r="2819" spans="2:8">
      <c r="B2819" s="237" t="s">
        <v>121</v>
      </c>
      <c r="C2819" s="237" t="s">
        <v>786</v>
      </c>
      <c r="D2819" s="5" t="s">
        <v>458</v>
      </c>
      <c r="E2819" s="1">
        <v>0</v>
      </c>
      <c r="G2819" s="2">
        <f t="shared" si="44"/>
        <v>0</v>
      </c>
      <c r="H2819" s="2">
        <v>0</v>
      </c>
    </row>
    <row r="2820" spans="2:8">
      <c r="B2820" s="237" t="s">
        <v>121</v>
      </c>
      <c r="C2820" s="237" t="s">
        <v>786</v>
      </c>
      <c r="D2820" s="6" t="s">
        <v>459</v>
      </c>
      <c r="E2820" s="1">
        <v>0</v>
      </c>
      <c r="G2820" s="2">
        <f t="shared" si="44"/>
        <v>0</v>
      </c>
      <c r="H2820" s="2">
        <v>0</v>
      </c>
    </row>
    <row r="2821" spans="2:8">
      <c r="B2821" s="237" t="s">
        <v>121</v>
      </c>
      <c r="C2821" s="237" t="s">
        <v>786</v>
      </c>
      <c r="D2821" s="7" t="s">
        <v>460</v>
      </c>
      <c r="E2821" s="1">
        <v>0</v>
      </c>
      <c r="G2821" s="2">
        <f t="shared" si="44"/>
        <v>0</v>
      </c>
      <c r="H2821" s="2">
        <v>0</v>
      </c>
    </row>
    <row r="2822" spans="2:8">
      <c r="B2822" s="237" t="s">
        <v>121</v>
      </c>
      <c r="C2822" s="237" t="s">
        <v>786</v>
      </c>
      <c r="D2822" s="8" t="s">
        <v>461</v>
      </c>
      <c r="E2822" s="1">
        <v>0</v>
      </c>
      <c r="G2822" s="2">
        <f t="shared" si="44"/>
        <v>0</v>
      </c>
      <c r="H2822" s="2">
        <v>0</v>
      </c>
    </row>
    <row r="2823" spans="2:8">
      <c r="B2823" s="237" t="s">
        <v>121</v>
      </c>
      <c r="C2823" s="237" t="s">
        <v>786</v>
      </c>
      <c r="D2823" s="9" t="s">
        <v>462</v>
      </c>
      <c r="E2823" s="1">
        <v>0</v>
      </c>
      <c r="G2823" s="2">
        <f t="shared" si="44"/>
        <v>0</v>
      </c>
      <c r="H2823" s="2">
        <v>0</v>
      </c>
    </row>
    <row r="2824" spans="2:8">
      <c r="B2824" s="237" t="s">
        <v>121</v>
      </c>
      <c r="C2824" s="237" t="s">
        <v>786</v>
      </c>
      <c r="D2824" s="10" t="s">
        <v>463</v>
      </c>
      <c r="E2824" s="1">
        <v>0</v>
      </c>
      <c r="G2824" s="2">
        <f t="shared" si="44"/>
        <v>0</v>
      </c>
      <c r="H2824" s="2">
        <v>0</v>
      </c>
    </row>
    <row r="2825" spans="2:8">
      <c r="B2825" s="237" t="s">
        <v>121</v>
      </c>
      <c r="C2825" s="237" t="s">
        <v>786</v>
      </c>
      <c r="D2825" s="11" t="s">
        <v>464</v>
      </c>
      <c r="E2825" s="1">
        <v>0</v>
      </c>
      <c r="G2825" s="2">
        <f t="shared" si="44"/>
        <v>0</v>
      </c>
      <c r="H2825" s="2">
        <v>0</v>
      </c>
    </row>
    <row r="2826" spans="2:8">
      <c r="B2826" s="237" t="s">
        <v>121</v>
      </c>
      <c r="C2826" s="237" t="s">
        <v>786</v>
      </c>
      <c r="D2826" s="13" t="s">
        <v>465</v>
      </c>
      <c r="E2826" s="1">
        <v>0</v>
      </c>
      <c r="G2826" s="2">
        <f t="shared" si="44"/>
        <v>0</v>
      </c>
      <c r="H2826" s="2">
        <v>0</v>
      </c>
    </row>
    <row r="2827" spans="2:8">
      <c r="B2827" s="237" t="s">
        <v>121</v>
      </c>
      <c r="C2827" s="237" t="s">
        <v>786</v>
      </c>
      <c r="D2827" s="12" t="s">
        <v>937</v>
      </c>
      <c r="E2827" s="1">
        <v>0</v>
      </c>
      <c r="G2827" s="2">
        <f t="shared" si="44"/>
        <v>0</v>
      </c>
      <c r="H2827" s="2">
        <v>0</v>
      </c>
    </row>
    <row r="2828" spans="2:8">
      <c r="B2828" s="237" t="s">
        <v>122</v>
      </c>
      <c r="C2828" s="237" t="s">
        <v>787</v>
      </c>
      <c r="D2828" s="5" t="s">
        <v>458</v>
      </c>
      <c r="E2828" s="1">
        <v>0</v>
      </c>
      <c r="G2828" s="2">
        <f t="shared" si="44"/>
        <v>0</v>
      </c>
      <c r="H2828" s="2">
        <v>0</v>
      </c>
    </row>
    <row r="2829" spans="2:8">
      <c r="B2829" s="237" t="s">
        <v>122</v>
      </c>
      <c r="C2829" s="237" t="s">
        <v>787</v>
      </c>
      <c r="D2829" s="6" t="s">
        <v>459</v>
      </c>
      <c r="E2829" s="1">
        <v>0</v>
      </c>
      <c r="G2829" s="2">
        <f t="shared" si="44"/>
        <v>0</v>
      </c>
      <c r="H2829" s="2">
        <v>0</v>
      </c>
    </row>
    <row r="2830" spans="2:8">
      <c r="B2830" s="237" t="s">
        <v>122</v>
      </c>
      <c r="C2830" s="237" t="s">
        <v>787</v>
      </c>
      <c r="D2830" s="7" t="s">
        <v>460</v>
      </c>
      <c r="E2830" s="1">
        <v>0</v>
      </c>
      <c r="G2830" s="2">
        <f t="shared" si="44"/>
        <v>0</v>
      </c>
      <c r="H2830" s="2">
        <v>0</v>
      </c>
    </row>
    <row r="2831" spans="2:8">
      <c r="B2831" s="237" t="s">
        <v>122</v>
      </c>
      <c r="C2831" s="237" t="s">
        <v>787</v>
      </c>
      <c r="D2831" s="8" t="s">
        <v>461</v>
      </c>
      <c r="E2831" s="1">
        <v>0</v>
      </c>
      <c r="G2831" s="2">
        <f t="shared" si="44"/>
        <v>0</v>
      </c>
      <c r="H2831" s="2">
        <v>0</v>
      </c>
    </row>
    <row r="2832" spans="2:8">
      <c r="B2832" s="237" t="s">
        <v>122</v>
      </c>
      <c r="C2832" s="237" t="s">
        <v>787</v>
      </c>
      <c r="D2832" s="9" t="s">
        <v>462</v>
      </c>
      <c r="E2832" s="1">
        <v>0</v>
      </c>
      <c r="G2832" s="2">
        <f t="shared" si="44"/>
        <v>0</v>
      </c>
      <c r="H2832" s="2">
        <v>0</v>
      </c>
    </row>
    <row r="2833" spans="2:8">
      <c r="B2833" s="237" t="s">
        <v>122</v>
      </c>
      <c r="C2833" s="237" t="s">
        <v>787</v>
      </c>
      <c r="D2833" s="10" t="s">
        <v>463</v>
      </c>
      <c r="E2833" s="1">
        <v>0</v>
      </c>
      <c r="G2833" s="2">
        <f t="shared" si="44"/>
        <v>0</v>
      </c>
      <c r="H2833" s="2">
        <v>0</v>
      </c>
    </row>
    <row r="2834" spans="2:8">
      <c r="B2834" s="237" t="s">
        <v>122</v>
      </c>
      <c r="C2834" s="237" t="s">
        <v>787</v>
      </c>
      <c r="D2834" s="11" t="s">
        <v>464</v>
      </c>
      <c r="E2834" s="1">
        <v>0</v>
      </c>
      <c r="G2834" s="2">
        <f t="shared" si="44"/>
        <v>0</v>
      </c>
      <c r="H2834" s="2">
        <v>0</v>
      </c>
    </row>
    <row r="2835" spans="2:8">
      <c r="B2835" s="237" t="s">
        <v>122</v>
      </c>
      <c r="C2835" s="237" t="s">
        <v>787</v>
      </c>
      <c r="D2835" s="13" t="s">
        <v>465</v>
      </c>
      <c r="E2835" s="1">
        <v>0</v>
      </c>
      <c r="G2835" s="2">
        <f t="shared" si="44"/>
        <v>0</v>
      </c>
      <c r="H2835" s="2">
        <v>0</v>
      </c>
    </row>
    <row r="2836" spans="2:8">
      <c r="B2836" s="237" t="s">
        <v>122</v>
      </c>
      <c r="C2836" s="237" t="s">
        <v>787</v>
      </c>
      <c r="D2836" s="12" t="s">
        <v>937</v>
      </c>
      <c r="E2836" s="1">
        <v>0</v>
      </c>
      <c r="G2836" s="2">
        <f t="shared" si="44"/>
        <v>0</v>
      </c>
      <c r="H2836" s="2">
        <v>0</v>
      </c>
    </row>
    <row r="2837" spans="2:8">
      <c r="B2837" s="237" t="s">
        <v>118</v>
      </c>
      <c r="C2837" s="237" t="s">
        <v>788</v>
      </c>
      <c r="D2837" s="5" t="s">
        <v>458</v>
      </c>
      <c r="E2837" s="1">
        <v>0</v>
      </c>
      <c r="G2837" s="2">
        <f t="shared" si="44"/>
        <v>0</v>
      </c>
      <c r="H2837" s="2">
        <v>0</v>
      </c>
    </row>
    <row r="2838" spans="2:8">
      <c r="B2838" s="237" t="s">
        <v>118</v>
      </c>
      <c r="C2838" s="237" t="s">
        <v>788</v>
      </c>
      <c r="D2838" s="6" t="s">
        <v>459</v>
      </c>
      <c r="E2838" s="1">
        <v>0</v>
      </c>
      <c r="G2838" s="2">
        <f t="shared" si="44"/>
        <v>0</v>
      </c>
      <c r="H2838" s="2">
        <v>0</v>
      </c>
    </row>
    <row r="2839" spans="2:8">
      <c r="B2839" s="237" t="s">
        <v>118</v>
      </c>
      <c r="C2839" s="237" t="s">
        <v>788</v>
      </c>
      <c r="D2839" s="7" t="s">
        <v>460</v>
      </c>
      <c r="E2839" s="1">
        <v>0</v>
      </c>
      <c r="G2839" s="2">
        <f t="shared" si="44"/>
        <v>0</v>
      </c>
      <c r="H2839" s="2">
        <v>0</v>
      </c>
    </row>
    <row r="2840" spans="2:8">
      <c r="B2840" s="237" t="s">
        <v>118</v>
      </c>
      <c r="C2840" s="237" t="s">
        <v>788</v>
      </c>
      <c r="D2840" s="8" t="s">
        <v>461</v>
      </c>
      <c r="E2840" s="1">
        <v>0</v>
      </c>
      <c r="G2840" s="2">
        <f t="shared" si="44"/>
        <v>0</v>
      </c>
      <c r="H2840" s="2">
        <v>0</v>
      </c>
    </row>
    <row r="2841" spans="2:8">
      <c r="B2841" s="237" t="s">
        <v>118</v>
      </c>
      <c r="C2841" s="237" t="s">
        <v>788</v>
      </c>
      <c r="D2841" s="9" t="s">
        <v>462</v>
      </c>
      <c r="E2841" s="1">
        <v>0</v>
      </c>
      <c r="G2841" s="2">
        <f t="shared" si="44"/>
        <v>0</v>
      </c>
      <c r="H2841" s="2">
        <v>0</v>
      </c>
    </row>
    <row r="2842" spans="2:8">
      <c r="B2842" s="237" t="s">
        <v>118</v>
      </c>
      <c r="C2842" s="237" t="s">
        <v>788</v>
      </c>
      <c r="D2842" s="10" t="s">
        <v>463</v>
      </c>
      <c r="E2842" s="1">
        <v>0</v>
      </c>
      <c r="G2842" s="2">
        <f t="shared" si="44"/>
        <v>0</v>
      </c>
      <c r="H2842" s="2">
        <v>0</v>
      </c>
    </row>
    <row r="2843" spans="2:8">
      <c r="B2843" s="237" t="s">
        <v>118</v>
      </c>
      <c r="C2843" s="237" t="s">
        <v>788</v>
      </c>
      <c r="D2843" s="11" t="s">
        <v>464</v>
      </c>
      <c r="E2843" s="1">
        <v>0</v>
      </c>
      <c r="G2843" s="2">
        <f t="shared" si="44"/>
        <v>0</v>
      </c>
      <c r="H2843" s="2">
        <v>0</v>
      </c>
    </row>
    <row r="2844" spans="2:8">
      <c r="B2844" s="237" t="s">
        <v>118</v>
      </c>
      <c r="C2844" s="237" t="s">
        <v>788</v>
      </c>
      <c r="D2844" s="13" t="s">
        <v>465</v>
      </c>
      <c r="E2844" s="1">
        <v>0</v>
      </c>
      <c r="G2844" s="2">
        <f t="shared" si="44"/>
        <v>0</v>
      </c>
      <c r="H2844" s="2">
        <v>0</v>
      </c>
    </row>
    <row r="2845" spans="2:8">
      <c r="B2845" s="237" t="s">
        <v>118</v>
      </c>
      <c r="C2845" s="237" t="s">
        <v>788</v>
      </c>
      <c r="D2845" s="12" t="s">
        <v>937</v>
      </c>
      <c r="E2845" s="1">
        <v>0</v>
      </c>
      <c r="G2845" s="2">
        <f t="shared" si="44"/>
        <v>0</v>
      </c>
      <c r="H2845" s="2">
        <v>0</v>
      </c>
    </row>
    <row r="2846" spans="2:8">
      <c r="B2846" s="237" t="s">
        <v>117</v>
      </c>
      <c r="C2846" s="237" t="s">
        <v>789</v>
      </c>
      <c r="D2846" s="5" t="s">
        <v>458</v>
      </c>
      <c r="E2846" s="1">
        <v>0</v>
      </c>
      <c r="G2846" s="2">
        <f t="shared" si="44"/>
        <v>0</v>
      </c>
      <c r="H2846" s="2">
        <v>0</v>
      </c>
    </row>
    <row r="2847" spans="2:8">
      <c r="B2847" s="237" t="s">
        <v>117</v>
      </c>
      <c r="C2847" s="237" t="s">
        <v>789</v>
      </c>
      <c r="D2847" s="6" t="s">
        <v>459</v>
      </c>
      <c r="E2847" s="1">
        <v>0</v>
      </c>
      <c r="G2847" s="2">
        <f t="shared" si="44"/>
        <v>0</v>
      </c>
      <c r="H2847" s="2">
        <v>0</v>
      </c>
    </row>
    <row r="2848" spans="2:8">
      <c r="B2848" s="237" t="s">
        <v>117</v>
      </c>
      <c r="C2848" s="237" t="s">
        <v>789</v>
      </c>
      <c r="D2848" s="7" t="s">
        <v>460</v>
      </c>
      <c r="E2848" s="1">
        <v>0</v>
      </c>
      <c r="G2848" s="2">
        <f t="shared" si="44"/>
        <v>0</v>
      </c>
      <c r="H2848" s="2">
        <v>0</v>
      </c>
    </row>
    <row r="2849" spans="2:8">
      <c r="B2849" s="237" t="s">
        <v>117</v>
      </c>
      <c r="C2849" s="237" t="s">
        <v>789</v>
      </c>
      <c r="D2849" s="8" t="s">
        <v>461</v>
      </c>
      <c r="E2849" s="1">
        <v>0</v>
      </c>
      <c r="G2849" s="2">
        <f t="shared" si="44"/>
        <v>0</v>
      </c>
      <c r="H2849" s="2">
        <v>0</v>
      </c>
    </row>
    <row r="2850" spans="2:8">
      <c r="B2850" s="237" t="s">
        <v>117</v>
      </c>
      <c r="C2850" s="237" t="s">
        <v>789</v>
      </c>
      <c r="D2850" s="9" t="s">
        <v>462</v>
      </c>
      <c r="E2850" s="1">
        <v>0</v>
      </c>
      <c r="G2850" s="2">
        <f t="shared" si="44"/>
        <v>0</v>
      </c>
      <c r="H2850" s="2">
        <v>0</v>
      </c>
    </row>
    <row r="2851" spans="2:8">
      <c r="B2851" s="237" t="s">
        <v>117</v>
      </c>
      <c r="C2851" s="237" t="s">
        <v>789</v>
      </c>
      <c r="D2851" s="10" t="s">
        <v>463</v>
      </c>
      <c r="E2851" s="1">
        <v>0</v>
      </c>
      <c r="G2851" s="2">
        <f t="shared" si="44"/>
        <v>0</v>
      </c>
      <c r="H2851" s="2">
        <v>0</v>
      </c>
    </row>
    <row r="2852" spans="2:8">
      <c r="B2852" s="237" t="s">
        <v>117</v>
      </c>
      <c r="C2852" s="237" t="s">
        <v>789</v>
      </c>
      <c r="D2852" s="11" t="s">
        <v>464</v>
      </c>
      <c r="E2852" s="1">
        <v>0</v>
      </c>
      <c r="G2852" s="2">
        <f t="shared" si="44"/>
        <v>0</v>
      </c>
      <c r="H2852" s="2">
        <v>0</v>
      </c>
    </row>
    <row r="2853" spans="2:8">
      <c r="B2853" s="237" t="s">
        <v>117</v>
      </c>
      <c r="C2853" s="237" t="s">
        <v>789</v>
      </c>
      <c r="D2853" s="13" t="s">
        <v>465</v>
      </c>
      <c r="E2853" s="1">
        <v>0</v>
      </c>
      <c r="G2853" s="2">
        <f t="shared" si="44"/>
        <v>0</v>
      </c>
      <c r="H2853" s="2">
        <v>0</v>
      </c>
    </row>
    <row r="2854" spans="2:8">
      <c r="B2854" s="237" t="s">
        <v>117</v>
      </c>
      <c r="C2854" s="237" t="s">
        <v>789</v>
      </c>
      <c r="D2854" s="12" t="s">
        <v>937</v>
      </c>
      <c r="E2854" s="1">
        <v>0</v>
      </c>
      <c r="G2854" s="2">
        <f t="shared" si="44"/>
        <v>0</v>
      </c>
      <c r="H2854" s="2">
        <v>0</v>
      </c>
    </row>
    <row r="2855" spans="2:8">
      <c r="B2855" s="237" t="s">
        <v>128</v>
      </c>
      <c r="C2855" s="237" t="s">
        <v>790</v>
      </c>
      <c r="D2855" s="5" t="s">
        <v>458</v>
      </c>
      <c r="E2855" s="1">
        <v>0</v>
      </c>
      <c r="G2855" s="2">
        <f t="shared" si="44"/>
        <v>0</v>
      </c>
      <c r="H2855" s="2">
        <v>0</v>
      </c>
    </row>
    <row r="2856" spans="2:8">
      <c r="B2856" s="237" t="s">
        <v>128</v>
      </c>
      <c r="C2856" s="237" t="s">
        <v>790</v>
      </c>
      <c r="D2856" s="6" t="s">
        <v>459</v>
      </c>
      <c r="E2856" s="1">
        <v>0</v>
      </c>
      <c r="G2856" s="2">
        <f t="shared" si="44"/>
        <v>0</v>
      </c>
      <c r="H2856" s="2">
        <v>0</v>
      </c>
    </row>
    <row r="2857" spans="2:8">
      <c r="B2857" s="237" t="s">
        <v>128</v>
      </c>
      <c r="C2857" s="237" t="s">
        <v>790</v>
      </c>
      <c r="D2857" s="7" t="s">
        <v>460</v>
      </c>
      <c r="E2857" s="1">
        <v>0</v>
      </c>
      <c r="G2857" s="2">
        <f t="shared" si="44"/>
        <v>0</v>
      </c>
      <c r="H2857" s="2">
        <v>0</v>
      </c>
    </row>
    <row r="2858" spans="2:8">
      <c r="B2858" s="237" t="s">
        <v>128</v>
      </c>
      <c r="C2858" s="237" t="s">
        <v>790</v>
      </c>
      <c r="D2858" s="8" t="s">
        <v>461</v>
      </c>
      <c r="E2858" s="1">
        <v>0</v>
      </c>
      <c r="G2858" s="2">
        <f t="shared" si="44"/>
        <v>0</v>
      </c>
      <c r="H2858" s="2">
        <v>0</v>
      </c>
    </row>
    <row r="2859" spans="2:8">
      <c r="B2859" s="237" t="s">
        <v>128</v>
      </c>
      <c r="C2859" s="237" t="s">
        <v>790</v>
      </c>
      <c r="D2859" s="9" t="s">
        <v>462</v>
      </c>
      <c r="E2859" s="1">
        <v>0</v>
      </c>
      <c r="G2859" s="2">
        <f t="shared" si="44"/>
        <v>0</v>
      </c>
      <c r="H2859" s="2">
        <v>0</v>
      </c>
    </row>
    <row r="2860" spans="2:8">
      <c r="B2860" s="237" t="s">
        <v>128</v>
      </c>
      <c r="C2860" s="237" t="s">
        <v>790</v>
      </c>
      <c r="D2860" s="10" t="s">
        <v>463</v>
      </c>
      <c r="E2860" s="1">
        <v>0</v>
      </c>
      <c r="G2860" s="2">
        <f t="shared" si="44"/>
        <v>0</v>
      </c>
      <c r="H2860" s="2">
        <v>0</v>
      </c>
    </row>
    <row r="2861" spans="2:8">
      <c r="B2861" s="237" t="s">
        <v>128</v>
      </c>
      <c r="C2861" s="237" t="s">
        <v>790</v>
      </c>
      <c r="D2861" s="11" t="s">
        <v>464</v>
      </c>
      <c r="E2861" s="1">
        <v>0</v>
      </c>
      <c r="G2861" s="2">
        <f t="shared" si="44"/>
        <v>0</v>
      </c>
      <c r="H2861" s="2">
        <v>0</v>
      </c>
    </row>
    <row r="2862" spans="2:8">
      <c r="B2862" s="237" t="s">
        <v>128</v>
      </c>
      <c r="C2862" s="237" t="s">
        <v>790</v>
      </c>
      <c r="D2862" s="13" t="s">
        <v>465</v>
      </c>
      <c r="E2862" s="1">
        <v>0</v>
      </c>
      <c r="G2862" s="2">
        <f t="shared" si="44"/>
        <v>0</v>
      </c>
      <c r="H2862" s="2">
        <v>0</v>
      </c>
    </row>
    <row r="2863" spans="2:8">
      <c r="B2863" s="237" t="s">
        <v>128</v>
      </c>
      <c r="C2863" s="237" t="s">
        <v>790</v>
      </c>
      <c r="D2863" s="12" t="s">
        <v>937</v>
      </c>
      <c r="E2863" s="1">
        <v>0</v>
      </c>
      <c r="G2863" s="2">
        <f t="shared" si="44"/>
        <v>0</v>
      </c>
      <c r="H2863" s="2">
        <v>0</v>
      </c>
    </row>
    <row r="2864" spans="2:8">
      <c r="B2864" s="237" t="s">
        <v>133</v>
      </c>
      <c r="C2864" s="237" t="s">
        <v>791</v>
      </c>
      <c r="D2864" s="5" t="s">
        <v>458</v>
      </c>
      <c r="E2864" s="1">
        <v>0</v>
      </c>
      <c r="G2864" s="2">
        <f t="shared" si="44"/>
        <v>0</v>
      </c>
      <c r="H2864" s="2">
        <v>0</v>
      </c>
    </row>
    <row r="2865" spans="2:8">
      <c r="B2865" s="237" t="s">
        <v>133</v>
      </c>
      <c r="C2865" s="237" t="s">
        <v>791</v>
      </c>
      <c r="D2865" s="6" t="s">
        <v>459</v>
      </c>
      <c r="E2865" s="1">
        <v>0</v>
      </c>
      <c r="G2865" s="2">
        <f t="shared" si="44"/>
        <v>0</v>
      </c>
      <c r="H2865" s="2">
        <v>0</v>
      </c>
    </row>
    <row r="2866" spans="2:8">
      <c r="B2866" s="237" t="s">
        <v>133</v>
      </c>
      <c r="C2866" s="237" t="s">
        <v>791</v>
      </c>
      <c r="D2866" s="7" t="s">
        <v>460</v>
      </c>
      <c r="E2866" s="1">
        <v>0</v>
      </c>
      <c r="G2866" s="2">
        <f t="shared" si="44"/>
        <v>0</v>
      </c>
      <c r="H2866" s="2">
        <v>0</v>
      </c>
    </row>
    <row r="2867" spans="2:8">
      <c r="B2867" s="237" t="s">
        <v>133</v>
      </c>
      <c r="C2867" s="237" t="s">
        <v>791</v>
      </c>
      <c r="D2867" s="8" t="s">
        <v>461</v>
      </c>
      <c r="E2867" s="1">
        <v>0</v>
      </c>
      <c r="G2867" s="2">
        <f t="shared" si="44"/>
        <v>0</v>
      </c>
      <c r="H2867" s="2">
        <v>0</v>
      </c>
    </row>
    <row r="2868" spans="2:8">
      <c r="B2868" s="237" t="s">
        <v>133</v>
      </c>
      <c r="C2868" s="237" t="s">
        <v>791</v>
      </c>
      <c r="D2868" s="9" t="s">
        <v>462</v>
      </c>
      <c r="E2868" s="1">
        <v>0</v>
      </c>
      <c r="G2868" s="2">
        <f t="shared" si="44"/>
        <v>0</v>
      </c>
      <c r="H2868" s="2">
        <v>0</v>
      </c>
    </row>
    <row r="2869" spans="2:8">
      <c r="B2869" s="237" t="s">
        <v>133</v>
      </c>
      <c r="C2869" s="237" t="s">
        <v>791</v>
      </c>
      <c r="D2869" s="10" t="s">
        <v>463</v>
      </c>
      <c r="E2869" s="1">
        <v>0</v>
      </c>
      <c r="G2869" s="2">
        <f t="shared" si="44"/>
        <v>0</v>
      </c>
      <c r="H2869" s="2">
        <v>0</v>
      </c>
    </row>
    <row r="2870" spans="2:8">
      <c r="B2870" s="237" t="s">
        <v>133</v>
      </c>
      <c r="C2870" s="237" t="s">
        <v>791</v>
      </c>
      <c r="D2870" s="11" t="s">
        <v>464</v>
      </c>
      <c r="E2870" s="1">
        <v>0</v>
      </c>
      <c r="G2870" s="2">
        <f t="shared" si="44"/>
        <v>0</v>
      </c>
      <c r="H2870" s="2">
        <v>0</v>
      </c>
    </row>
    <row r="2871" spans="2:8">
      <c r="B2871" s="237" t="s">
        <v>133</v>
      </c>
      <c r="C2871" s="237" t="s">
        <v>791</v>
      </c>
      <c r="D2871" s="13" t="s">
        <v>465</v>
      </c>
      <c r="E2871" s="1">
        <v>0</v>
      </c>
      <c r="G2871" s="2">
        <f t="shared" si="44"/>
        <v>0</v>
      </c>
      <c r="H2871" s="2">
        <v>0</v>
      </c>
    </row>
    <row r="2872" spans="2:8">
      <c r="B2872" s="237" t="s">
        <v>133</v>
      </c>
      <c r="C2872" s="237" t="s">
        <v>791</v>
      </c>
      <c r="D2872" s="12" t="s">
        <v>937</v>
      </c>
      <c r="E2872" s="1">
        <v>0</v>
      </c>
      <c r="G2872" s="2">
        <f t="shared" si="44"/>
        <v>0</v>
      </c>
      <c r="H2872" s="2">
        <v>0</v>
      </c>
    </row>
    <row r="2873" spans="2:8">
      <c r="B2873" s="237" t="s">
        <v>131</v>
      </c>
      <c r="C2873" s="237" t="s">
        <v>792</v>
      </c>
      <c r="D2873" s="5" t="s">
        <v>458</v>
      </c>
      <c r="E2873" s="1">
        <v>0</v>
      </c>
      <c r="G2873" s="2">
        <f t="shared" si="44"/>
        <v>0</v>
      </c>
      <c r="H2873" s="2">
        <v>0</v>
      </c>
    </row>
    <row r="2874" spans="2:8">
      <c r="B2874" s="237" t="s">
        <v>131</v>
      </c>
      <c r="C2874" s="237" t="s">
        <v>792</v>
      </c>
      <c r="D2874" s="6" t="s">
        <v>459</v>
      </c>
      <c r="E2874" s="1">
        <v>0</v>
      </c>
      <c r="G2874" s="2">
        <f t="shared" si="44"/>
        <v>0</v>
      </c>
      <c r="H2874" s="2">
        <v>0</v>
      </c>
    </row>
    <row r="2875" spans="2:8">
      <c r="B2875" s="237" t="s">
        <v>131</v>
      </c>
      <c r="C2875" s="237" t="s">
        <v>792</v>
      </c>
      <c r="D2875" s="7" t="s">
        <v>460</v>
      </c>
      <c r="E2875" s="1">
        <v>0</v>
      </c>
      <c r="G2875" s="2">
        <f t="shared" si="44"/>
        <v>0</v>
      </c>
      <c r="H2875" s="2">
        <v>0</v>
      </c>
    </row>
    <row r="2876" spans="2:8">
      <c r="B2876" s="237" t="s">
        <v>131</v>
      </c>
      <c r="C2876" s="237" t="s">
        <v>792</v>
      </c>
      <c r="D2876" s="8" t="s">
        <v>461</v>
      </c>
      <c r="E2876" s="1">
        <v>0</v>
      </c>
      <c r="G2876" s="2">
        <f t="shared" si="44"/>
        <v>0</v>
      </c>
      <c r="H2876" s="2">
        <v>0</v>
      </c>
    </row>
    <row r="2877" spans="2:8">
      <c r="B2877" s="237" t="s">
        <v>131</v>
      </c>
      <c r="C2877" s="237" t="s">
        <v>792</v>
      </c>
      <c r="D2877" s="9" t="s">
        <v>462</v>
      </c>
      <c r="E2877" s="1">
        <v>0</v>
      </c>
      <c r="G2877" s="2">
        <f t="shared" si="44"/>
        <v>0</v>
      </c>
      <c r="H2877" s="2">
        <v>0</v>
      </c>
    </row>
    <row r="2878" spans="2:8">
      <c r="B2878" s="237" t="s">
        <v>131</v>
      </c>
      <c r="C2878" s="237" t="s">
        <v>792</v>
      </c>
      <c r="D2878" s="10" t="s">
        <v>463</v>
      </c>
      <c r="E2878" s="1">
        <v>0</v>
      </c>
      <c r="G2878" s="2">
        <f t="shared" si="44"/>
        <v>0</v>
      </c>
      <c r="H2878" s="2">
        <v>0</v>
      </c>
    </row>
    <row r="2879" spans="2:8">
      <c r="B2879" s="237" t="s">
        <v>131</v>
      </c>
      <c r="C2879" s="237" t="s">
        <v>792</v>
      </c>
      <c r="D2879" s="11" t="s">
        <v>464</v>
      </c>
      <c r="E2879" s="1">
        <v>0</v>
      </c>
      <c r="G2879" s="2">
        <f t="shared" si="44"/>
        <v>0</v>
      </c>
      <c r="H2879" s="2">
        <v>0</v>
      </c>
    </row>
    <row r="2880" spans="2:8">
      <c r="B2880" s="237" t="s">
        <v>131</v>
      </c>
      <c r="C2880" s="237" t="s">
        <v>792</v>
      </c>
      <c r="D2880" s="13" t="s">
        <v>465</v>
      </c>
      <c r="E2880" s="1">
        <v>0</v>
      </c>
      <c r="G2880" s="2">
        <f t="shared" si="44"/>
        <v>0</v>
      </c>
      <c r="H2880" s="2">
        <v>0</v>
      </c>
    </row>
    <row r="2881" spans="2:8">
      <c r="B2881" s="237" t="s">
        <v>131</v>
      </c>
      <c r="C2881" s="237" t="s">
        <v>792</v>
      </c>
      <c r="D2881" s="12" t="s">
        <v>937</v>
      </c>
      <c r="E2881" s="1">
        <v>0</v>
      </c>
      <c r="G2881" s="2">
        <f t="shared" si="44"/>
        <v>0</v>
      </c>
      <c r="H2881" s="2">
        <v>0</v>
      </c>
    </row>
    <row r="2882" spans="2:8">
      <c r="B2882" s="237" t="s">
        <v>129</v>
      </c>
      <c r="C2882" s="237" t="s">
        <v>793</v>
      </c>
      <c r="D2882" s="5" t="s">
        <v>458</v>
      </c>
      <c r="E2882" s="1">
        <v>0</v>
      </c>
      <c r="G2882" s="2">
        <f t="shared" ref="G2882:G2945" si="45">E2882*F2882</f>
        <v>0</v>
      </c>
      <c r="H2882" s="2">
        <v>0</v>
      </c>
    </row>
    <row r="2883" spans="2:8">
      <c r="B2883" s="237" t="s">
        <v>129</v>
      </c>
      <c r="C2883" s="237" t="s">
        <v>793</v>
      </c>
      <c r="D2883" s="6" t="s">
        <v>459</v>
      </c>
      <c r="E2883" s="1">
        <v>0</v>
      </c>
      <c r="G2883" s="2">
        <f t="shared" si="45"/>
        <v>0</v>
      </c>
      <c r="H2883" s="2">
        <v>0</v>
      </c>
    </row>
    <row r="2884" spans="2:8">
      <c r="B2884" s="237" t="s">
        <v>129</v>
      </c>
      <c r="C2884" s="237" t="s">
        <v>793</v>
      </c>
      <c r="D2884" s="7" t="s">
        <v>460</v>
      </c>
      <c r="E2884" s="1">
        <v>0</v>
      </c>
      <c r="G2884" s="2">
        <f t="shared" si="45"/>
        <v>0</v>
      </c>
      <c r="H2884" s="2">
        <v>0</v>
      </c>
    </row>
    <row r="2885" spans="2:8">
      <c r="B2885" s="237" t="s">
        <v>129</v>
      </c>
      <c r="C2885" s="237" t="s">
        <v>793</v>
      </c>
      <c r="D2885" s="8" t="s">
        <v>461</v>
      </c>
      <c r="E2885" s="1">
        <v>0</v>
      </c>
      <c r="G2885" s="2">
        <f t="shared" si="45"/>
        <v>0</v>
      </c>
      <c r="H2885" s="2">
        <v>0</v>
      </c>
    </row>
    <row r="2886" spans="2:8">
      <c r="B2886" s="237" t="s">
        <v>129</v>
      </c>
      <c r="C2886" s="237" t="s">
        <v>793</v>
      </c>
      <c r="D2886" s="9" t="s">
        <v>462</v>
      </c>
      <c r="E2886" s="1">
        <v>0</v>
      </c>
      <c r="G2886" s="2">
        <f t="shared" si="45"/>
        <v>0</v>
      </c>
      <c r="H2886" s="2">
        <v>0</v>
      </c>
    </row>
    <row r="2887" spans="2:8">
      <c r="B2887" s="237" t="s">
        <v>129</v>
      </c>
      <c r="C2887" s="237" t="s">
        <v>793</v>
      </c>
      <c r="D2887" s="10" t="s">
        <v>463</v>
      </c>
      <c r="E2887" s="1">
        <v>0</v>
      </c>
      <c r="G2887" s="2">
        <f t="shared" si="45"/>
        <v>0</v>
      </c>
      <c r="H2887" s="2">
        <v>0</v>
      </c>
    </row>
    <row r="2888" spans="2:8">
      <c r="B2888" s="237" t="s">
        <v>129</v>
      </c>
      <c r="C2888" s="237" t="s">
        <v>793</v>
      </c>
      <c r="D2888" s="11" t="s">
        <v>464</v>
      </c>
      <c r="E2888" s="1">
        <v>0</v>
      </c>
      <c r="G2888" s="2">
        <f t="shared" si="45"/>
        <v>0</v>
      </c>
      <c r="H2888" s="2">
        <v>0</v>
      </c>
    </row>
    <row r="2889" spans="2:8">
      <c r="B2889" s="237" t="s">
        <v>129</v>
      </c>
      <c r="C2889" s="237" t="s">
        <v>793</v>
      </c>
      <c r="D2889" s="13" t="s">
        <v>465</v>
      </c>
      <c r="E2889" s="1">
        <v>0</v>
      </c>
      <c r="G2889" s="2">
        <f t="shared" si="45"/>
        <v>0</v>
      </c>
      <c r="H2889" s="2">
        <v>0</v>
      </c>
    </row>
    <row r="2890" spans="2:8">
      <c r="B2890" s="237" t="s">
        <v>129</v>
      </c>
      <c r="C2890" s="237" t="s">
        <v>793</v>
      </c>
      <c r="D2890" s="12" t="s">
        <v>937</v>
      </c>
      <c r="E2890" s="1">
        <v>0</v>
      </c>
      <c r="G2890" s="2">
        <f t="shared" si="45"/>
        <v>0</v>
      </c>
      <c r="H2890" s="2">
        <v>0</v>
      </c>
    </row>
    <row r="2891" spans="2:8">
      <c r="B2891" s="237" t="s">
        <v>130</v>
      </c>
      <c r="C2891" s="237" t="s">
        <v>794</v>
      </c>
      <c r="D2891" s="5" t="s">
        <v>458</v>
      </c>
      <c r="E2891" s="1">
        <v>0</v>
      </c>
      <c r="G2891" s="2">
        <f t="shared" si="45"/>
        <v>0</v>
      </c>
      <c r="H2891" s="2">
        <v>0</v>
      </c>
    </row>
    <row r="2892" spans="2:8">
      <c r="B2892" s="237" t="s">
        <v>130</v>
      </c>
      <c r="C2892" s="237" t="s">
        <v>794</v>
      </c>
      <c r="D2892" s="6" t="s">
        <v>459</v>
      </c>
      <c r="E2892" s="1">
        <v>0</v>
      </c>
      <c r="G2892" s="2">
        <f t="shared" si="45"/>
        <v>0</v>
      </c>
      <c r="H2892" s="2">
        <v>0</v>
      </c>
    </row>
    <row r="2893" spans="2:8">
      <c r="B2893" s="237" t="s">
        <v>130</v>
      </c>
      <c r="C2893" s="237" t="s">
        <v>794</v>
      </c>
      <c r="D2893" s="7" t="s">
        <v>460</v>
      </c>
      <c r="E2893" s="1">
        <v>0</v>
      </c>
      <c r="G2893" s="2">
        <f t="shared" si="45"/>
        <v>0</v>
      </c>
      <c r="H2893" s="2">
        <v>0</v>
      </c>
    </row>
    <row r="2894" spans="2:8">
      <c r="B2894" s="237" t="s">
        <v>130</v>
      </c>
      <c r="C2894" s="237" t="s">
        <v>794</v>
      </c>
      <c r="D2894" s="8" t="s">
        <v>461</v>
      </c>
      <c r="E2894" s="1">
        <v>0</v>
      </c>
      <c r="G2894" s="2">
        <f t="shared" si="45"/>
        <v>0</v>
      </c>
      <c r="H2894" s="2">
        <v>0</v>
      </c>
    </row>
    <row r="2895" spans="2:8">
      <c r="B2895" s="237" t="s">
        <v>130</v>
      </c>
      <c r="C2895" s="237" t="s">
        <v>794</v>
      </c>
      <c r="D2895" s="9" t="s">
        <v>462</v>
      </c>
      <c r="E2895" s="1">
        <v>0</v>
      </c>
      <c r="G2895" s="2">
        <f t="shared" si="45"/>
        <v>0</v>
      </c>
      <c r="H2895" s="2">
        <v>0</v>
      </c>
    </row>
    <row r="2896" spans="2:8">
      <c r="B2896" s="237" t="s">
        <v>130</v>
      </c>
      <c r="C2896" s="237" t="s">
        <v>794</v>
      </c>
      <c r="D2896" s="10" t="s">
        <v>463</v>
      </c>
      <c r="E2896" s="1">
        <v>0</v>
      </c>
      <c r="G2896" s="2">
        <f t="shared" si="45"/>
        <v>0</v>
      </c>
      <c r="H2896" s="2">
        <v>0</v>
      </c>
    </row>
    <row r="2897" spans="2:8">
      <c r="B2897" s="237" t="s">
        <v>130</v>
      </c>
      <c r="C2897" s="237" t="s">
        <v>794</v>
      </c>
      <c r="D2897" s="11" t="s">
        <v>464</v>
      </c>
      <c r="E2897" s="1">
        <v>0</v>
      </c>
      <c r="G2897" s="2">
        <f t="shared" si="45"/>
        <v>0</v>
      </c>
      <c r="H2897" s="2">
        <v>0</v>
      </c>
    </row>
    <row r="2898" spans="2:8">
      <c r="B2898" s="237" t="s">
        <v>130</v>
      </c>
      <c r="C2898" s="237" t="s">
        <v>794</v>
      </c>
      <c r="D2898" s="13" t="s">
        <v>465</v>
      </c>
      <c r="E2898" s="1">
        <v>0</v>
      </c>
      <c r="G2898" s="2">
        <f t="shared" si="45"/>
        <v>0</v>
      </c>
      <c r="H2898" s="2">
        <v>0</v>
      </c>
    </row>
    <row r="2899" spans="2:8">
      <c r="B2899" s="237" t="s">
        <v>130</v>
      </c>
      <c r="C2899" s="237" t="s">
        <v>794</v>
      </c>
      <c r="D2899" s="12" t="s">
        <v>937</v>
      </c>
      <c r="E2899" s="1">
        <v>0</v>
      </c>
      <c r="G2899" s="2">
        <f t="shared" si="45"/>
        <v>0</v>
      </c>
      <c r="H2899" s="2">
        <v>0</v>
      </c>
    </row>
    <row r="2900" spans="2:8">
      <c r="B2900" s="237" t="s">
        <v>132</v>
      </c>
      <c r="C2900" s="237" t="s">
        <v>795</v>
      </c>
      <c r="D2900" s="5" t="s">
        <v>458</v>
      </c>
      <c r="E2900" s="1">
        <v>0</v>
      </c>
      <c r="G2900" s="2">
        <f t="shared" si="45"/>
        <v>0</v>
      </c>
      <c r="H2900" s="2">
        <v>0</v>
      </c>
    </row>
    <row r="2901" spans="2:8">
      <c r="B2901" s="237" t="s">
        <v>132</v>
      </c>
      <c r="C2901" s="237" t="s">
        <v>795</v>
      </c>
      <c r="D2901" s="6" t="s">
        <v>459</v>
      </c>
      <c r="E2901" s="1">
        <v>0</v>
      </c>
      <c r="G2901" s="2">
        <f t="shared" si="45"/>
        <v>0</v>
      </c>
      <c r="H2901" s="2">
        <v>0</v>
      </c>
    </row>
    <row r="2902" spans="2:8">
      <c r="B2902" s="237" t="s">
        <v>132</v>
      </c>
      <c r="C2902" s="237" t="s">
        <v>795</v>
      </c>
      <c r="D2902" s="7" t="s">
        <v>460</v>
      </c>
      <c r="E2902" s="1">
        <v>0</v>
      </c>
      <c r="G2902" s="2">
        <f t="shared" si="45"/>
        <v>0</v>
      </c>
      <c r="H2902" s="2">
        <v>0</v>
      </c>
    </row>
    <row r="2903" spans="2:8">
      <c r="B2903" s="237" t="s">
        <v>132</v>
      </c>
      <c r="C2903" s="237" t="s">
        <v>795</v>
      </c>
      <c r="D2903" s="8" t="s">
        <v>461</v>
      </c>
      <c r="E2903" s="1">
        <v>0</v>
      </c>
      <c r="G2903" s="2">
        <f t="shared" si="45"/>
        <v>0</v>
      </c>
      <c r="H2903" s="2">
        <v>0</v>
      </c>
    </row>
    <row r="2904" spans="2:8">
      <c r="B2904" s="237" t="s">
        <v>132</v>
      </c>
      <c r="C2904" s="237" t="s">
        <v>795</v>
      </c>
      <c r="D2904" s="9" t="s">
        <v>462</v>
      </c>
      <c r="E2904" s="1">
        <v>0</v>
      </c>
      <c r="G2904" s="2">
        <f t="shared" si="45"/>
        <v>0</v>
      </c>
      <c r="H2904" s="2">
        <v>0</v>
      </c>
    </row>
    <row r="2905" spans="2:8">
      <c r="B2905" s="237" t="s">
        <v>132</v>
      </c>
      <c r="C2905" s="237" t="s">
        <v>795</v>
      </c>
      <c r="D2905" s="10" t="s">
        <v>463</v>
      </c>
      <c r="E2905" s="1">
        <v>0</v>
      </c>
      <c r="G2905" s="2">
        <f t="shared" si="45"/>
        <v>0</v>
      </c>
      <c r="H2905" s="2">
        <v>0</v>
      </c>
    </row>
    <row r="2906" spans="2:8">
      <c r="B2906" s="237" t="s">
        <v>132</v>
      </c>
      <c r="C2906" s="237" t="s">
        <v>795</v>
      </c>
      <c r="D2906" s="11" t="s">
        <v>464</v>
      </c>
      <c r="E2906" s="1">
        <v>0</v>
      </c>
      <c r="G2906" s="2">
        <f t="shared" si="45"/>
        <v>0</v>
      </c>
      <c r="H2906" s="2">
        <v>0</v>
      </c>
    </row>
    <row r="2907" spans="2:8">
      <c r="B2907" s="237" t="s">
        <v>132</v>
      </c>
      <c r="C2907" s="237" t="s">
        <v>795</v>
      </c>
      <c r="D2907" s="13" t="s">
        <v>465</v>
      </c>
      <c r="E2907" s="1">
        <v>0</v>
      </c>
      <c r="G2907" s="2">
        <f t="shared" si="45"/>
        <v>0</v>
      </c>
      <c r="H2907" s="2">
        <v>0</v>
      </c>
    </row>
    <row r="2908" spans="2:8">
      <c r="B2908" s="237" t="s">
        <v>132</v>
      </c>
      <c r="C2908" s="237" t="s">
        <v>795</v>
      </c>
      <c r="D2908" s="12" t="s">
        <v>937</v>
      </c>
      <c r="E2908" s="1">
        <v>0</v>
      </c>
      <c r="G2908" s="2">
        <f t="shared" si="45"/>
        <v>0</v>
      </c>
      <c r="H2908" s="2">
        <v>0</v>
      </c>
    </row>
    <row r="2909" spans="2:8">
      <c r="B2909" s="237" t="s">
        <v>87</v>
      </c>
      <c r="C2909" s="237" t="s">
        <v>796</v>
      </c>
      <c r="D2909" s="5" t="s">
        <v>458</v>
      </c>
      <c r="E2909" s="1">
        <v>0</v>
      </c>
      <c r="G2909" s="2">
        <f t="shared" si="45"/>
        <v>0</v>
      </c>
      <c r="H2909" s="2">
        <v>0</v>
      </c>
    </row>
    <row r="2910" spans="2:8">
      <c r="B2910" s="237" t="s">
        <v>87</v>
      </c>
      <c r="C2910" s="237" t="s">
        <v>796</v>
      </c>
      <c r="D2910" s="6" t="s">
        <v>459</v>
      </c>
      <c r="E2910" s="1">
        <v>0</v>
      </c>
      <c r="G2910" s="2">
        <f t="shared" si="45"/>
        <v>0</v>
      </c>
      <c r="H2910" s="2">
        <v>0</v>
      </c>
    </row>
    <row r="2911" spans="2:8">
      <c r="B2911" s="237" t="s">
        <v>87</v>
      </c>
      <c r="C2911" s="237" t="s">
        <v>796</v>
      </c>
      <c r="D2911" s="7" t="s">
        <v>460</v>
      </c>
      <c r="E2911" s="1">
        <v>0</v>
      </c>
      <c r="G2911" s="2">
        <f t="shared" si="45"/>
        <v>0</v>
      </c>
      <c r="H2911" s="2">
        <v>0</v>
      </c>
    </row>
    <row r="2912" spans="2:8">
      <c r="B2912" s="237" t="s">
        <v>87</v>
      </c>
      <c r="C2912" s="237" t="s">
        <v>796</v>
      </c>
      <c r="D2912" s="8" t="s">
        <v>461</v>
      </c>
      <c r="E2912" s="1">
        <v>0</v>
      </c>
      <c r="G2912" s="2">
        <f t="shared" si="45"/>
        <v>0</v>
      </c>
      <c r="H2912" s="2">
        <v>0</v>
      </c>
    </row>
    <row r="2913" spans="2:8">
      <c r="B2913" s="237" t="s">
        <v>87</v>
      </c>
      <c r="C2913" s="237" t="s">
        <v>796</v>
      </c>
      <c r="D2913" s="9" t="s">
        <v>462</v>
      </c>
      <c r="E2913" s="1">
        <v>0</v>
      </c>
      <c r="G2913" s="2">
        <f t="shared" si="45"/>
        <v>0</v>
      </c>
      <c r="H2913" s="2">
        <v>0</v>
      </c>
    </row>
    <row r="2914" spans="2:8">
      <c r="B2914" s="237" t="s">
        <v>87</v>
      </c>
      <c r="C2914" s="237" t="s">
        <v>796</v>
      </c>
      <c r="D2914" s="10" t="s">
        <v>463</v>
      </c>
      <c r="E2914" s="1">
        <v>0</v>
      </c>
      <c r="G2914" s="2">
        <f t="shared" si="45"/>
        <v>0</v>
      </c>
      <c r="H2914" s="2">
        <v>0</v>
      </c>
    </row>
    <row r="2915" spans="2:8">
      <c r="B2915" s="237" t="s">
        <v>87</v>
      </c>
      <c r="C2915" s="237" t="s">
        <v>796</v>
      </c>
      <c r="D2915" s="11" t="s">
        <v>464</v>
      </c>
      <c r="E2915" s="1">
        <v>0</v>
      </c>
      <c r="G2915" s="2">
        <f t="shared" si="45"/>
        <v>0</v>
      </c>
      <c r="H2915" s="2">
        <v>0</v>
      </c>
    </row>
    <row r="2916" spans="2:8">
      <c r="B2916" s="237" t="s">
        <v>87</v>
      </c>
      <c r="C2916" s="237" t="s">
        <v>796</v>
      </c>
      <c r="D2916" s="13" t="s">
        <v>465</v>
      </c>
      <c r="E2916" s="1">
        <v>0</v>
      </c>
      <c r="G2916" s="2">
        <f t="shared" si="45"/>
        <v>0</v>
      </c>
      <c r="H2916" s="2">
        <v>0</v>
      </c>
    </row>
    <row r="2917" spans="2:8">
      <c r="B2917" s="237" t="s">
        <v>87</v>
      </c>
      <c r="C2917" s="237" t="s">
        <v>796</v>
      </c>
      <c r="D2917" s="12" t="s">
        <v>937</v>
      </c>
      <c r="E2917" s="1">
        <v>0</v>
      </c>
      <c r="G2917" s="2">
        <f t="shared" si="45"/>
        <v>0</v>
      </c>
      <c r="H2917" s="2">
        <v>0</v>
      </c>
    </row>
    <row r="2918" spans="2:8">
      <c r="B2918" s="237" t="s">
        <v>907</v>
      </c>
      <c r="C2918" s="237" t="s">
        <v>908</v>
      </c>
      <c r="D2918" s="5" t="s">
        <v>458</v>
      </c>
      <c r="E2918" s="1">
        <v>0</v>
      </c>
      <c r="G2918" s="2">
        <f t="shared" si="45"/>
        <v>0</v>
      </c>
      <c r="H2918" s="2">
        <v>0</v>
      </c>
    </row>
    <row r="2919" spans="2:8">
      <c r="B2919" s="237" t="s">
        <v>907</v>
      </c>
      <c r="C2919" s="237" t="s">
        <v>908</v>
      </c>
      <c r="D2919" s="6" t="s">
        <v>459</v>
      </c>
      <c r="E2919" s="1">
        <v>0</v>
      </c>
      <c r="G2919" s="2">
        <f t="shared" si="45"/>
        <v>0</v>
      </c>
      <c r="H2919" s="2">
        <v>0</v>
      </c>
    </row>
    <row r="2920" spans="2:8">
      <c r="B2920" s="237" t="s">
        <v>907</v>
      </c>
      <c r="C2920" s="237" t="s">
        <v>908</v>
      </c>
      <c r="D2920" s="7" t="s">
        <v>460</v>
      </c>
      <c r="E2920" s="1">
        <v>0</v>
      </c>
      <c r="G2920" s="2">
        <f t="shared" si="45"/>
        <v>0</v>
      </c>
      <c r="H2920" s="2">
        <v>0</v>
      </c>
    </row>
    <row r="2921" spans="2:8">
      <c r="B2921" s="237" t="s">
        <v>907</v>
      </c>
      <c r="C2921" s="237" t="s">
        <v>908</v>
      </c>
      <c r="D2921" s="8" t="s">
        <v>461</v>
      </c>
      <c r="E2921" s="1">
        <v>0</v>
      </c>
      <c r="G2921" s="2">
        <f t="shared" si="45"/>
        <v>0</v>
      </c>
      <c r="H2921" s="2">
        <v>0</v>
      </c>
    </row>
    <row r="2922" spans="2:8">
      <c r="B2922" s="237" t="s">
        <v>907</v>
      </c>
      <c r="C2922" s="237" t="s">
        <v>908</v>
      </c>
      <c r="D2922" s="9" t="s">
        <v>462</v>
      </c>
      <c r="E2922" s="1">
        <v>0</v>
      </c>
      <c r="G2922" s="2">
        <f t="shared" si="45"/>
        <v>0</v>
      </c>
      <c r="H2922" s="2">
        <v>0</v>
      </c>
    </row>
    <row r="2923" spans="2:8">
      <c r="B2923" s="237" t="s">
        <v>907</v>
      </c>
      <c r="C2923" s="237" t="s">
        <v>908</v>
      </c>
      <c r="D2923" s="10" t="s">
        <v>463</v>
      </c>
      <c r="E2923" s="1">
        <v>0</v>
      </c>
      <c r="G2923" s="2">
        <f t="shared" si="45"/>
        <v>0</v>
      </c>
      <c r="H2923" s="2">
        <v>0</v>
      </c>
    </row>
    <row r="2924" spans="2:8">
      <c r="B2924" s="237" t="s">
        <v>907</v>
      </c>
      <c r="C2924" s="237" t="s">
        <v>908</v>
      </c>
      <c r="D2924" s="11" t="s">
        <v>464</v>
      </c>
      <c r="E2924" s="1">
        <v>0</v>
      </c>
      <c r="G2924" s="2">
        <f t="shared" si="45"/>
        <v>0</v>
      </c>
      <c r="H2924" s="2">
        <v>0</v>
      </c>
    </row>
    <row r="2925" spans="2:8">
      <c r="B2925" s="237" t="s">
        <v>907</v>
      </c>
      <c r="C2925" s="237" t="s">
        <v>908</v>
      </c>
      <c r="D2925" s="13" t="s">
        <v>465</v>
      </c>
      <c r="E2925" s="1">
        <v>0</v>
      </c>
      <c r="G2925" s="2">
        <f t="shared" si="45"/>
        <v>0</v>
      </c>
      <c r="H2925" s="2">
        <v>0</v>
      </c>
    </row>
    <row r="2926" spans="2:8">
      <c r="B2926" s="237" t="s">
        <v>907</v>
      </c>
      <c r="C2926" s="237" t="s">
        <v>908</v>
      </c>
      <c r="D2926" s="12" t="s">
        <v>937</v>
      </c>
      <c r="E2926" s="1">
        <v>0</v>
      </c>
      <c r="G2926" s="2">
        <f t="shared" si="45"/>
        <v>0</v>
      </c>
      <c r="H2926" s="2">
        <v>0</v>
      </c>
    </row>
    <row r="2927" spans="2:8">
      <c r="B2927" s="237" t="s">
        <v>913</v>
      </c>
      <c r="C2927" s="237" t="s">
        <v>924</v>
      </c>
      <c r="D2927" s="5" t="s">
        <v>458</v>
      </c>
      <c r="E2927" s="1">
        <v>0</v>
      </c>
      <c r="G2927" s="2">
        <f t="shared" si="45"/>
        <v>0</v>
      </c>
      <c r="H2927" s="2">
        <v>0</v>
      </c>
    </row>
    <row r="2928" spans="2:8">
      <c r="B2928" s="237" t="s">
        <v>913</v>
      </c>
      <c r="C2928" s="237" t="s">
        <v>924</v>
      </c>
      <c r="D2928" s="6" t="s">
        <v>459</v>
      </c>
      <c r="E2928" s="1">
        <v>0</v>
      </c>
      <c r="G2928" s="2">
        <f t="shared" si="45"/>
        <v>0</v>
      </c>
      <c r="H2928" s="2">
        <v>0</v>
      </c>
    </row>
    <row r="2929" spans="2:8">
      <c r="B2929" s="237" t="s">
        <v>913</v>
      </c>
      <c r="C2929" s="237" t="s">
        <v>924</v>
      </c>
      <c r="D2929" s="7" t="s">
        <v>460</v>
      </c>
      <c r="E2929" s="1">
        <v>0</v>
      </c>
      <c r="G2929" s="2">
        <f t="shared" si="45"/>
        <v>0</v>
      </c>
      <c r="H2929" s="2">
        <v>0</v>
      </c>
    </row>
    <row r="2930" spans="2:8">
      <c r="B2930" s="237" t="s">
        <v>913</v>
      </c>
      <c r="C2930" s="237" t="s">
        <v>924</v>
      </c>
      <c r="D2930" s="8" t="s">
        <v>461</v>
      </c>
      <c r="E2930" s="1">
        <v>0</v>
      </c>
      <c r="G2930" s="2">
        <f t="shared" si="45"/>
        <v>0</v>
      </c>
      <c r="H2930" s="2">
        <v>0</v>
      </c>
    </row>
    <row r="2931" spans="2:8">
      <c r="B2931" s="237" t="s">
        <v>913</v>
      </c>
      <c r="C2931" s="237" t="s">
        <v>924</v>
      </c>
      <c r="D2931" s="9" t="s">
        <v>462</v>
      </c>
      <c r="E2931" s="1">
        <v>0</v>
      </c>
      <c r="G2931" s="2">
        <f t="shared" si="45"/>
        <v>0</v>
      </c>
      <c r="H2931" s="2">
        <v>0</v>
      </c>
    </row>
    <row r="2932" spans="2:8">
      <c r="B2932" s="237" t="s">
        <v>913</v>
      </c>
      <c r="C2932" s="237" t="s">
        <v>924</v>
      </c>
      <c r="D2932" s="10" t="s">
        <v>463</v>
      </c>
      <c r="E2932" s="1">
        <v>0</v>
      </c>
      <c r="G2932" s="2">
        <f t="shared" si="45"/>
        <v>0</v>
      </c>
      <c r="H2932" s="2">
        <v>0</v>
      </c>
    </row>
    <row r="2933" spans="2:8">
      <c r="B2933" s="237" t="s">
        <v>913</v>
      </c>
      <c r="C2933" s="237" t="s">
        <v>924</v>
      </c>
      <c r="D2933" s="11" t="s">
        <v>464</v>
      </c>
      <c r="E2933" s="1">
        <v>0</v>
      </c>
      <c r="G2933" s="2">
        <f t="shared" si="45"/>
        <v>0</v>
      </c>
      <c r="H2933" s="2">
        <v>0</v>
      </c>
    </row>
    <row r="2934" spans="2:8">
      <c r="B2934" s="237" t="s">
        <v>913</v>
      </c>
      <c r="C2934" s="237" t="s">
        <v>924</v>
      </c>
      <c r="D2934" s="13" t="s">
        <v>465</v>
      </c>
      <c r="E2934" s="1">
        <v>0</v>
      </c>
      <c r="G2934" s="2">
        <f t="shared" si="45"/>
        <v>0</v>
      </c>
      <c r="H2934" s="2">
        <v>0</v>
      </c>
    </row>
    <row r="2935" spans="2:8">
      <c r="B2935" s="237" t="s">
        <v>913</v>
      </c>
      <c r="C2935" s="237" t="s">
        <v>924</v>
      </c>
      <c r="D2935" s="12" t="s">
        <v>937</v>
      </c>
      <c r="E2935" s="1">
        <v>0</v>
      </c>
      <c r="G2935" s="2">
        <f t="shared" si="45"/>
        <v>0</v>
      </c>
      <c r="H2935" s="2">
        <v>0</v>
      </c>
    </row>
    <row r="2936" spans="2:8">
      <c r="B2936" s="237" t="s">
        <v>1074</v>
      </c>
      <c r="C2936" s="237" t="s">
        <v>1075</v>
      </c>
      <c r="D2936" s="5" t="s">
        <v>458</v>
      </c>
      <c r="E2936" s="1">
        <v>0</v>
      </c>
      <c r="G2936" s="2">
        <f t="shared" si="45"/>
        <v>0</v>
      </c>
      <c r="H2936" s="2">
        <v>0</v>
      </c>
    </row>
    <row r="2937" spans="2:8">
      <c r="B2937" s="237" t="s">
        <v>1074</v>
      </c>
      <c r="C2937" s="237" t="s">
        <v>1075</v>
      </c>
      <c r="D2937" s="6" t="s">
        <v>459</v>
      </c>
      <c r="E2937" s="1">
        <v>0</v>
      </c>
      <c r="G2937" s="2">
        <f t="shared" si="45"/>
        <v>0</v>
      </c>
      <c r="H2937" s="2">
        <v>0</v>
      </c>
    </row>
    <row r="2938" spans="2:8">
      <c r="B2938" s="237" t="s">
        <v>1074</v>
      </c>
      <c r="C2938" s="237" t="s">
        <v>1075</v>
      </c>
      <c r="D2938" s="7" t="s">
        <v>460</v>
      </c>
      <c r="E2938" s="1">
        <v>0</v>
      </c>
      <c r="G2938" s="2">
        <f t="shared" si="45"/>
        <v>0</v>
      </c>
      <c r="H2938" s="2">
        <v>0</v>
      </c>
    </row>
    <row r="2939" spans="2:8">
      <c r="B2939" s="237" t="s">
        <v>1074</v>
      </c>
      <c r="C2939" s="237" t="s">
        <v>1075</v>
      </c>
      <c r="D2939" s="8" t="s">
        <v>461</v>
      </c>
      <c r="E2939" s="1">
        <v>0</v>
      </c>
      <c r="G2939" s="2">
        <f t="shared" si="45"/>
        <v>0</v>
      </c>
      <c r="H2939" s="2">
        <v>0</v>
      </c>
    </row>
    <row r="2940" spans="2:8">
      <c r="B2940" s="237" t="s">
        <v>1074</v>
      </c>
      <c r="C2940" s="237" t="s">
        <v>1075</v>
      </c>
      <c r="D2940" s="9" t="s">
        <v>462</v>
      </c>
      <c r="E2940" s="1">
        <v>0</v>
      </c>
      <c r="G2940" s="2">
        <f t="shared" si="45"/>
        <v>0</v>
      </c>
      <c r="H2940" s="2">
        <v>0</v>
      </c>
    </row>
    <row r="2941" spans="2:8">
      <c r="B2941" s="237" t="s">
        <v>1074</v>
      </c>
      <c r="C2941" s="237" t="s">
        <v>1075</v>
      </c>
      <c r="D2941" s="10" t="s">
        <v>463</v>
      </c>
      <c r="E2941" s="1">
        <v>0</v>
      </c>
      <c r="G2941" s="2">
        <f t="shared" si="45"/>
        <v>0</v>
      </c>
      <c r="H2941" s="2">
        <v>0</v>
      </c>
    </row>
    <row r="2942" spans="2:8">
      <c r="B2942" s="237" t="s">
        <v>1074</v>
      </c>
      <c r="C2942" s="237" t="s">
        <v>1075</v>
      </c>
      <c r="D2942" s="11" t="s">
        <v>464</v>
      </c>
      <c r="E2942" s="1">
        <v>0</v>
      </c>
      <c r="G2942" s="2">
        <f t="shared" si="45"/>
        <v>0</v>
      </c>
      <c r="H2942" s="2">
        <v>0</v>
      </c>
    </row>
    <row r="2943" spans="2:8">
      <c r="B2943" s="237" t="s">
        <v>1074</v>
      </c>
      <c r="C2943" s="237" t="s">
        <v>1075</v>
      </c>
      <c r="D2943" s="13" t="s">
        <v>465</v>
      </c>
      <c r="E2943" s="1">
        <v>0</v>
      </c>
      <c r="G2943" s="2">
        <f t="shared" si="45"/>
        <v>0</v>
      </c>
      <c r="H2943" s="2">
        <v>0</v>
      </c>
    </row>
    <row r="2944" spans="2:8">
      <c r="B2944" s="237" t="s">
        <v>1074</v>
      </c>
      <c r="C2944" s="237" t="s">
        <v>1075</v>
      </c>
      <c r="D2944" s="12" t="s">
        <v>937</v>
      </c>
      <c r="E2944" s="1">
        <v>0</v>
      </c>
      <c r="G2944" s="2">
        <f t="shared" si="45"/>
        <v>0</v>
      </c>
      <c r="H2944" s="2">
        <v>0</v>
      </c>
    </row>
    <row r="2945" spans="2:8">
      <c r="B2945" s="237" t="s">
        <v>1064</v>
      </c>
      <c r="C2945" s="237" t="s">
        <v>1076</v>
      </c>
      <c r="D2945" s="5" t="s">
        <v>458</v>
      </c>
      <c r="E2945" s="1">
        <v>0</v>
      </c>
      <c r="G2945" s="2">
        <f t="shared" si="45"/>
        <v>0</v>
      </c>
      <c r="H2945" s="2">
        <v>0</v>
      </c>
    </row>
    <row r="2946" spans="2:8">
      <c r="B2946" s="237" t="s">
        <v>1064</v>
      </c>
      <c r="C2946" s="237" t="s">
        <v>1076</v>
      </c>
      <c r="D2946" s="6" t="s">
        <v>459</v>
      </c>
      <c r="E2946" s="1">
        <v>0</v>
      </c>
      <c r="G2946" s="2">
        <f t="shared" ref="G2946:G3009" si="46">E2946*F2946</f>
        <v>0</v>
      </c>
      <c r="H2946" s="2">
        <v>0</v>
      </c>
    </row>
    <row r="2947" spans="2:8">
      <c r="B2947" s="237" t="s">
        <v>1064</v>
      </c>
      <c r="C2947" s="237" t="s">
        <v>1076</v>
      </c>
      <c r="D2947" s="7" t="s">
        <v>460</v>
      </c>
      <c r="E2947" s="1">
        <v>0</v>
      </c>
      <c r="G2947" s="2">
        <f t="shared" si="46"/>
        <v>0</v>
      </c>
      <c r="H2947" s="2">
        <v>0</v>
      </c>
    </row>
    <row r="2948" spans="2:8">
      <c r="B2948" s="237" t="s">
        <v>1064</v>
      </c>
      <c r="C2948" s="237" t="s">
        <v>1076</v>
      </c>
      <c r="D2948" s="8" t="s">
        <v>461</v>
      </c>
      <c r="E2948" s="1">
        <v>0</v>
      </c>
      <c r="G2948" s="2">
        <f t="shared" si="46"/>
        <v>0</v>
      </c>
      <c r="H2948" s="2">
        <v>0</v>
      </c>
    </row>
    <row r="2949" spans="2:8">
      <c r="B2949" s="237" t="s">
        <v>1064</v>
      </c>
      <c r="C2949" s="237" t="s">
        <v>1076</v>
      </c>
      <c r="D2949" s="9" t="s">
        <v>462</v>
      </c>
      <c r="E2949" s="1">
        <v>0</v>
      </c>
      <c r="G2949" s="2">
        <f t="shared" si="46"/>
        <v>0</v>
      </c>
      <c r="H2949" s="2">
        <v>0</v>
      </c>
    </row>
    <row r="2950" spans="2:8">
      <c r="B2950" s="237" t="s">
        <v>1064</v>
      </c>
      <c r="C2950" s="237" t="s">
        <v>1076</v>
      </c>
      <c r="D2950" s="10" t="s">
        <v>463</v>
      </c>
      <c r="E2950" s="1">
        <v>0</v>
      </c>
      <c r="G2950" s="2">
        <f t="shared" si="46"/>
        <v>0</v>
      </c>
      <c r="H2950" s="2">
        <v>0</v>
      </c>
    </row>
    <row r="2951" spans="2:8">
      <c r="B2951" s="237" t="s">
        <v>1064</v>
      </c>
      <c r="C2951" s="237" t="s">
        <v>1076</v>
      </c>
      <c r="D2951" s="11" t="s">
        <v>464</v>
      </c>
      <c r="E2951" s="1">
        <v>0</v>
      </c>
      <c r="G2951" s="2">
        <f t="shared" si="46"/>
        <v>0</v>
      </c>
      <c r="H2951" s="2">
        <v>0</v>
      </c>
    </row>
    <row r="2952" spans="2:8">
      <c r="B2952" s="237" t="s">
        <v>1064</v>
      </c>
      <c r="C2952" s="237" t="s">
        <v>1076</v>
      </c>
      <c r="D2952" s="13" t="s">
        <v>465</v>
      </c>
      <c r="E2952" s="1">
        <v>0</v>
      </c>
      <c r="G2952" s="2">
        <f t="shared" si="46"/>
        <v>0</v>
      </c>
      <c r="H2952" s="2">
        <v>0</v>
      </c>
    </row>
    <row r="2953" spans="2:8">
      <c r="B2953" s="237" t="s">
        <v>1064</v>
      </c>
      <c r="C2953" s="237" t="s">
        <v>1076</v>
      </c>
      <c r="D2953" s="12" t="s">
        <v>937</v>
      </c>
      <c r="E2953" s="1">
        <v>0</v>
      </c>
      <c r="G2953" s="2">
        <f t="shared" si="46"/>
        <v>0</v>
      </c>
      <c r="H2953" s="2">
        <v>0</v>
      </c>
    </row>
    <row r="2954" spans="2:8">
      <c r="B2954" s="237" t="s">
        <v>1077</v>
      </c>
      <c r="C2954" s="237" t="s">
        <v>1078</v>
      </c>
      <c r="D2954" s="5" t="s">
        <v>458</v>
      </c>
      <c r="E2954" s="1">
        <v>0</v>
      </c>
      <c r="G2954" s="2">
        <f t="shared" si="46"/>
        <v>0</v>
      </c>
      <c r="H2954" s="2">
        <v>0</v>
      </c>
    </row>
    <row r="2955" spans="2:8">
      <c r="B2955" s="237" t="s">
        <v>1077</v>
      </c>
      <c r="C2955" s="237" t="s">
        <v>1078</v>
      </c>
      <c r="D2955" s="6" t="s">
        <v>459</v>
      </c>
      <c r="E2955" s="1">
        <v>0</v>
      </c>
      <c r="G2955" s="2">
        <f t="shared" si="46"/>
        <v>0</v>
      </c>
      <c r="H2955" s="2">
        <v>0</v>
      </c>
    </row>
    <row r="2956" spans="2:8">
      <c r="B2956" s="237" t="s">
        <v>1077</v>
      </c>
      <c r="C2956" s="237" t="s">
        <v>1078</v>
      </c>
      <c r="D2956" s="7" t="s">
        <v>460</v>
      </c>
      <c r="E2956" s="1">
        <v>0</v>
      </c>
      <c r="G2956" s="2">
        <f t="shared" si="46"/>
        <v>0</v>
      </c>
      <c r="H2956" s="2">
        <v>0</v>
      </c>
    </row>
    <row r="2957" spans="2:8">
      <c r="B2957" s="237" t="s">
        <v>1077</v>
      </c>
      <c r="C2957" s="237" t="s">
        <v>1078</v>
      </c>
      <c r="D2957" s="8" t="s">
        <v>461</v>
      </c>
      <c r="E2957" s="1">
        <v>0</v>
      </c>
      <c r="G2957" s="2">
        <f t="shared" si="46"/>
        <v>0</v>
      </c>
      <c r="H2957" s="2">
        <v>0</v>
      </c>
    </row>
    <row r="2958" spans="2:8">
      <c r="B2958" s="237" t="s">
        <v>1077</v>
      </c>
      <c r="C2958" s="237" t="s">
        <v>1078</v>
      </c>
      <c r="D2958" s="9" t="s">
        <v>462</v>
      </c>
      <c r="E2958" s="1">
        <v>0</v>
      </c>
      <c r="G2958" s="2">
        <f t="shared" si="46"/>
        <v>0</v>
      </c>
      <c r="H2958" s="2">
        <v>0</v>
      </c>
    </row>
    <row r="2959" spans="2:8">
      <c r="B2959" s="237" t="s">
        <v>1077</v>
      </c>
      <c r="C2959" s="237" t="s">
        <v>1078</v>
      </c>
      <c r="D2959" s="10" t="s">
        <v>463</v>
      </c>
      <c r="E2959" s="1">
        <v>0</v>
      </c>
      <c r="G2959" s="2">
        <f t="shared" si="46"/>
        <v>0</v>
      </c>
      <c r="H2959" s="2">
        <v>0</v>
      </c>
    </row>
    <row r="2960" spans="2:8">
      <c r="B2960" s="237" t="s">
        <v>1077</v>
      </c>
      <c r="C2960" s="237" t="s">
        <v>1078</v>
      </c>
      <c r="D2960" s="11" t="s">
        <v>464</v>
      </c>
      <c r="E2960" s="1">
        <v>0</v>
      </c>
      <c r="G2960" s="2">
        <f t="shared" si="46"/>
        <v>0</v>
      </c>
      <c r="H2960" s="2">
        <v>0</v>
      </c>
    </row>
    <row r="2961" spans="2:8">
      <c r="B2961" s="237" t="s">
        <v>1077</v>
      </c>
      <c r="C2961" s="237" t="s">
        <v>1078</v>
      </c>
      <c r="D2961" s="13" t="s">
        <v>465</v>
      </c>
      <c r="E2961" s="1">
        <v>0</v>
      </c>
      <c r="G2961" s="2">
        <f t="shared" si="46"/>
        <v>0</v>
      </c>
      <c r="H2961" s="2">
        <v>0</v>
      </c>
    </row>
    <row r="2962" spans="2:8">
      <c r="B2962" s="237" t="s">
        <v>1077</v>
      </c>
      <c r="C2962" s="237" t="s">
        <v>1078</v>
      </c>
      <c r="D2962" s="12" t="s">
        <v>937</v>
      </c>
      <c r="E2962" s="1">
        <v>0</v>
      </c>
      <c r="G2962" s="2">
        <f t="shared" si="46"/>
        <v>0</v>
      </c>
      <c r="H2962" s="2">
        <v>0</v>
      </c>
    </row>
    <row r="2963" spans="2:8">
      <c r="B2963" s="237" t="s">
        <v>1065</v>
      </c>
      <c r="C2963" s="237" t="s">
        <v>1079</v>
      </c>
      <c r="D2963" s="5" t="s">
        <v>458</v>
      </c>
      <c r="E2963" s="1">
        <v>0</v>
      </c>
      <c r="G2963" s="2">
        <f t="shared" si="46"/>
        <v>0</v>
      </c>
      <c r="H2963" s="2">
        <v>0</v>
      </c>
    </row>
    <row r="2964" spans="2:8">
      <c r="B2964" s="237" t="s">
        <v>1065</v>
      </c>
      <c r="C2964" s="237" t="s">
        <v>1079</v>
      </c>
      <c r="D2964" s="6" t="s">
        <v>459</v>
      </c>
      <c r="E2964" s="1">
        <v>0</v>
      </c>
      <c r="G2964" s="2">
        <f t="shared" si="46"/>
        <v>0</v>
      </c>
      <c r="H2964" s="2">
        <v>0</v>
      </c>
    </row>
    <row r="2965" spans="2:8">
      <c r="B2965" s="237" t="s">
        <v>1065</v>
      </c>
      <c r="C2965" s="237" t="s">
        <v>1079</v>
      </c>
      <c r="D2965" s="7" t="s">
        <v>460</v>
      </c>
      <c r="E2965" s="1">
        <v>0</v>
      </c>
      <c r="G2965" s="2">
        <f t="shared" si="46"/>
        <v>0</v>
      </c>
      <c r="H2965" s="2">
        <v>0</v>
      </c>
    </row>
    <row r="2966" spans="2:8">
      <c r="B2966" s="237" t="s">
        <v>1065</v>
      </c>
      <c r="C2966" s="237" t="s">
        <v>1079</v>
      </c>
      <c r="D2966" s="8" t="s">
        <v>461</v>
      </c>
      <c r="E2966" s="1">
        <v>0</v>
      </c>
      <c r="G2966" s="2">
        <f t="shared" si="46"/>
        <v>0</v>
      </c>
      <c r="H2966" s="2">
        <v>0</v>
      </c>
    </row>
    <row r="2967" spans="2:8">
      <c r="B2967" s="237" t="s">
        <v>1065</v>
      </c>
      <c r="C2967" s="237" t="s">
        <v>1079</v>
      </c>
      <c r="D2967" s="9" t="s">
        <v>462</v>
      </c>
      <c r="E2967" s="1">
        <v>0</v>
      </c>
      <c r="G2967" s="2">
        <f t="shared" si="46"/>
        <v>0</v>
      </c>
      <c r="H2967" s="2">
        <v>0</v>
      </c>
    </row>
    <row r="2968" spans="2:8">
      <c r="B2968" s="237" t="s">
        <v>1065</v>
      </c>
      <c r="C2968" s="237" t="s">
        <v>1079</v>
      </c>
      <c r="D2968" s="10" t="s">
        <v>463</v>
      </c>
      <c r="E2968" s="1">
        <v>0</v>
      </c>
      <c r="G2968" s="2">
        <f t="shared" si="46"/>
        <v>0</v>
      </c>
      <c r="H2968" s="2">
        <v>0</v>
      </c>
    </row>
    <row r="2969" spans="2:8">
      <c r="B2969" s="237" t="s">
        <v>1065</v>
      </c>
      <c r="C2969" s="237" t="s">
        <v>1079</v>
      </c>
      <c r="D2969" s="11" t="s">
        <v>464</v>
      </c>
      <c r="E2969" s="1">
        <v>0</v>
      </c>
      <c r="G2969" s="2">
        <f t="shared" si="46"/>
        <v>0</v>
      </c>
      <c r="H2969" s="2">
        <v>0</v>
      </c>
    </row>
    <row r="2970" spans="2:8">
      <c r="B2970" s="237" t="s">
        <v>1065</v>
      </c>
      <c r="C2970" s="237" t="s">
        <v>1079</v>
      </c>
      <c r="D2970" s="13" t="s">
        <v>465</v>
      </c>
      <c r="E2970" s="1">
        <v>0</v>
      </c>
      <c r="G2970" s="2">
        <f t="shared" si="46"/>
        <v>0</v>
      </c>
      <c r="H2970" s="2">
        <v>0</v>
      </c>
    </row>
    <row r="2971" spans="2:8">
      <c r="B2971" s="237" t="s">
        <v>1065</v>
      </c>
      <c r="C2971" s="237" t="s">
        <v>1079</v>
      </c>
      <c r="D2971" s="12" t="s">
        <v>937</v>
      </c>
      <c r="E2971" s="1">
        <v>0</v>
      </c>
      <c r="G2971" s="2">
        <f t="shared" si="46"/>
        <v>0</v>
      </c>
      <c r="H2971" s="2">
        <v>0</v>
      </c>
    </row>
    <row r="2972" spans="2:8">
      <c r="B2972" s="237" t="s">
        <v>1066</v>
      </c>
      <c r="C2972" s="237" t="s">
        <v>1080</v>
      </c>
      <c r="D2972" s="5" t="s">
        <v>458</v>
      </c>
      <c r="E2972" s="1">
        <v>0</v>
      </c>
      <c r="G2972" s="2">
        <f t="shared" si="46"/>
        <v>0</v>
      </c>
      <c r="H2972" s="2">
        <v>0</v>
      </c>
    </row>
    <row r="2973" spans="2:8">
      <c r="B2973" s="237" t="s">
        <v>1066</v>
      </c>
      <c r="C2973" s="237" t="s">
        <v>1080</v>
      </c>
      <c r="D2973" s="6" t="s">
        <v>459</v>
      </c>
      <c r="E2973" s="1">
        <v>0</v>
      </c>
      <c r="G2973" s="2">
        <f t="shared" si="46"/>
        <v>0</v>
      </c>
      <c r="H2973" s="2">
        <v>0</v>
      </c>
    </row>
    <row r="2974" spans="2:8">
      <c r="B2974" s="237" t="s">
        <v>1066</v>
      </c>
      <c r="C2974" s="237" t="s">
        <v>1080</v>
      </c>
      <c r="D2974" s="7" t="s">
        <v>460</v>
      </c>
      <c r="E2974" s="1">
        <v>0</v>
      </c>
      <c r="G2974" s="2">
        <f t="shared" si="46"/>
        <v>0</v>
      </c>
      <c r="H2974" s="2">
        <v>0</v>
      </c>
    </row>
    <row r="2975" spans="2:8">
      <c r="B2975" s="237" t="s">
        <v>1066</v>
      </c>
      <c r="C2975" s="237" t="s">
        <v>1080</v>
      </c>
      <c r="D2975" s="8" t="s">
        <v>461</v>
      </c>
      <c r="E2975" s="1">
        <v>0</v>
      </c>
      <c r="G2975" s="2">
        <f t="shared" si="46"/>
        <v>0</v>
      </c>
      <c r="H2975" s="2">
        <v>0</v>
      </c>
    </row>
    <row r="2976" spans="2:8">
      <c r="B2976" s="237" t="s">
        <v>1066</v>
      </c>
      <c r="C2976" s="237" t="s">
        <v>1080</v>
      </c>
      <c r="D2976" s="9" t="s">
        <v>462</v>
      </c>
      <c r="E2976" s="1">
        <v>0</v>
      </c>
      <c r="G2976" s="2">
        <f t="shared" si="46"/>
        <v>0</v>
      </c>
      <c r="H2976" s="2">
        <v>0</v>
      </c>
    </row>
    <row r="2977" spans="2:8">
      <c r="B2977" s="237" t="s">
        <v>1066</v>
      </c>
      <c r="C2977" s="237" t="s">
        <v>1080</v>
      </c>
      <c r="D2977" s="10" t="s">
        <v>463</v>
      </c>
      <c r="E2977" s="1">
        <v>0</v>
      </c>
      <c r="G2977" s="2">
        <f t="shared" si="46"/>
        <v>0</v>
      </c>
      <c r="H2977" s="2">
        <v>0</v>
      </c>
    </row>
    <row r="2978" spans="2:8">
      <c r="B2978" s="237" t="s">
        <v>1066</v>
      </c>
      <c r="C2978" s="237" t="s">
        <v>1080</v>
      </c>
      <c r="D2978" s="11" t="s">
        <v>464</v>
      </c>
      <c r="E2978" s="1">
        <v>0</v>
      </c>
      <c r="G2978" s="2">
        <f t="shared" si="46"/>
        <v>0</v>
      </c>
      <c r="H2978" s="2">
        <v>0</v>
      </c>
    </row>
    <row r="2979" spans="2:8">
      <c r="B2979" s="237" t="s">
        <v>1066</v>
      </c>
      <c r="C2979" s="237" t="s">
        <v>1080</v>
      </c>
      <c r="D2979" s="13" t="s">
        <v>465</v>
      </c>
      <c r="E2979" s="1">
        <v>0</v>
      </c>
      <c r="G2979" s="2">
        <f t="shared" si="46"/>
        <v>0</v>
      </c>
      <c r="H2979" s="2">
        <v>0</v>
      </c>
    </row>
    <row r="2980" spans="2:8">
      <c r="B2980" s="237" t="s">
        <v>1066</v>
      </c>
      <c r="C2980" s="237" t="s">
        <v>1080</v>
      </c>
      <c r="D2980" s="12" t="s">
        <v>937</v>
      </c>
      <c r="E2980" s="1">
        <v>0</v>
      </c>
      <c r="G2980" s="2">
        <f t="shared" si="46"/>
        <v>0</v>
      </c>
      <c r="H2980" s="2">
        <v>0</v>
      </c>
    </row>
    <row r="2981" spans="2:8">
      <c r="B2981" s="237" t="s">
        <v>1067</v>
      </c>
      <c r="C2981" s="237" t="s">
        <v>1081</v>
      </c>
      <c r="D2981" s="5" t="s">
        <v>458</v>
      </c>
      <c r="E2981" s="1">
        <v>0</v>
      </c>
      <c r="G2981" s="2">
        <f t="shared" si="46"/>
        <v>0</v>
      </c>
      <c r="H2981" s="2">
        <v>0</v>
      </c>
    </row>
    <row r="2982" spans="2:8">
      <c r="B2982" s="237" t="s">
        <v>1067</v>
      </c>
      <c r="C2982" s="237" t="s">
        <v>1081</v>
      </c>
      <c r="D2982" s="6" t="s">
        <v>459</v>
      </c>
      <c r="E2982" s="1">
        <v>0</v>
      </c>
      <c r="G2982" s="2">
        <f t="shared" si="46"/>
        <v>0</v>
      </c>
      <c r="H2982" s="2">
        <v>0</v>
      </c>
    </row>
    <row r="2983" spans="2:8">
      <c r="B2983" s="237" t="s">
        <v>1067</v>
      </c>
      <c r="C2983" s="237" t="s">
        <v>1081</v>
      </c>
      <c r="D2983" s="7" t="s">
        <v>460</v>
      </c>
      <c r="E2983" s="1">
        <v>0</v>
      </c>
      <c r="G2983" s="2">
        <f t="shared" si="46"/>
        <v>0</v>
      </c>
      <c r="H2983" s="2">
        <v>0</v>
      </c>
    </row>
    <row r="2984" spans="2:8">
      <c r="B2984" s="237" t="s">
        <v>1067</v>
      </c>
      <c r="C2984" s="237" t="s">
        <v>1081</v>
      </c>
      <c r="D2984" s="8" t="s">
        <v>461</v>
      </c>
      <c r="E2984" s="1">
        <v>0</v>
      </c>
      <c r="G2984" s="2">
        <f t="shared" si="46"/>
        <v>0</v>
      </c>
      <c r="H2984" s="2">
        <v>0</v>
      </c>
    </row>
    <row r="2985" spans="2:8">
      <c r="B2985" s="237" t="s">
        <v>1067</v>
      </c>
      <c r="C2985" s="237" t="s">
        <v>1081</v>
      </c>
      <c r="D2985" s="9" t="s">
        <v>462</v>
      </c>
      <c r="E2985" s="1">
        <v>0</v>
      </c>
      <c r="G2985" s="2">
        <f t="shared" si="46"/>
        <v>0</v>
      </c>
      <c r="H2985" s="2">
        <v>0</v>
      </c>
    </row>
    <row r="2986" spans="2:8">
      <c r="B2986" s="237" t="s">
        <v>1067</v>
      </c>
      <c r="C2986" s="237" t="s">
        <v>1081</v>
      </c>
      <c r="D2986" s="10" t="s">
        <v>463</v>
      </c>
      <c r="E2986" s="1">
        <v>0</v>
      </c>
      <c r="G2986" s="2">
        <f t="shared" si="46"/>
        <v>0</v>
      </c>
      <c r="H2986" s="2">
        <v>0</v>
      </c>
    </row>
    <row r="2987" spans="2:8">
      <c r="B2987" s="237" t="s">
        <v>1067</v>
      </c>
      <c r="C2987" s="237" t="s">
        <v>1081</v>
      </c>
      <c r="D2987" s="11" t="s">
        <v>464</v>
      </c>
      <c r="E2987" s="1">
        <v>0</v>
      </c>
      <c r="G2987" s="2">
        <f t="shared" si="46"/>
        <v>0</v>
      </c>
      <c r="H2987" s="2">
        <v>0</v>
      </c>
    </row>
    <row r="2988" spans="2:8">
      <c r="B2988" s="237" t="s">
        <v>1067</v>
      </c>
      <c r="C2988" s="237" t="s">
        <v>1081</v>
      </c>
      <c r="D2988" s="13" t="s">
        <v>465</v>
      </c>
      <c r="E2988" s="1">
        <v>0</v>
      </c>
      <c r="G2988" s="2">
        <f t="shared" si="46"/>
        <v>0</v>
      </c>
      <c r="H2988" s="2">
        <v>0</v>
      </c>
    </row>
    <row r="2989" spans="2:8">
      <c r="B2989" s="237" t="s">
        <v>1067</v>
      </c>
      <c r="C2989" s="237" t="s">
        <v>1081</v>
      </c>
      <c r="D2989" s="12" t="s">
        <v>937</v>
      </c>
      <c r="E2989" s="1">
        <v>0</v>
      </c>
      <c r="G2989" s="2">
        <f t="shared" si="46"/>
        <v>0</v>
      </c>
      <c r="H2989" s="2">
        <v>0</v>
      </c>
    </row>
    <row r="2990" spans="2:8">
      <c r="B2990" s="237" t="s">
        <v>1068</v>
      </c>
      <c r="C2990" s="237" t="s">
        <v>1082</v>
      </c>
      <c r="D2990" s="5" t="s">
        <v>458</v>
      </c>
      <c r="E2990" s="1">
        <v>0</v>
      </c>
      <c r="G2990" s="2">
        <f t="shared" si="46"/>
        <v>0</v>
      </c>
      <c r="H2990" s="2">
        <v>0</v>
      </c>
    </row>
    <row r="2991" spans="2:8">
      <c r="B2991" s="237" t="s">
        <v>1068</v>
      </c>
      <c r="C2991" s="237" t="s">
        <v>1082</v>
      </c>
      <c r="D2991" s="6" t="s">
        <v>459</v>
      </c>
      <c r="E2991" s="1">
        <v>0</v>
      </c>
      <c r="G2991" s="2">
        <f t="shared" si="46"/>
        <v>0</v>
      </c>
      <c r="H2991" s="2">
        <v>0</v>
      </c>
    </row>
    <row r="2992" spans="2:8">
      <c r="B2992" s="237" t="s">
        <v>1068</v>
      </c>
      <c r="C2992" s="237" t="s">
        <v>1082</v>
      </c>
      <c r="D2992" s="7" t="s">
        <v>460</v>
      </c>
      <c r="E2992" s="1">
        <v>0</v>
      </c>
      <c r="G2992" s="2">
        <f t="shared" si="46"/>
        <v>0</v>
      </c>
      <c r="H2992" s="2">
        <v>0</v>
      </c>
    </row>
    <row r="2993" spans="2:8">
      <c r="B2993" s="237" t="s">
        <v>1068</v>
      </c>
      <c r="C2993" s="237" t="s">
        <v>1082</v>
      </c>
      <c r="D2993" s="8" t="s">
        <v>461</v>
      </c>
      <c r="E2993" s="1">
        <v>0</v>
      </c>
      <c r="G2993" s="2">
        <f t="shared" si="46"/>
        <v>0</v>
      </c>
      <c r="H2993" s="2">
        <v>0</v>
      </c>
    </row>
    <row r="2994" spans="2:8">
      <c r="B2994" s="237" t="s">
        <v>1068</v>
      </c>
      <c r="C2994" s="237" t="s">
        <v>1082</v>
      </c>
      <c r="D2994" s="9" t="s">
        <v>462</v>
      </c>
      <c r="E2994" s="1">
        <v>0</v>
      </c>
      <c r="G2994" s="2">
        <f t="shared" si="46"/>
        <v>0</v>
      </c>
      <c r="H2994" s="2">
        <v>0</v>
      </c>
    </row>
    <row r="2995" spans="2:8">
      <c r="B2995" s="237" t="s">
        <v>1068</v>
      </c>
      <c r="C2995" s="237" t="s">
        <v>1082</v>
      </c>
      <c r="D2995" s="10" t="s">
        <v>463</v>
      </c>
      <c r="E2995" s="1">
        <v>0</v>
      </c>
      <c r="G2995" s="2">
        <f t="shared" si="46"/>
        <v>0</v>
      </c>
      <c r="H2995" s="2">
        <v>0</v>
      </c>
    </row>
    <row r="2996" spans="2:8">
      <c r="B2996" s="237" t="s">
        <v>1068</v>
      </c>
      <c r="C2996" s="237" t="s">
        <v>1082</v>
      </c>
      <c r="D2996" s="11" t="s">
        <v>464</v>
      </c>
      <c r="E2996" s="1">
        <v>0</v>
      </c>
      <c r="G2996" s="2">
        <f t="shared" si="46"/>
        <v>0</v>
      </c>
      <c r="H2996" s="2">
        <v>0</v>
      </c>
    </row>
    <row r="2997" spans="2:8">
      <c r="B2997" s="237" t="s">
        <v>1068</v>
      </c>
      <c r="C2997" s="237" t="s">
        <v>1082</v>
      </c>
      <c r="D2997" s="13" t="s">
        <v>465</v>
      </c>
      <c r="E2997" s="1">
        <v>0</v>
      </c>
      <c r="G2997" s="2">
        <f t="shared" si="46"/>
        <v>0</v>
      </c>
      <c r="H2997" s="2">
        <v>0</v>
      </c>
    </row>
    <row r="2998" spans="2:8">
      <c r="B2998" s="237" t="s">
        <v>1068</v>
      </c>
      <c r="C2998" s="237" t="s">
        <v>1082</v>
      </c>
      <c r="D2998" s="12" t="s">
        <v>937</v>
      </c>
      <c r="E2998" s="1">
        <v>0</v>
      </c>
      <c r="G2998" s="2">
        <f t="shared" si="46"/>
        <v>0</v>
      </c>
      <c r="H2998" s="2">
        <v>0</v>
      </c>
    </row>
    <row r="2999" spans="2:8">
      <c r="B2999" s="237" t="s">
        <v>1069</v>
      </c>
      <c r="C2999" s="237" t="s">
        <v>1083</v>
      </c>
      <c r="D2999" s="5" t="s">
        <v>458</v>
      </c>
      <c r="E2999" s="1">
        <v>0</v>
      </c>
      <c r="G2999" s="2">
        <f t="shared" si="46"/>
        <v>0</v>
      </c>
      <c r="H2999" s="2">
        <v>0</v>
      </c>
    </row>
    <row r="3000" spans="2:8">
      <c r="B3000" s="237" t="s">
        <v>1069</v>
      </c>
      <c r="C3000" s="237" t="s">
        <v>1083</v>
      </c>
      <c r="D3000" s="6" t="s">
        <v>459</v>
      </c>
      <c r="E3000" s="1">
        <v>0</v>
      </c>
      <c r="G3000" s="2">
        <f t="shared" si="46"/>
        <v>0</v>
      </c>
      <c r="H3000" s="2">
        <v>0</v>
      </c>
    </row>
    <row r="3001" spans="2:8">
      <c r="B3001" s="237" t="s">
        <v>1069</v>
      </c>
      <c r="C3001" s="237" t="s">
        <v>1083</v>
      </c>
      <c r="D3001" s="7" t="s">
        <v>460</v>
      </c>
      <c r="E3001" s="1">
        <v>0</v>
      </c>
      <c r="G3001" s="2">
        <f t="shared" si="46"/>
        <v>0</v>
      </c>
      <c r="H3001" s="2">
        <v>0</v>
      </c>
    </row>
    <row r="3002" spans="2:8">
      <c r="B3002" s="237" t="s">
        <v>1069</v>
      </c>
      <c r="C3002" s="237" t="s">
        <v>1083</v>
      </c>
      <c r="D3002" s="8" t="s">
        <v>461</v>
      </c>
      <c r="E3002" s="1">
        <v>0</v>
      </c>
      <c r="G3002" s="2">
        <f t="shared" si="46"/>
        <v>0</v>
      </c>
      <c r="H3002" s="2">
        <v>0</v>
      </c>
    </row>
    <row r="3003" spans="2:8">
      <c r="B3003" s="237" t="s">
        <v>1069</v>
      </c>
      <c r="C3003" s="237" t="s">
        <v>1083</v>
      </c>
      <c r="D3003" s="9" t="s">
        <v>462</v>
      </c>
      <c r="E3003" s="1">
        <v>0</v>
      </c>
      <c r="G3003" s="2">
        <f t="shared" si="46"/>
        <v>0</v>
      </c>
      <c r="H3003" s="2">
        <v>0</v>
      </c>
    </row>
    <row r="3004" spans="2:8">
      <c r="B3004" s="237" t="s">
        <v>1069</v>
      </c>
      <c r="C3004" s="237" t="s">
        <v>1083</v>
      </c>
      <c r="D3004" s="10" t="s">
        <v>463</v>
      </c>
      <c r="E3004" s="1">
        <v>0</v>
      </c>
      <c r="G3004" s="2">
        <f t="shared" si="46"/>
        <v>0</v>
      </c>
      <c r="H3004" s="2">
        <v>0</v>
      </c>
    </row>
    <row r="3005" spans="2:8">
      <c r="B3005" s="237" t="s">
        <v>1069</v>
      </c>
      <c r="C3005" s="237" t="s">
        <v>1083</v>
      </c>
      <c r="D3005" s="11" t="s">
        <v>464</v>
      </c>
      <c r="E3005" s="1">
        <v>0</v>
      </c>
      <c r="G3005" s="2">
        <f t="shared" si="46"/>
        <v>0</v>
      </c>
      <c r="H3005" s="2">
        <v>0</v>
      </c>
    </row>
    <row r="3006" spans="2:8">
      <c r="B3006" s="237" t="s">
        <v>1069</v>
      </c>
      <c r="C3006" s="237" t="s">
        <v>1083</v>
      </c>
      <c r="D3006" s="13" t="s">
        <v>465</v>
      </c>
      <c r="E3006" s="1">
        <v>0</v>
      </c>
      <c r="G3006" s="2">
        <f t="shared" si="46"/>
        <v>0</v>
      </c>
      <c r="H3006" s="2">
        <v>0</v>
      </c>
    </row>
    <row r="3007" spans="2:8">
      <c r="B3007" s="237" t="s">
        <v>1069</v>
      </c>
      <c r="C3007" s="237" t="s">
        <v>1083</v>
      </c>
      <c r="D3007" s="12" t="s">
        <v>937</v>
      </c>
      <c r="E3007" s="1">
        <v>0</v>
      </c>
      <c r="G3007" s="2">
        <f t="shared" si="46"/>
        <v>0</v>
      </c>
      <c r="H3007" s="2">
        <v>0</v>
      </c>
    </row>
    <row r="3008" spans="2:8">
      <c r="B3008" s="237" t="s">
        <v>977</v>
      </c>
      <c r="C3008" s="237" t="s">
        <v>978</v>
      </c>
      <c r="D3008" s="5" t="s">
        <v>458</v>
      </c>
      <c r="E3008" s="1">
        <v>0</v>
      </c>
      <c r="G3008" s="2">
        <f t="shared" si="46"/>
        <v>0</v>
      </c>
      <c r="H3008" s="2">
        <v>0</v>
      </c>
    </row>
    <row r="3009" spans="2:8">
      <c r="B3009" s="237" t="s">
        <v>977</v>
      </c>
      <c r="C3009" s="237" t="s">
        <v>978</v>
      </c>
      <c r="D3009" s="6" t="s">
        <v>459</v>
      </c>
      <c r="E3009" s="1">
        <v>0</v>
      </c>
      <c r="G3009" s="2">
        <f t="shared" si="46"/>
        <v>0</v>
      </c>
      <c r="H3009" s="2">
        <v>0</v>
      </c>
    </row>
    <row r="3010" spans="2:8">
      <c r="B3010" s="237" t="s">
        <v>977</v>
      </c>
      <c r="C3010" s="237" t="s">
        <v>978</v>
      </c>
      <c r="D3010" s="7" t="s">
        <v>460</v>
      </c>
      <c r="E3010" s="1">
        <v>0</v>
      </c>
      <c r="G3010" s="2">
        <f t="shared" ref="G3010:G3073" si="47">E3010*F3010</f>
        <v>0</v>
      </c>
      <c r="H3010" s="2">
        <v>0</v>
      </c>
    </row>
    <row r="3011" spans="2:8">
      <c r="B3011" s="237" t="s">
        <v>977</v>
      </c>
      <c r="C3011" s="237" t="s">
        <v>978</v>
      </c>
      <c r="D3011" s="8" t="s">
        <v>461</v>
      </c>
      <c r="E3011" s="1">
        <v>0</v>
      </c>
      <c r="G3011" s="2">
        <f t="shared" si="47"/>
        <v>0</v>
      </c>
      <c r="H3011" s="2">
        <v>0</v>
      </c>
    </row>
    <row r="3012" spans="2:8">
      <c r="B3012" s="237" t="s">
        <v>977</v>
      </c>
      <c r="C3012" s="237" t="s">
        <v>978</v>
      </c>
      <c r="D3012" s="9" t="s">
        <v>462</v>
      </c>
      <c r="E3012" s="1">
        <v>0</v>
      </c>
      <c r="G3012" s="2">
        <f t="shared" si="47"/>
        <v>0</v>
      </c>
      <c r="H3012" s="2">
        <v>0</v>
      </c>
    </row>
    <row r="3013" spans="2:8">
      <c r="B3013" s="237" t="s">
        <v>977</v>
      </c>
      <c r="C3013" s="237" t="s">
        <v>978</v>
      </c>
      <c r="D3013" s="10" t="s">
        <v>463</v>
      </c>
      <c r="E3013" s="1">
        <v>0</v>
      </c>
      <c r="G3013" s="2">
        <f t="shared" si="47"/>
        <v>0</v>
      </c>
      <c r="H3013" s="2">
        <v>0</v>
      </c>
    </row>
    <row r="3014" spans="2:8">
      <c r="B3014" s="237" t="s">
        <v>977</v>
      </c>
      <c r="C3014" s="237" t="s">
        <v>978</v>
      </c>
      <c r="D3014" s="11" t="s">
        <v>464</v>
      </c>
      <c r="E3014" s="1">
        <v>0</v>
      </c>
      <c r="G3014" s="2">
        <f t="shared" si="47"/>
        <v>0</v>
      </c>
      <c r="H3014" s="2">
        <v>0</v>
      </c>
    </row>
    <row r="3015" spans="2:8">
      <c r="B3015" s="237" t="s">
        <v>977</v>
      </c>
      <c r="C3015" s="237" t="s">
        <v>978</v>
      </c>
      <c r="D3015" s="13" t="s">
        <v>465</v>
      </c>
      <c r="E3015" s="1">
        <v>0</v>
      </c>
      <c r="G3015" s="2">
        <f t="shared" si="47"/>
        <v>0</v>
      </c>
      <c r="H3015" s="2">
        <v>0</v>
      </c>
    </row>
    <row r="3016" spans="2:8">
      <c r="B3016" s="237" t="s">
        <v>977</v>
      </c>
      <c r="C3016" s="237" t="s">
        <v>978</v>
      </c>
      <c r="D3016" s="12" t="s">
        <v>937</v>
      </c>
      <c r="E3016" s="1">
        <v>0</v>
      </c>
      <c r="G3016" s="2">
        <f t="shared" si="47"/>
        <v>0</v>
      </c>
      <c r="H3016" s="2">
        <v>0</v>
      </c>
    </row>
    <row r="3017" spans="2:8">
      <c r="B3017" s="237" t="s">
        <v>1070</v>
      </c>
      <c r="C3017" s="237" t="s">
        <v>1084</v>
      </c>
      <c r="D3017" s="5" t="s">
        <v>458</v>
      </c>
      <c r="E3017" s="1">
        <v>0</v>
      </c>
      <c r="G3017" s="2">
        <f t="shared" si="47"/>
        <v>0</v>
      </c>
      <c r="H3017" s="2">
        <v>0</v>
      </c>
    </row>
    <row r="3018" spans="2:8">
      <c r="B3018" s="237" t="s">
        <v>1070</v>
      </c>
      <c r="C3018" s="237" t="s">
        <v>1084</v>
      </c>
      <c r="D3018" s="6" t="s">
        <v>459</v>
      </c>
      <c r="E3018" s="1">
        <v>0</v>
      </c>
      <c r="G3018" s="2">
        <f t="shared" si="47"/>
        <v>0</v>
      </c>
      <c r="H3018" s="2">
        <v>0</v>
      </c>
    </row>
    <row r="3019" spans="2:8">
      <c r="B3019" s="237" t="s">
        <v>1070</v>
      </c>
      <c r="C3019" s="237" t="s">
        <v>1084</v>
      </c>
      <c r="D3019" s="7" t="s">
        <v>460</v>
      </c>
      <c r="E3019" s="1">
        <v>0</v>
      </c>
      <c r="G3019" s="2">
        <f t="shared" si="47"/>
        <v>0</v>
      </c>
      <c r="H3019" s="2">
        <v>0</v>
      </c>
    </row>
    <row r="3020" spans="2:8">
      <c r="B3020" s="237" t="s">
        <v>1070</v>
      </c>
      <c r="C3020" s="237" t="s">
        <v>1084</v>
      </c>
      <c r="D3020" s="8" t="s">
        <v>461</v>
      </c>
      <c r="E3020" s="1">
        <v>0</v>
      </c>
      <c r="G3020" s="2">
        <f t="shared" si="47"/>
        <v>0</v>
      </c>
      <c r="H3020" s="2">
        <v>0</v>
      </c>
    </row>
    <row r="3021" spans="2:8">
      <c r="B3021" s="237" t="s">
        <v>1070</v>
      </c>
      <c r="C3021" s="237" t="s">
        <v>1084</v>
      </c>
      <c r="D3021" s="9" t="s">
        <v>462</v>
      </c>
      <c r="E3021" s="1">
        <v>0</v>
      </c>
      <c r="G3021" s="2">
        <f t="shared" si="47"/>
        <v>0</v>
      </c>
      <c r="H3021" s="2">
        <v>0</v>
      </c>
    </row>
    <row r="3022" spans="2:8">
      <c r="B3022" s="237" t="s">
        <v>1070</v>
      </c>
      <c r="C3022" s="237" t="s">
        <v>1084</v>
      </c>
      <c r="D3022" s="10" t="s">
        <v>463</v>
      </c>
      <c r="E3022" s="1">
        <v>0</v>
      </c>
      <c r="G3022" s="2">
        <f t="shared" si="47"/>
        <v>0</v>
      </c>
      <c r="H3022" s="2">
        <v>0</v>
      </c>
    </row>
    <row r="3023" spans="2:8">
      <c r="B3023" s="237" t="s">
        <v>1070</v>
      </c>
      <c r="C3023" s="237" t="s">
        <v>1084</v>
      </c>
      <c r="D3023" s="11" t="s">
        <v>464</v>
      </c>
      <c r="E3023" s="1">
        <v>0</v>
      </c>
      <c r="G3023" s="2">
        <f t="shared" si="47"/>
        <v>0</v>
      </c>
      <c r="H3023" s="2">
        <v>0</v>
      </c>
    </row>
    <row r="3024" spans="2:8">
      <c r="B3024" s="237" t="s">
        <v>1070</v>
      </c>
      <c r="C3024" s="237" t="s">
        <v>1084</v>
      </c>
      <c r="D3024" s="13" t="s">
        <v>465</v>
      </c>
      <c r="E3024" s="1">
        <v>0</v>
      </c>
      <c r="G3024" s="2">
        <f t="shared" si="47"/>
        <v>0</v>
      </c>
      <c r="H3024" s="2">
        <v>0</v>
      </c>
    </row>
    <row r="3025" spans="2:8">
      <c r="B3025" s="237" t="s">
        <v>1070</v>
      </c>
      <c r="C3025" s="237" t="s">
        <v>1084</v>
      </c>
      <c r="D3025" s="12" t="s">
        <v>937</v>
      </c>
      <c r="E3025" s="1">
        <v>0</v>
      </c>
      <c r="G3025" s="2">
        <f t="shared" si="47"/>
        <v>0</v>
      </c>
      <c r="H3025" s="2">
        <v>0</v>
      </c>
    </row>
    <row r="3026" spans="2:8">
      <c r="B3026" s="237" t="s">
        <v>1071</v>
      </c>
      <c r="C3026" s="237" t="s">
        <v>1085</v>
      </c>
      <c r="D3026" s="5" t="s">
        <v>458</v>
      </c>
      <c r="E3026" s="1">
        <v>0</v>
      </c>
      <c r="G3026" s="2">
        <f t="shared" si="47"/>
        <v>0</v>
      </c>
      <c r="H3026" s="2">
        <v>0</v>
      </c>
    </row>
    <row r="3027" spans="2:8">
      <c r="B3027" s="237" t="s">
        <v>1071</v>
      </c>
      <c r="C3027" s="237" t="s">
        <v>1085</v>
      </c>
      <c r="D3027" s="6" t="s">
        <v>459</v>
      </c>
      <c r="E3027" s="1">
        <v>0</v>
      </c>
      <c r="G3027" s="2">
        <f t="shared" si="47"/>
        <v>0</v>
      </c>
      <c r="H3027" s="2">
        <v>0</v>
      </c>
    </row>
    <row r="3028" spans="2:8">
      <c r="B3028" s="237" t="s">
        <v>1071</v>
      </c>
      <c r="C3028" s="237" t="s">
        <v>1085</v>
      </c>
      <c r="D3028" s="7" t="s">
        <v>460</v>
      </c>
      <c r="E3028" s="1">
        <v>0</v>
      </c>
      <c r="G3028" s="2">
        <f t="shared" si="47"/>
        <v>0</v>
      </c>
      <c r="H3028" s="2">
        <v>0</v>
      </c>
    </row>
    <row r="3029" spans="2:8">
      <c r="B3029" s="237" t="s">
        <v>1071</v>
      </c>
      <c r="C3029" s="237" t="s">
        <v>1085</v>
      </c>
      <c r="D3029" s="8" t="s">
        <v>461</v>
      </c>
      <c r="E3029" s="1">
        <v>0</v>
      </c>
      <c r="G3029" s="2">
        <f t="shared" si="47"/>
        <v>0</v>
      </c>
      <c r="H3029" s="2">
        <v>0</v>
      </c>
    </row>
    <row r="3030" spans="2:8">
      <c r="B3030" s="237" t="s">
        <v>1071</v>
      </c>
      <c r="C3030" s="237" t="s">
        <v>1085</v>
      </c>
      <c r="D3030" s="9" t="s">
        <v>462</v>
      </c>
      <c r="E3030" s="1">
        <v>0</v>
      </c>
      <c r="G3030" s="2">
        <f t="shared" si="47"/>
        <v>0</v>
      </c>
      <c r="H3030" s="2">
        <v>0</v>
      </c>
    </row>
    <row r="3031" spans="2:8">
      <c r="B3031" s="237" t="s">
        <v>1071</v>
      </c>
      <c r="C3031" s="237" t="s">
        <v>1085</v>
      </c>
      <c r="D3031" s="10" t="s">
        <v>463</v>
      </c>
      <c r="E3031" s="1">
        <v>0</v>
      </c>
      <c r="G3031" s="2">
        <f t="shared" si="47"/>
        <v>0</v>
      </c>
      <c r="H3031" s="2">
        <v>0</v>
      </c>
    </row>
    <row r="3032" spans="2:8">
      <c r="B3032" s="237" t="s">
        <v>1071</v>
      </c>
      <c r="C3032" s="237" t="s">
        <v>1085</v>
      </c>
      <c r="D3032" s="11" t="s">
        <v>464</v>
      </c>
      <c r="E3032" s="1">
        <v>0</v>
      </c>
      <c r="G3032" s="2">
        <f t="shared" si="47"/>
        <v>0</v>
      </c>
      <c r="H3032" s="2">
        <v>0</v>
      </c>
    </row>
    <row r="3033" spans="2:8">
      <c r="B3033" s="237" t="s">
        <v>1071</v>
      </c>
      <c r="C3033" s="237" t="s">
        <v>1085</v>
      </c>
      <c r="D3033" s="13" t="s">
        <v>465</v>
      </c>
      <c r="E3033" s="1">
        <v>0</v>
      </c>
      <c r="G3033" s="2">
        <f t="shared" si="47"/>
        <v>0</v>
      </c>
      <c r="H3033" s="2">
        <v>0</v>
      </c>
    </row>
    <row r="3034" spans="2:8">
      <c r="B3034" s="237" t="s">
        <v>1071</v>
      </c>
      <c r="C3034" s="237" t="s">
        <v>1085</v>
      </c>
      <c r="D3034" s="12" t="s">
        <v>937</v>
      </c>
      <c r="E3034" s="1">
        <v>0</v>
      </c>
      <c r="G3034" s="2">
        <f t="shared" si="47"/>
        <v>0</v>
      </c>
      <c r="H3034" s="2">
        <v>0</v>
      </c>
    </row>
    <row r="3035" spans="2:8">
      <c r="B3035" s="237" t="s">
        <v>1441</v>
      </c>
      <c r="C3035" s="237" t="s">
        <v>1442</v>
      </c>
      <c r="D3035" s="5" t="s">
        <v>458</v>
      </c>
      <c r="E3035" s="1">
        <v>0</v>
      </c>
      <c r="G3035" s="2">
        <f t="shared" si="47"/>
        <v>0</v>
      </c>
      <c r="H3035" s="2">
        <v>0</v>
      </c>
    </row>
    <row r="3036" spans="2:8">
      <c r="B3036" s="237" t="s">
        <v>1441</v>
      </c>
      <c r="C3036" s="237" t="s">
        <v>1442</v>
      </c>
      <c r="D3036" s="6" t="s">
        <v>459</v>
      </c>
      <c r="E3036" s="1">
        <v>0</v>
      </c>
      <c r="G3036" s="2">
        <f t="shared" si="47"/>
        <v>0</v>
      </c>
      <c r="H3036" s="2">
        <v>0</v>
      </c>
    </row>
    <row r="3037" spans="2:8">
      <c r="B3037" s="237" t="s">
        <v>1441</v>
      </c>
      <c r="C3037" s="237" t="s">
        <v>1442</v>
      </c>
      <c r="D3037" s="7" t="s">
        <v>460</v>
      </c>
      <c r="E3037" s="1">
        <v>0</v>
      </c>
      <c r="G3037" s="2">
        <f t="shared" si="47"/>
        <v>0</v>
      </c>
      <c r="H3037" s="2">
        <v>0</v>
      </c>
    </row>
    <row r="3038" spans="2:8">
      <c r="B3038" s="237" t="s">
        <v>1441</v>
      </c>
      <c r="C3038" s="237" t="s">
        <v>1442</v>
      </c>
      <c r="D3038" s="8" t="s">
        <v>461</v>
      </c>
      <c r="E3038" s="1">
        <v>0</v>
      </c>
      <c r="G3038" s="2">
        <f t="shared" si="47"/>
        <v>0</v>
      </c>
      <c r="H3038" s="2">
        <v>0</v>
      </c>
    </row>
    <row r="3039" spans="2:8">
      <c r="B3039" s="237" t="s">
        <v>1441</v>
      </c>
      <c r="C3039" s="237" t="s">
        <v>1442</v>
      </c>
      <c r="D3039" s="9" t="s">
        <v>462</v>
      </c>
      <c r="E3039" s="1">
        <v>0</v>
      </c>
      <c r="G3039" s="2">
        <f t="shared" si="47"/>
        <v>0</v>
      </c>
      <c r="H3039" s="2">
        <v>0</v>
      </c>
    </row>
    <row r="3040" spans="2:8">
      <c r="B3040" s="237" t="s">
        <v>1441</v>
      </c>
      <c r="C3040" s="237" t="s">
        <v>1442</v>
      </c>
      <c r="D3040" s="10" t="s">
        <v>463</v>
      </c>
      <c r="E3040" s="1">
        <v>0</v>
      </c>
      <c r="G3040" s="2">
        <f t="shared" si="47"/>
        <v>0</v>
      </c>
      <c r="H3040" s="2">
        <v>0</v>
      </c>
    </row>
    <row r="3041" spans="2:8">
      <c r="B3041" s="237" t="s">
        <v>1441</v>
      </c>
      <c r="C3041" s="237" t="s">
        <v>1442</v>
      </c>
      <c r="D3041" s="11" t="s">
        <v>464</v>
      </c>
      <c r="E3041" s="1">
        <v>0</v>
      </c>
      <c r="G3041" s="2">
        <f t="shared" si="47"/>
        <v>0</v>
      </c>
      <c r="H3041" s="2">
        <v>0</v>
      </c>
    </row>
    <row r="3042" spans="2:8">
      <c r="B3042" s="237" t="s">
        <v>1441</v>
      </c>
      <c r="C3042" s="237" t="s">
        <v>1442</v>
      </c>
      <c r="D3042" s="13" t="s">
        <v>465</v>
      </c>
      <c r="E3042" s="1">
        <v>0</v>
      </c>
      <c r="G3042" s="2">
        <f t="shared" si="47"/>
        <v>0</v>
      </c>
      <c r="H3042" s="2">
        <v>0</v>
      </c>
    </row>
    <row r="3043" spans="2:8">
      <c r="B3043" s="237" t="s">
        <v>1441</v>
      </c>
      <c r="C3043" s="237" t="s">
        <v>1442</v>
      </c>
      <c r="D3043" s="12" t="s">
        <v>937</v>
      </c>
      <c r="E3043" s="1">
        <v>0</v>
      </c>
      <c r="G3043" s="2">
        <f t="shared" si="47"/>
        <v>0</v>
      </c>
      <c r="H3043" s="2">
        <v>0</v>
      </c>
    </row>
    <row r="3044" spans="2:8">
      <c r="B3044" s="237" t="s">
        <v>88</v>
      </c>
      <c r="C3044" s="237" t="s">
        <v>797</v>
      </c>
      <c r="D3044" s="5" t="s">
        <v>458</v>
      </c>
      <c r="E3044" s="1">
        <v>0</v>
      </c>
      <c r="G3044" s="2">
        <f t="shared" si="47"/>
        <v>0</v>
      </c>
      <c r="H3044" s="2">
        <v>0</v>
      </c>
    </row>
    <row r="3045" spans="2:8">
      <c r="B3045" s="237" t="s">
        <v>88</v>
      </c>
      <c r="C3045" s="237" t="s">
        <v>797</v>
      </c>
      <c r="D3045" s="6" t="s">
        <v>459</v>
      </c>
      <c r="E3045" s="1">
        <v>0</v>
      </c>
      <c r="G3045" s="2">
        <f t="shared" si="47"/>
        <v>0</v>
      </c>
      <c r="H3045" s="2">
        <v>0</v>
      </c>
    </row>
    <row r="3046" spans="2:8">
      <c r="B3046" s="237" t="s">
        <v>88</v>
      </c>
      <c r="C3046" s="237" t="s">
        <v>797</v>
      </c>
      <c r="D3046" s="7" t="s">
        <v>460</v>
      </c>
      <c r="E3046" s="1">
        <v>0</v>
      </c>
      <c r="G3046" s="2">
        <f t="shared" si="47"/>
        <v>0</v>
      </c>
      <c r="H3046" s="2">
        <v>0</v>
      </c>
    </row>
    <row r="3047" spans="2:8">
      <c r="B3047" s="237" t="s">
        <v>88</v>
      </c>
      <c r="C3047" s="237" t="s">
        <v>797</v>
      </c>
      <c r="D3047" s="8" t="s">
        <v>461</v>
      </c>
      <c r="E3047" s="1">
        <v>0</v>
      </c>
      <c r="G3047" s="2">
        <f t="shared" si="47"/>
        <v>0</v>
      </c>
      <c r="H3047" s="2">
        <v>0</v>
      </c>
    </row>
    <row r="3048" spans="2:8">
      <c r="B3048" s="237" t="s">
        <v>88</v>
      </c>
      <c r="C3048" s="237" t="s">
        <v>797</v>
      </c>
      <c r="D3048" s="9" t="s">
        <v>462</v>
      </c>
      <c r="E3048" s="1">
        <v>0</v>
      </c>
      <c r="G3048" s="2">
        <f t="shared" si="47"/>
        <v>0</v>
      </c>
      <c r="H3048" s="2">
        <v>0</v>
      </c>
    </row>
    <row r="3049" spans="2:8">
      <c r="B3049" s="237" t="s">
        <v>88</v>
      </c>
      <c r="C3049" s="237" t="s">
        <v>797</v>
      </c>
      <c r="D3049" s="10" t="s">
        <v>463</v>
      </c>
      <c r="E3049" s="1">
        <v>0</v>
      </c>
      <c r="G3049" s="2">
        <f t="shared" si="47"/>
        <v>0</v>
      </c>
      <c r="H3049" s="2">
        <v>0</v>
      </c>
    </row>
    <row r="3050" spans="2:8">
      <c r="B3050" s="237" t="s">
        <v>88</v>
      </c>
      <c r="C3050" s="237" t="s">
        <v>797</v>
      </c>
      <c r="D3050" s="11" t="s">
        <v>464</v>
      </c>
      <c r="E3050" s="1">
        <v>0</v>
      </c>
      <c r="G3050" s="2">
        <f t="shared" si="47"/>
        <v>0</v>
      </c>
      <c r="H3050" s="2">
        <v>0</v>
      </c>
    </row>
    <row r="3051" spans="2:8">
      <c r="B3051" s="237" t="s">
        <v>88</v>
      </c>
      <c r="C3051" s="237" t="s">
        <v>797</v>
      </c>
      <c r="D3051" s="13" t="s">
        <v>465</v>
      </c>
      <c r="E3051" s="1">
        <v>0</v>
      </c>
      <c r="G3051" s="2">
        <f t="shared" si="47"/>
        <v>0</v>
      </c>
      <c r="H3051" s="2">
        <v>0</v>
      </c>
    </row>
    <row r="3052" spans="2:8">
      <c r="B3052" s="237" t="s">
        <v>88</v>
      </c>
      <c r="C3052" s="237" t="s">
        <v>797</v>
      </c>
      <c r="D3052" s="12" t="s">
        <v>937</v>
      </c>
      <c r="E3052" s="1">
        <v>0</v>
      </c>
      <c r="G3052" s="2">
        <f t="shared" si="47"/>
        <v>0</v>
      </c>
      <c r="H3052" s="2">
        <v>0</v>
      </c>
    </row>
    <row r="3053" spans="2:8">
      <c r="B3053" s="237" t="s">
        <v>100</v>
      </c>
      <c r="C3053" s="237" t="s">
        <v>798</v>
      </c>
      <c r="D3053" s="5" t="s">
        <v>458</v>
      </c>
      <c r="E3053" s="1">
        <v>0</v>
      </c>
      <c r="G3053" s="2">
        <f t="shared" si="47"/>
        <v>0</v>
      </c>
      <c r="H3053" s="2">
        <v>0</v>
      </c>
    </row>
    <row r="3054" spans="2:8">
      <c r="B3054" s="237" t="s">
        <v>100</v>
      </c>
      <c r="C3054" s="237" t="s">
        <v>798</v>
      </c>
      <c r="D3054" s="6" t="s">
        <v>459</v>
      </c>
      <c r="E3054" s="1">
        <v>0</v>
      </c>
      <c r="G3054" s="2">
        <f t="shared" si="47"/>
        <v>0</v>
      </c>
      <c r="H3054" s="2">
        <v>0</v>
      </c>
    </row>
    <row r="3055" spans="2:8">
      <c r="B3055" s="237" t="s">
        <v>100</v>
      </c>
      <c r="C3055" s="237" t="s">
        <v>798</v>
      </c>
      <c r="D3055" s="7" t="s">
        <v>460</v>
      </c>
      <c r="E3055" s="1">
        <v>0</v>
      </c>
      <c r="G3055" s="2">
        <f t="shared" si="47"/>
        <v>0</v>
      </c>
      <c r="H3055" s="2">
        <v>0</v>
      </c>
    </row>
    <row r="3056" spans="2:8">
      <c r="B3056" s="237" t="s">
        <v>100</v>
      </c>
      <c r="C3056" s="237" t="s">
        <v>798</v>
      </c>
      <c r="D3056" s="8" t="s">
        <v>461</v>
      </c>
      <c r="E3056" s="1">
        <v>0</v>
      </c>
      <c r="G3056" s="2">
        <f t="shared" si="47"/>
        <v>0</v>
      </c>
      <c r="H3056" s="2">
        <v>0</v>
      </c>
    </row>
    <row r="3057" spans="2:8">
      <c r="B3057" s="237" t="s">
        <v>100</v>
      </c>
      <c r="C3057" s="237" t="s">
        <v>798</v>
      </c>
      <c r="D3057" s="9" t="s">
        <v>462</v>
      </c>
      <c r="E3057" s="1">
        <v>0</v>
      </c>
      <c r="G3057" s="2">
        <f t="shared" si="47"/>
        <v>0</v>
      </c>
      <c r="H3057" s="2">
        <v>0</v>
      </c>
    </row>
    <row r="3058" spans="2:8">
      <c r="B3058" s="237" t="s">
        <v>100</v>
      </c>
      <c r="C3058" s="237" t="s">
        <v>798</v>
      </c>
      <c r="D3058" s="10" t="s">
        <v>463</v>
      </c>
      <c r="E3058" s="1">
        <v>0</v>
      </c>
      <c r="G3058" s="2">
        <f t="shared" si="47"/>
        <v>0</v>
      </c>
      <c r="H3058" s="2">
        <v>0</v>
      </c>
    </row>
    <row r="3059" spans="2:8">
      <c r="B3059" s="237" t="s">
        <v>100</v>
      </c>
      <c r="C3059" s="237" t="s">
        <v>798</v>
      </c>
      <c r="D3059" s="11" t="s">
        <v>464</v>
      </c>
      <c r="E3059" s="1">
        <v>0</v>
      </c>
      <c r="G3059" s="2">
        <f t="shared" si="47"/>
        <v>0</v>
      </c>
      <c r="H3059" s="2">
        <v>0</v>
      </c>
    </row>
    <row r="3060" spans="2:8">
      <c r="B3060" s="237" t="s">
        <v>100</v>
      </c>
      <c r="C3060" s="237" t="s">
        <v>798</v>
      </c>
      <c r="D3060" s="13" t="s">
        <v>465</v>
      </c>
      <c r="E3060" s="1">
        <v>0</v>
      </c>
      <c r="G3060" s="2">
        <f t="shared" si="47"/>
        <v>0</v>
      </c>
      <c r="H3060" s="2">
        <v>0</v>
      </c>
    </row>
    <row r="3061" spans="2:8">
      <c r="B3061" s="237" t="s">
        <v>100</v>
      </c>
      <c r="C3061" s="237" t="s">
        <v>798</v>
      </c>
      <c r="D3061" s="12" t="s">
        <v>937</v>
      </c>
      <c r="E3061" s="1">
        <v>0</v>
      </c>
      <c r="G3061" s="2">
        <f t="shared" si="47"/>
        <v>0</v>
      </c>
      <c r="H3061" s="2">
        <v>0</v>
      </c>
    </row>
    <row r="3062" spans="2:8">
      <c r="B3062" s="237" t="s">
        <v>99</v>
      </c>
      <c r="C3062" s="237" t="s">
        <v>799</v>
      </c>
      <c r="D3062" s="5" t="s">
        <v>458</v>
      </c>
      <c r="E3062" s="1">
        <v>0</v>
      </c>
      <c r="G3062" s="2">
        <f t="shared" si="47"/>
        <v>0</v>
      </c>
      <c r="H3062" s="2">
        <v>0</v>
      </c>
    </row>
    <row r="3063" spans="2:8">
      <c r="B3063" s="237" t="s">
        <v>99</v>
      </c>
      <c r="C3063" s="237" t="s">
        <v>799</v>
      </c>
      <c r="D3063" s="6" t="s">
        <v>459</v>
      </c>
      <c r="E3063" s="1">
        <v>0</v>
      </c>
      <c r="G3063" s="2">
        <f t="shared" si="47"/>
        <v>0</v>
      </c>
      <c r="H3063" s="2">
        <v>0</v>
      </c>
    </row>
    <row r="3064" spans="2:8">
      <c r="B3064" s="237" t="s">
        <v>99</v>
      </c>
      <c r="C3064" s="237" t="s">
        <v>799</v>
      </c>
      <c r="D3064" s="7" t="s">
        <v>460</v>
      </c>
      <c r="E3064" s="1">
        <v>0</v>
      </c>
      <c r="G3064" s="2">
        <f t="shared" si="47"/>
        <v>0</v>
      </c>
      <c r="H3064" s="2">
        <v>0</v>
      </c>
    </row>
    <row r="3065" spans="2:8">
      <c r="B3065" s="237" t="s">
        <v>99</v>
      </c>
      <c r="C3065" s="237" t="s">
        <v>799</v>
      </c>
      <c r="D3065" s="8" t="s">
        <v>461</v>
      </c>
      <c r="E3065" s="1">
        <v>0</v>
      </c>
      <c r="G3065" s="2">
        <f t="shared" si="47"/>
        <v>0</v>
      </c>
      <c r="H3065" s="2">
        <v>0</v>
      </c>
    </row>
    <row r="3066" spans="2:8">
      <c r="B3066" s="237" t="s">
        <v>99</v>
      </c>
      <c r="C3066" s="237" t="s">
        <v>799</v>
      </c>
      <c r="D3066" s="9" t="s">
        <v>462</v>
      </c>
      <c r="E3066" s="1">
        <v>0</v>
      </c>
      <c r="G3066" s="2">
        <f t="shared" si="47"/>
        <v>0</v>
      </c>
      <c r="H3066" s="2">
        <v>0</v>
      </c>
    </row>
    <row r="3067" spans="2:8">
      <c r="B3067" s="237" t="s">
        <v>99</v>
      </c>
      <c r="C3067" s="237" t="s">
        <v>799</v>
      </c>
      <c r="D3067" s="10" t="s">
        <v>463</v>
      </c>
      <c r="E3067" s="1">
        <v>0</v>
      </c>
      <c r="G3067" s="2">
        <f t="shared" si="47"/>
        <v>0</v>
      </c>
      <c r="H3067" s="2">
        <v>0</v>
      </c>
    </row>
    <row r="3068" spans="2:8">
      <c r="B3068" s="237" t="s">
        <v>99</v>
      </c>
      <c r="C3068" s="237" t="s">
        <v>799</v>
      </c>
      <c r="D3068" s="11" t="s">
        <v>464</v>
      </c>
      <c r="E3068" s="1">
        <v>0</v>
      </c>
      <c r="G3068" s="2">
        <f t="shared" si="47"/>
        <v>0</v>
      </c>
      <c r="H3068" s="2">
        <v>0</v>
      </c>
    </row>
    <row r="3069" spans="2:8">
      <c r="B3069" s="237" t="s">
        <v>99</v>
      </c>
      <c r="C3069" s="237" t="s">
        <v>799</v>
      </c>
      <c r="D3069" s="13" t="s">
        <v>465</v>
      </c>
      <c r="E3069" s="1">
        <v>0</v>
      </c>
      <c r="G3069" s="2">
        <f t="shared" si="47"/>
        <v>0</v>
      </c>
      <c r="H3069" s="2">
        <v>0</v>
      </c>
    </row>
    <row r="3070" spans="2:8">
      <c r="B3070" s="237" t="s">
        <v>99</v>
      </c>
      <c r="C3070" s="237" t="s">
        <v>799</v>
      </c>
      <c r="D3070" s="12" t="s">
        <v>937</v>
      </c>
      <c r="E3070" s="1">
        <v>0</v>
      </c>
      <c r="G3070" s="2">
        <f t="shared" si="47"/>
        <v>0</v>
      </c>
      <c r="H3070" s="2">
        <v>0</v>
      </c>
    </row>
    <row r="3071" spans="2:8">
      <c r="B3071" s="237" t="s">
        <v>98</v>
      </c>
      <c r="C3071" s="237" t="s">
        <v>800</v>
      </c>
      <c r="D3071" s="5" t="s">
        <v>458</v>
      </c>
      <c r="E3071" s="1">
        <v>0</v>
      </c>
      <c r="G3071" s="2">
        <f t="shared" si="47"/>
        <v>0</v>
      </c>
      <c r="H3071" s="2">
        <v>0</v>
      </c>
    </row>
    <row r="3072" spans="2:8">
      <c r="B3072" s="237" t="s">
        <v>98</v>
      </c>
      <c r="C3072" s="237" t="s">
        <v>800</v>
      </c>
      <c r="D3072" s="6" t="s">
        <v>459</v>
      </c>
      <c r="E3072" s="1">
        <v>0</v>
      </c>
      <c r="G3072" s="2">
        <f t="shared" si="47"/>
        <v>0</v>
      </c>
      <c r="H3072" s="2">
        <v>0</v>
      </c>
    </row>
    <row r="3073" spans="2:8">
      <c r="B3073" s="237" t="s">
        <v>98</v>
      </c>
      <c r="C3073" s="237" t="s">
        <v>800</v>
      </c>
      <c r="D3073" s="7" t="s">
        <v>460</v>
      </c>
      <c r="E3073" s="1">
        <v>0</v>
      </c>
      <c r="G3073" s="2">
        <f t="shared" si="47"/>
        <v>0</v>
      </c>
      <c r="H3073" s="2">
        <v>0</v>
      </c>
    </row>
    <row r="3074" spans="2:8">
      <c r="B3074" s="237" t="s">
        <v>98</v>
      </c>
      <c r="C3074" s="237" t="s">
        <v>800</v>
      </c>
      <c r="D3074" s="8" t="s">
        <v>461</v>
      </c>
      <c r="E3074" s="1">
        <v>0</v>
      </c>
      <c r="G3074" s="2">
        <f t="shared" ref="G3074:G3137" si="48">E3074*F3074</f>
        <v>0</v>
      </c>
      <c r="H3074" s="2">
        <v>0</v>
      </c>
    </row>
    <row r="3075" spans="2:8">
      <c r="B3075" s="237" t="s">
        <v>98</v>
      </c>
      <c r="C3075" s="237" t="s">
        <v>800</v>
      </c>
      <c r="D3075" s="9" t="s">
        <v>462</v>
      </c>
      <c r="E3075" s="1">
        <v>0</v>
      </c>
      <c r="G3075" s="2">
        <f t="shared" si="48"/>
        <v>0</v>
      </c>
      <c r="H3075" s="2">
        <v>0</v>
      </c>
    </row>
    <row r="3076" spans="2:8">
      <c r="B3076" s="237" t="s">
        <v>98</v>
      </c>
      <c r="C3076" s="237" t="s">
        <v>800</v>
      </c>
      <c r="D3076" s="10" t="s">
        <v>463</v>
      </c>
      <c r="E3076" s="1">
        <v>0</v>
      </c>
      <c r="G3076" s="2">
        <f t="shared" si="48"/>
        <v>0</v>
      </c>
      <c r="H3076" s="2">
        <v>0</v>
      </c>
    </row>
    <row r="3077" spans="2:8">
      <c r="B3077" s="237" t="s">
        <v>98</v>
      </c>
      <c r="C3077" s="237" t="s">
        <v>800</v>
      </c>
      <c r="D3077" s="11" t="s">
        <v>464</v>
      </c>
      <c r="E3077" s="1">
        <v>0</v>
      </c>
      <c r="G3077" s="2">
        <f t="shared" si="48"/>
        <v>0</v>
      </c>
      <c r="H3077" s="2">
        <v>0</v>
      </c>
    </row>
    <row r="3078" spans="2:8">
      <c r="B3078" s="237" t="s">
        <v>98</v>
      </c>
      <c r="C3078" s="237" t="s">
        <v>800</v>
      </c>
      <c r="D3078" s="13" t="s">
        <v>465</v>
      </c>
      <c r="E3078" s="1">
        <v>0</v>
      </c>
      <c r="G3078" s="2">
        <f t="shared" si="48"/>
        <v>0</v>
      </c>
      <c r="H3078" s="2">
        <v>0</v>
      </c>
    </row>
    <row r="3079" spans="2:8">
      <c r="B3079" s="237" t="s">
        <v>98</v>
      </c>
      <c r="C3079" s="237" t="s">
        <v>800</v>
      </c>
      <c r="D3079" s="12" t="s">
        <v>937</v>
      </c>
      <c r="E3079" s="1">
        <v>0</v>
      </c>
      <c r="G3079" s="2">
        <f t="shared" si="48"/>
        <v>0</v>
      </c>
      <c r="H3079" s="2">
        <v>0</v>
      </c>
    </row>
    <row r="3080" spans="2:8">
      <c r="B3080" s="237" t="s">
        <v>97</v>
      </c>
      <c r="C3080" s="237" t="s">
        <v>801</v>
      </c>
      <c r="D3080" s="5" t="s">
        <v>458</v>
      </c>
      <c r="E3080" s="1">
        <v>0</v>
      </c>
      <c r="G3080" s="2">
        <f t="shared" si="48"/>
        <v>0</v>
      </c>
      <c r="H3080" s="2">
        <v>0</v>
      </c>
    </row>
    <row r="3081" spans="2:8">
      <c r="B3081" s="237" t="s">
        <v>97</v>
      </c>
      <c r="C3081" s="237" t="s">
        <v>801</v>
      </c>
      <c r="D3081" s="6" t="s">
        <v>459</v>
      </c>
      <c r="E3081" s="1">
        <v>0</v>
      </c>
      <c r="G3081" s="2">
        <f t="shared" si="48"/>
        <v>0</v>
      </c>
      <c r="H3081" s="2">
        <v>0</v>
      </c>
    </row>
    <row r="3082" spans="2:8">
      <c r="B3082" s="237" t="s">
        <v>97</v>
      </c>
      <c r="C3082" s="237" t="s">
        <v>801</v>
      </c>
      <c r="D3082" s="7" t="s">
        <v>460</v>
      </c>
      <c r="E3082" s="1">
        <v>0</v>
      </c>
      <c r="G3082" s="2">
        <f t="shared" si="48"/>
        <v>0</v>
      </c>
      <c r="H3082" s="2">
        <v>0</v>
      </c>
    </row>
    <row r="3083" spans="2:8">
      <c r="B3083" s="237" t="s">
        <v>97</v>
      </c>
      <c r="C3083" s="237" t="s">
        <v>801</v>
      </c>
      <c r="D3083" s="8" t="s">
        <v>461</v>
      </c>
      <c r="E3083" s="1">
        <v>0</v>
      </c>
      <c r="G3083" s="2">
        <f t="shared" si="48"/>
        <v>0</v>
      </c>
      <c r="H3083" s="2">
        <v>0</v>
      </c>
    </row>
    <row r="3084" spans="2:8">
      <c r="B3084" s="237" t="s">
        <v>97</v>
      </c>
      <c r="C3084" s="237" t="s">
        <v>801</v>
      </c>
      <c r="D3084" s="9" t="s">
        <v>462</v>
      </c>
      <c r="E3084" s="1">
        <v>0</v>
      </c>
      <c r="G3084" s="2">
        <f t="shared" si="48"/>
        <v>0</v>
      </c>
      <c r="H3084" s="2">
        <v>0</v>
      </c>
    </row>
    <row r="3085" spans="2:8">
      <c r="B3085" s="237" t="s">
        <v>97</v>
      </c>
      <c r="C3085" s="237" t="s">
        <v>801</v>
      </c>
      <c r="D3085" s="10" t="s">
        <v>463</v>
      </c>
      <c r="E3085" s="1">
        <v>0</v>
      </c>
      <c r="G3085" s="2">
        <f t="shared" si="48"/>
        <v>0</v>
      </c>
      <c r="H3085" s="2">
        <v>0</v>
      </c>
    </row>
    <row r="3086" spans="2:8">
      <c r="B3086" s="237" t="s">
        <v>97</v>
      </c>
      <c r="C3086" s="237" t="s">
        <v>801</v>
      </c>
      <c r="D3086" s="11" t="s">
        <v>464</v>
      </c>
      <c r="E3086" s="1">
        <v>0</v>
      </c>
      <c r="G3086" s="2">
        <f t="shared" si="48"/>
        <v>0</v>
      </c>
      <c r="H3086" s="2">
        <v>0</v>
      </c>
    </row>
    <row r="3087" spans="2:8">
      <c r="B3087" s="237" t="s">
        <v>97</v>
      </c>
      <c r="C3087" s="237" t="s">
        <v>801</v>
      </c>
      <c r="D3087" s="13" t="s">
        <v>465</v>
      </c>
      <c r="E3087" s="1">
        <v>0</v>
      </c>
      <c r="G3087" s="2">
        <f t="shared" si="48"/>
        <v>0</v>
      </c>
      <c r="H3087" s="2">
        <v>0</v>
      </c>
    </row>
    <row r="3088" spans="2:8">
      <c r="B3088" s="237" t="s">
        <v>97</v>
      </c>
      <c r="C3088" s="237" t="s">
        <v>801</v>
      </c>
      <c r="D3088" s="12" t="s">
        <v>937</v>
      </c>
      <c r="E3088" s="1">
        <v>0</v>
      </c>
      <c r="G3088" s="2">
        <f t="shared" si="48"/>
        <v>0</v>
      </c>
      <c r="H3088" s="2">
        <v>0</v>
      </c>
    </row>
    <row r="3089" spans="2:8">
      <c r="B3089" s="237" t="s">
        <v>95</v>
      </c>
      <c r="C3089" s="237" t="s">
        <v>802</v>
      </c>
      <c r="D3089" s="5" t="s">
        <v>458</v>
      </c>
      <c r="E3089" s="1">
        <v>0</v>
      </c>
      <c r="G3089" s="2">
        <f t="shared" si="48"/>
        <v>0</v>
      </c>
      <c r="H3089" s="2">
        <v>0</v>
      </c>
    </row>
    <row r="3090" spans="2:8">
      <c r="B3090" s="237" t="s">
        <v>95</v>
      </c>
      <c r="C3090" s="237" t="s">
        <v>802</v>
      </c>
      <c r="D3090" s="6" t="s">
        <v>459</v>
      </c>
      <c r="E3090" s="1">
        <v>0</v>
      </c>
      <c r="G3090" s="2">
        <f t="shared" si="48"/>
        <v>0</v>
      </c>
      <c r="H3090" s="2">
        <v>0</v>
      </c>
    </row>
    <row r="3091" spans="2:8">
      <c r="B3091" s="237" t="s">
        <v>95</v>
      </c>
      <c r="C3091" s="237" t="s">
        <v>802</v>
      </c>
      <c r="D3091" s="7" t="s">
        <v>460</v>
      </c>
      <c r="E3091" s="1">
        <v>0</v>
      </c>
      <c r="G3091" s="2">
        <f t="shared" si="48"/>
        <v>0</v>
      </c>
      <c r="H3091" s="2">
        <v>0</v>
      </c>
    </row>
    <row r="3092" spans="2:8">
      <c r="B3092" s="237" t="s">
        <v>95</v>
      </c>
      <c r="C3092" s="237" t="s">
        <v>802</v>
      </c>
      <c r="D3092" s="8" t="s">
        <v>461</v>
      </c>
      <c r="E3092" s="1">
        <v>0</v>
      </c>
      <c r="G3092" s="2">
        <f t="shared" si="48"/>
        <v>0</v>
      </c>
      <c r="H3092" s="2">
        <v>0</v>
      </c>
    </row>
    <row r="3093" spans="2:8">
      <c r="B3093" s="237" t="s">
        <v>95</v>
      </c>
      <c r="C3093" s="237" t="s">
        <v>802</v>
      </c>
      <c r="D3093" s="9" t="s">
        <v>462</v>
      </c>
      <c r="E3093" s="1">
        <v>0</v>
      </c>
      <c r="G3093" s="2">
        <f t="shared" si="48"/>
        <v>0</v>
      </c>
      <c r="H3093" s="2">
        <v>0</v>
      </c>
    </row>
    <row r="3094" spans="2:8">
      <c r="B3094" s="237" t="s">
        <v>95</v>
      </c>
      <c r="C3094" s="237" t="s">
        <v>802</v>
      </c>
      <c r="D3094" s="10" t="s">
        <v>463</v>
      </c>
      <c r="E3094" s="1">
        <v>0</v>
      </c>
      <c r="G3094" s="2">
        <f t="shared" si="48"/>
        <v>0</v>
      </c>
      <c r="H3094" s="2">
        <v>0</v>
      </c>
    </row>
    <row r="3095" spans="2:8">
      <c r="B3095" s="237" t="s">
        <v>95</v>
      </c>
      <c r="C3095" s="237" t="s">
        <v>802</v>
      </c>
      <c r="D3095" s="11" t="s">
        <v>464</v>
      </c>
      <c r="E3095" s="1">
        <v>0</v>
      </c>
      <c r="G3095" s="2">
        <f t="shared" si="48"/>
        <v>0</v>
      </c>
      <c r="H3095" s="2">
        <v>0</v>
      </c>
    </row>
    <row r="3096" spans="2:8">
      <c r="B3096" s="237" t="s">
        <v>95</v>
      </c>
      <c r="C3096" s="237" t="s">
        <v>802</v>
      </c>
      <c r="D3096" s="13" t="s">
        <v>465</v>
      </c>
      <c r="E3096" s="1">
        <v>0</v>
      </c>
      <c r="G3096" s="2">
        <f t="shared" si="48"/>
        <v>0</v>
      </c>
      <c r="H3096" s="2">
        <v>0</v>
      </c>
    </row>
    <row r="3097" spans="2:8">
      <c r="B3097" s="237" t="s">
        <v>95</v>
      </c>
      <c r="C3097" s="237" t="s">
        <v>802</v>
      </c>
      <c r="D3097" s="12" t="s">
        <v>937</v>
      </c>
      <c r="E3097" s="1">
        <v>0</v>
      </c>
      <c r="G3097" s="2">
        <f t="shared" si="48"/>
        <v>0</v>
      </c>
      <c r="H3097" s="2">
        <v>0</v>
      </c>
    </row>
    <row r="3098" spans="2:8">
      <c r="B3098" s="237" t="s">
        <v>96</v>
      </c>
      <c r="C3098" s="237" t="s">
        <v>803</v>
      </c>
      <c r="D3098" s="5" t="s">
        <v>458</v>
      </c>
      <c r="E3098" s="1">
        <v>0</v>
      </c>
      <c r="G3098" s="2">
        <f t="shared" si="48"/>
        <v>0</v>
      </c>
      <c r="H3098" s="2">
        <v>0</v>
      </c>
    </row>
    <row r="3099" spans="2:8">
      <c r="B3099" s="237" t="s">
        <v>96</v>
      </c>
      <c r="C3099" s="237" t="s">
        <v>803</v>
      </c>
      <c r="D3099" s="6" t="s">
        <v>459</v>
      </c>
      <c r="E3099" s="1">
        <v>0</v>
      </c>
      <c r="G3099" s="2">
        <f t="shared" si="48"/>
        <v>0</v>
      </c>
      <c r="H3099" s="2">
        <v>0</v>
      </c>
    </row>
    <row r="3100" spans="2:8">
      <c r="B3100" s="237" t="s">
        <v>96</v>
      </c>
      <c r="C3100" s="237" t="s">
        <v>803</v>
      </c>
      <c r="D3100" s="7" t="s">
        <v>460</v>
      </c>
      <c r="E3100" s="1">
        <v>0</v>
      </c>
      <c r="G3100" s="2">
        <f t="shared" si="48"/>
        <v>0</v>
      </c>
      <c r="H3100" s="2">
        <v>0</v>
      </c>
    </row>
    <row r="3101" spans="2:8">
      <c r="B3101" s="237" t="s">
        <v>96</v>
      </c>
      <c r="C3101" s="237" t="s">
        <v>803</v>
      </c>
      <c r="D3101" s="8" t="s">
        <v>461</v>
      </c>
      <c r="E3101" s="1">
        <v>0</v>
      </c>
      <c r="G3101" s="2">
        <f t="shared" si="48"/>
        <v>0</v>
      </c>
      <c r="H3101" s="2">
        <v>0</v>
      </c>
    </row>
    <row r="3102" spans="2:8">
      <c r="B3102" s="237" t="s">
        <v>96</v>
      </c>
      <c r="C3102" s="237" t="s">
        <v>803</v>
      </c>
      <c r="D3102" s="9" t="s">
        <v>462</v>
      </c>
      <c r="E3102" s="1">
        <v>0</v>
      </c>
      <c r="G3102" s="2">
        <f t="shared" si="48"/>
        <v>0</v>
      </c>
      <c r="H3102" s="2">
        <v>0</v>
      </c>
    </row>
    <row r="3103" spans="2:8">
      <c r="B3103" s="237" t="s">
        <v>96</v>
      </c>
      <c r="C3103" s="237" t="s">
        <v>803</v>
      </c>
      <c r="D3103" s="10" t="s">
        <v>463</v>
      </c>
      <c r="E3103" s="1">
        <v>0</v>
      </c>
      <c r="G3103" s="2">
        <f t="shared" si="48"/>
        <v>0</v>
      </c>
      <c r="H3103" s="2">
        <v>0</v>
      </c>
    </row>
    <row r="3104" spans="2:8">
      <c r="B3104" s="237" t="s">
        <v>96</v>
      </c>
      <c r="C3104" s="237" t="s">
        <v>803</v>
      </c>
      <c r="D3104" s="11" t="s">
        <v>464</v>
      </c>
      <c r="E3104" s="1">
        <v>0</v>
      </c>
      <c r="G3104" s="2">
        <f t="shared" si="48"/>
        <v>0</v>
      </c>
      <c r="H3104" s="2">
        <v>0</v>
      </c>
    </row>
    <row r="3105" spans="2:8">
      <c r="B3105" s="237" t="s">
        <v>96</v>
      </c>
      <c r="C3105" s="237" t="s">
        <v>803</v>
      </c>
      <c r="D3105" s="13" t="s">
        <v>465</v>
      </c>
      <c r="E3105" s="1">
        <v>0</v>
      </c>
      <c r="G3105" s="2">
        <f t="shared" si="48"/>
        <v>0</v>
      </c>
      <c r="H3105" s="2">
        <v>0</v>
      </c>
    </row>
    <row r="3106" spans="2:8">
      <c r="B3106" s="237" t="s">
        <v>96</v>
      </c>
      <c r="C3106" s="237" t="s">
        <v>803</v>
      </c>
      <c r="D3106" s="12" t="s">
        <v>937</v>
      </c>
      <c r="E3106" s="1">
        <v>0</v>
      </c>
      <c r="G3106" s="2">
        <f t="shared" si="48"/>
        <v>0</v>
      </c>
      <c r="H3106" s="2">
        <v>0</v>
      </c>
    </row>
    <row r="3107" spans="2:8">
      <c r="B3107" s="237" t="s">
        <v>446</v>
      </c>
      <c r="C3107" s="237" t="s">
        <v>804</v>
      </c>
      <c r="D3107" s="5" t="s">
        <v>458</v>
      </c>
      <c r="E3107" s="1">
        <v>0</v>
      </c>
      <c r="G3107" s="2">
        <f t="shared" si="48"/>
        <v>0</v>
      </c>
      <c r="H3107" s="2">
        <v>0</v>
      </c>
    </row>
    <row r="3108" spans="2:8">
      <c r="B3108" s="237" t="s">
        <v>446</v>
      </c>
      <c r="C3108" s="237" t="s">
        <v>804</v>
      </c>
      <c r="D3108" s="6" t="s">
        <v>459</v>
      </c>
      <c r="E3108" s="1">
        <v>0</v>
      </c>
      <c r="G3108" s="2">
        <f t="shared" si="48"/>
        <v>0</v>
      </c>
      <c r="H3108" s="2">
        <v>0</v>
      </c>
    </row>
    <row r="3109" spans="2:8">
      <c r="B3109" s="237" t="s">
        <v>446</v>
      </c>
      <c r="C3109" s="237" t="s">
        <v>804</v>
      </c>
      <c r="D3109" s="7" t="s">
        <v>460</v>
      </c>
      <c r="E3109" s="1">
        <v>0</v>
      </c>
      <c r="G3109" s="2">
        <f t="shared" si="48"/>
        <v>0</v>
      </c>
      <c r="H3109" s="2">
        <v>0</v>
      </c>
    </row>
    <row r="3110" spans="2:8">
      <c r="B3110" s="237" t="s">
        <v>446</v>
      </c>
      <c r="C3110" s="237" t="s">
        <v>804</v>
      </c>
      <c r="D3110" s="8" t="s">
        <v>461</v>
      </c>
      <c r="E3110" s="1">
        <v>0</v>
      </c>
      <c r="G3110" s="2">
        <f t="shared" si="48"/>
        <v>0</v>
      </c>
      <c r="H3110" s="2">
        <v>0</v>
      </c>
    </row>
    <row r="3111" spans="2:8">
      <c r="B3111" s="237" t="s">
        <v>446</v>
      </c>
      <c r="C3111" s="237" t="s">
        <v>804</v>
      </c>
      <c r="D3111" s="9" t="s">
        <v>462</v>
      </c>
      <c r="E3111" s="1">
        <v>0</v>
      </c>
      <c r="G3111" s="2">
        <f t="shared" si="48"/>
        <v>0</v>
      </c>
      <c r="H3111" s="2">
        <v>0</v>
      </c>
    </row>
    <row r="3112" spans="2:8">
      <c r="B3112" s="237" t="s">
        <v>446</v>
      </c>
      <c r="C3112" s="237" t="s">
        <v>804</v>
      </c>
      <c r="D3112" s="10" t="s">
        <v>463</v>
      </c>
      <c r="E3112" s="1">
        <v>0</v>
      </c>
      <c r="G3112" s="2">
        <f t="shared" si="48"/>
        <v>0</v>
      </c>
      <c r="H3112" s="2">
        <v>0</v>
      </c>
    </row>
    <row r="3113" spans="2:8">
      <c r="B3113" s="237" t="s">
        <v>446</v>
      </c>
      <c r="C3113" s="237" t="s">
        <v>804</v>
      </c>
      <c r="D3113" s="11" t="s">
        <v>464</v>
      </c>
      <c r="E3113" s="1">
        <v>0</v>
      </c>
      <c r="G3113" s="2">
        <f t="shared" si="48"/>
        <v>0</v>
      </c>
      <c r="H3113" s="2">
        <v>0</v>
      </c>
    </row>
    <row r="3114" spans="2:8">
      <c r="B3114" s="237" t="s">
        <v>446</v>
      </c>
      <c r="C3114" s="237" t="s">
        <v>804</v>
      </c>
      <c r="D3114" s="13" t="s">
        <v>465</v>
      </c>
      <c r="E3114" s="1">
        <v>0</v>
      </c>
      <c r="G3114" s="2">
        <f t="shared" si="48"/>
        <v>0</v>
      </c>
      <c r="H3114" s="2">
        <v>0</v>
      </c>
    </row>
    <row r="3115" spans="2:8">
      <c r="B3115" s="237" t="s">
        <v>446</v>
      </c>
      <c r="C3115" s="237" t="s">
        <v>804</v>
      </c>
      <c r="D3115" s="12" t="s">
        <v>937</v>
      </c>
      <c r="E3115" s="1">
        <v>0</v>
      </c>
      <c r="G3115" s="2">
        <f t="shared" si="48"/>
        <v>0</v>
      </c>
      <c r="H3115" s="2">
        <v>0</v>
      </c>
    </row>
    <row r="3116" spans="2:8">
      <c r="B3116" s="237" t="s">
        <v>447</v>
      </c>
      <c r="C3116" s="237" t="s">
        <v>805</v>
      </c>
      <c r="D3116" s="5" t="s">
        <v>458</v>
      </c>
      <c r="E3116" s="1">
        <v>0</v>
      </c>
      <c r="G3116" s="2">
        <f t="shared" si="48"/>
        <v>0</v>
      </c>
      <c r="H3116" s="2">
        <v>0</v>
      </c>
    </row>
    <row r="3117" spans="2:8">
      <c r="B3117" s="237" t="s">
        <v>447</v>
      </c>
      <c r="C3117" s="237" t="s">
        <v>805</v>
      </c>
      <c r="D3117" s="6" t="s">
        <v>459</v>
      </c>
      <c r="E3117" s="1">
        <v>0</v>
      </c>
      <c r="G3117" s="2">
        <f t="shared" si="48"/>
        <v>0</v>
      </c>
      <c r="H3117" s="2">
        <v>0</v>
      </c>
    </row>
    <row r="3118" spans="2:8">
      <c r="B3118" s="237" t="s">
        <v>447</v>
      </c>
      <c r="C3118" s="237" t="s">
        <v>805</v>
      </c>
      <c r="D3118" s="7" t="s">
        <v>460</v>
      </c>
      <c r="E3118" s="1">
        <v>0</v>
      </c>
      <c r="G3118" s="2">
        <f t="shared" si="48"/>
        <v>0</v>
      </c>
      <c r="H3118" s="2">
        <v>0</v>
      </c>
    </row>
    <row r="3119" spans="2:8">
      <c r="B3119" s="237" t="s">
        <v>447</v>
      </c>
      <c r="C3119" s="237" t="s">
        <v>805</v>
      </c>
      <c r="D3119" s="8" t="s">
        <v>461</v>
      </c>
      <c r="E3119" s="1">
        <v>0</v>
      </c>
      <c r="G3119" s="2">
        <f t="shared" si="48"/>
        <v>0</v>
      </c>
      <c r="H3119" s="2">
        <v>0</v>
      </c>
    </row>
    <row r="3120" spans="2:8">
      <c r="B3120" s="237" t="s">
        <v>447</v>
      </c>
      <c r="C3120" s="237" t="s">
        <v>805</v>
      </c>
      <c r="D3120" s="9" t="s">
        <v>462</v>
      </c>
      <c r="E3120" s="1">
        <v>0</v>
      </c>
      <c r="G3120" s="2">
        <f t="shared" si="48"/>
        <v>0</v>
      </c>
      <c r="H3120" s="2">
        <v>0</v>
      </c>
    </row>
    <row r="3121" spans="2:8">
      <c r="B3121" s="237" t="s">
        <v>447</v>
      </c>
      <c r="C3121" s="237" t="s">
        <v>805</v>
      </c>
      <c r="D3121" s="10" t="s">
        <v>463</v>
      </c>
      <c r="E3121" s="1">
        <v>0</v>
      </c>
      <c r="G3121" s="2">
        <f t="shared" si="48"/>
        <v>0</v>
      </c>
      <c r="H3121" s="2">
        <v>0</v>
      </c>
    </row>
    <row r="3122" spans="2:8">
      <c r="B3122" s="237" t="s">
        <v>447</v>
      </c>
      <c r="C3122" s="237" t="s">
        <v>805</v>
      </c>
      <c r="D3122" s="11" t="s">
        <v>464</v>
      </c>
      <c r="E3122" s="1">
        <v>0</v>
      </c>
      <c r="G3122" s="2">
        <f t="shared" si="48"/>
        <v>0</v>
      </c>
      <c r="H3122" s="2">
        <v>0</v>
      </c>
    </row>
    <row r="3123" spans="2:8">
      <c r="B3123" s="237" t="s">
        <v>447</v>
      </c>
      <c r="C3123" s="237" t="s">
        <v>805</v>
      </c>
      <c r="D3123" s="13" t="s">
        <v>465</v>
      </c>
      <c r="E3123" s="1">
        <v>0</v>
      </c>
      <c r="G3123" s="2">
        <f t="shared" si="48"/>
        <v>0</v>
      </c>
      <c r="H3123" s="2">
        <v>0</v>
      </c>
    </row>
    <row r="3124" spans="2:8">
      <c r="B3124" s="237" t="s">
        <v>447</v>
      </c>
      <c r="C3124" s="237" t="s">
        <v>805</v>
      </c>
      <c r="D3124" s="12" t="s">
        <v>937</v>
      </c>
      <c r="E3124" s="1">
        <v>0</v>
      </c>
      <c r="G3124" s="2">
        <f t="shared" si="48"/>
        <v>0</v>
      </c>
      <c r="H3124" s="2">
        <v>0</v>
      </c>
    </row>
    <row r="3125" spans="2:8">
      <c r="B3125" s="237" t="s">
        <v>448</v>
      </c>
      <c r="C3125" s="237" t="s">
        <v>806</v>
      </c>
      <c r="D3125" s="5" t="s">
        <v>458</v>
      </c>
      <c r="E3125" s="1">
        <v>0</v>
      </c>
      <c r="G3125" s="2">
        <f t="shared" si="48"/>
        <v>0</v>
      </c>
      <c r="H3125" s="2">
        <v>0</v>
      </c>
    </row>
    <row r="3126" spans="2:8">
      <c r="B3126" s="237" t="s">
        <v>448</v>
      </c>
      <c r="C3126" s="237" t="s">
        <v>806</v>
      </c>
      <c r="D3126" s="6" t="s">
        <v>459</v>
      </c>
      <c r="E3126" s="1">
        <v>0</v>
      </c>
      <c r="G3126" s="2">
        <f t="shared" si="48"/>
        <v>0</v>
      </c>
      <c r="H3126" s="2">
        <v>0</v>
      </c>
    </row>
    <row r="3127" spans="2:8">
      <c r="B3127" s="237" t="s">
        <v>448</v>
      </c>
      <c r="C3127" s="237" t="s">
        <v>806</v>
      </c>
      <c r="D3127" s="7" t="s">
        <v>460</v>
      </c>
      <c r="E3127" s="1">
        <v>0</v>
      </c>
      <c r="G3127" s="2">
        <f t="shared" si="48"/>
        <v>0</v>
      </c>
      <c r="H3127" s="2">
        <v>0</v>
      </c>
    </row>
    <row r="3128" spans="2:8">
      <c r="B3128" s="237" t="s">
        <v>448</v>
      </c>
      <c r="C3128" s="237" t="s">
        <v>806</v>
      </c>
      <c r="D3128" s="8" t="s">
        <v>461</v>
      </c>
      <c r="E3128" s="1">
        <v>0</v>
      </c>
      <c r="G3128" s="2">
        <f t="shared" si="48"/>
        <v>0</v>
      </c>
      <c r="H3128" s="2">
        <v>0</v>
      </c>
    </row>
    <row r="3129" spans="2:8">
      <c r="B3129" s="237" t="s">
        <v>448</v>
      </c>
      <c r="C3129" s="237" t="s">
        <v>806</v>
      </c>
      <c r="D3129" s="9" t="s">
        <v>462</v>
      </c>
      <c r="E3129" s="1">
        <v>0</v>
      </c>
      <c r="G3129" s="2">
        <f t="shared" si="48"/>
        <v>0</v>
      </c>
      <c r="H3129" s="2">
        <v>0</v>
      </c>
    </row>
    <row r="3130" spans="2:8">
      <c r="B3130" s="237" t="s">
        <v>448</v>
      </c>
      <c r="C3130" s="237" t="s">
        <v>806</v>
      </c>
      <c r="D3130" s="10" t="s">
        <v>463</v>
      </c>
      <c r="E3130" s="1">
        <v>0</v>
      </c>
      <c r="G3130" s="2">
        <f t="shared" si="48"/>
        <v>0</v>
      </c>
      <c r="H3130" s="2">
        <v>0</v>
      </c>
    </row>
    <row r="3131" spans="2:8">
      <c r="B3131" s="237" t="s">
        <v>448</v>
      </c>
      <c r="C3131" s="237" t="s">
        <v>806</v>
      </c>
      <c r="D3131" s="11" t="s">
        <v>464</v>
      </c>
      <c r="E3131" s="1">
        <v>0</v>
      </c>
      <c r="G3131" s="2">
        <f t="shared" si="48"/>
        <v>0</v>
      </c>
      <c r="H3131" s="2">
        <v>0</v>
      </c>
    </row>
    <row r="3132" spans="2:8">
      <c r="B3132" s="237" t="s">
        <v>448</v>
      </c>
      <c r="C3132" s="237" t="s">
        <v>806</v>
      </c>
      <c r="D3132" s="13" t="s">
        <v>465</v>
      </c>
      <c r="E3132" s="1">
        <v>0</v>
      </c>
      <c r="G3132" s="2">
        <f t="shared" si="48"/>
        <v>0</v>
      </c>
      <c r="H3132" s="2">
        <v>0</v>
      </c>
    </row>
    <row r="3133" spans="2:8">
      <c r="B3133" s="237" t="s">
        <v>448</v>
      </c>
      <c r="C3133" s="237" t="s">
        <v>806</v>
      </c>
      <c r="D3133" s="12" t="s">
        <v>937</v>
      </c>
      <c r="E3133" s="1">
        <v>0</v>
      </c>
      <c r="G3133" s="2">
        <f t="shared" si="48"/>
        <v>0</v>
      </c>
      <c r="H3133" s="2">
        <v>0</v>
      </c>
    </row>
    <row r="3134" spans="2:8">
      <c r="B3134" s="237" t="s">
        <v>449</v>
      </c>
      <c r="C3134" s="237" t="s">
        <v>807</v>
      </c>
      <c r="D3134" s="5" t="s">
        <v>458</v>
      </c>
      <c r="E3134" s="1">
        <v>0</v>
      </c>
      <c r="G3134" s="2">
        <f t="shared" si="48"/>
        <v>0</v>
      </c>
      <c r="H3134" s="2">
        <v>0</v>
      </c>
    </row>
    <row r="3135" spans="2:8">
      <c r="B3135" s="237" t="s">
        <v>449</v>
      </c>
      <c r="C3135" s="237" t="s">
        <v>807</v>
      </c>
      <c r="D3135" s="6" t="s">
        <v>459</v>
      </c>
      <c r="E3135" s="1">
        <v>0</v>
      </c>
      <c r="G3135" s="2">
        <f t="shared" si="48"/>
        <v>0</v>
      </c>
      <c r="H3135" s="2">
        <v>0</v>
      </c>
    </row>
    <row r="3136" spans="2:8">
      <c r="B3136" s="237" t="s">
        <v>449</v>
      </c>
      <c r="C3136" s="237" t="s">
        <v>807</v>
      </c>
      <c r="D3136" s="7" t="s">
        <v>460</v>
      </c>
      <c r="E3136" s="1">
        <v>0</v>
      </c>
      <c r="G3136" s="2">
        <f t="shared" si="48"/>
        <v>0</v>
      </c>
      <c r="H3136" s="2">
        <v>0</v>
      </c>
    </row>
    <row r="3137" spans="2:8">
      <c r="B3137" s="237" t="s">
        <v>449</v>
      </c>
      <c r="C3137" s="237" t="s">
        <v>807</v>
      </c>
      <c r="D3137" s="8" t="s">
        <v>461</v>
      </c>
      <c r="E3137" s="1">
        <v>0</v>
      </c>
      <c r="G3137" s="2">
        <f t="shared" si="48"/>
        <v>0</v>
      </c>
      <c r="H3137" s="2">
        <v>0</v>
      </c>
    </row>
    <row r="3138" spans="2:8">
      <c r="B3138" s="237" t="s">
        <v>449</v>
      </c>
      <c r="C3138" s="237" t="s">
        <v>807</v>
      </c>
      <c r="D3138" s="9" t="s">
        <v>462</v>
      </c>
      <c r="E3138" s="1">
        <v>0</v>
      </c>
      <c r="G3138" s="2">
        <f t="shared" ref="G3138:G3201" si="49">E3138*F3138</f>
        <v>0</v>
      </c>
      <c r="H3138" s="2">
        <v>0</v>
      </c>
    </row>
    <row r="3139" spans="2:8">
      <c r="B3139" s="237" t="s">
        <v>449</v>
      </c>
      <c r="C3139" s="237" t="s">
        <v>807</v>
      </c>
      <c r="D3139" s="10" t="s">
        <v>463</v>
      </c>
      <c r="E3139" s="1">
        <v>0</v>
      </c>
      <c r="G3139" s="2">
        <f t="shared" si="49"/>
        <v>0</v>
      </c>
      <c r="H3139" s="2">
        <v>0</v>
      </c>
    </row>
    <row r="3140" spans="2:8">
      <c r="B3140" s="237" t="s">
        <v>449</v>
      </c>
      <c r="C3140" s="237" t="s">
        <v>807</v>
      </c>
      <c r="D3140" s="11" t="s">
        <v>464</v>
      </c>
      <c r="E3140" s="1">
        <v>0</v>
      </c>
      <c r="G3140" s="2">
        <f t="shared" si="49"/>
        <v>0</v>
      </c>
      <c r="H3140" s="2">
        <v>0</v>
      </c>
    </row>
    <row r="3141" spans="2:8">
      <c r="B3141" s="237" t="s">
        <v>449</v>
      </c>
      <c r="C3141" s="237" t="s">
        <v>807</v>
      </c>
      <c r="D3141" s="13" t="s">
        <v>465</v>
      </c>
      <c r="E3141" s="1">
        <v>0</v>
      </c>
      <c r="G3141" s="2">
        <f t="shared" si="49"/>
        <v>0</v>
      </c>
      <c r="H3141" s="2">
        <v>0</v>
      </c>
    </row>
    <row r="3142" spans="2:8">
      <c r="B3142" s="237" t="s">
        <v>449</v>
      </c>
      <c r="C3142" s="237" t="s">
        <v>807</v>
      </c>
      <c r="D3142" s="12" t="s">
        <v>937</v>
      </c>
      <c r="E3142" s="1">
        <v>0</v>
      </c>
      <c r="G3142" s="2">
        <f t="shared" si="49"/>
        <v>0</v>
      </c>
      <c r="H3142" s="2">
        <v>0</v>
      </c>
    </row>
    <row r="3143" spans="2:8">
      <c r="B3143" s="237" t="s">
        <v>450</v>
      </c>
      <c r="C3143" s="237" t="s">
        <v>808</v>
      </c>
      <c r="D3143" s="5" t="s">
        <v>458</v>
      </c>
      <c r="E3143" s="1">
        <v>0</v>
      </c>
      <c r="G3143" s="2">
        <f t="shared" si="49"/>
        <v>0</v>
      </c>
      <c r="H3143" s="2">
        <v>0</v>
      </c>
    </row>
    <row r="3144" spans="2:8">
      <c r="B3144" s="237" t="s">
        <v>450</v>
      </c>
      <c r="C3144" s="237" t="s">
        <v>808</v>
      </c>
      <c r="D3144" s="6" t="s">
        <v>459</v>
      </c>
      <c r="E3144" s="1">
        <v>0</v>
      </c>
      <c r="G3144" s="2">
        <f t="shared" si="49"/>
        <v>0</v>
      </c>
      <c r="H3144" s="2">
        <v>0</v>
      </c>
    </row>
    <row r="3145" spans="2:8">
      <c r="B3145" s="237" t="s">
        <v>450</v>
      </c>
      <c r="C3145" s="237" t="s">
        <v>808</v>
      </c>
      <c r="D3145" s="7" t="s">
        <v>460</v>
      </c>
      <c r="E3145" s="1">
        <v>0</v>
      </c>
      <c r="G3145" s="2">
        <f t="shared" si="49"/>
        <v>0</v>
      </c>
      <c r="H3145" s="2">
        <v>0</v>
      </c>
    </row>
    <row r="3146" spans="2:8">
      <c r="B3146" s="237" t="s">
        <v>450</v>
      </c>
      <c r="C3146" s="237" t="s">
        <v>808</v>
      </c>
      <c r="D3146" s="8" t="s">
        <v>461</v>
      </c>
      <c r="E3146" s="1">
        <v>0</v>
      </c>
      <c r="G3146" s="2">
        <f t="shared" si="49"/>
        <v>0</v>
      </c>
      <c r="H3146" s="2">
        <v>0</v>
      </c>
    </row>
    <row r="3147" spans="2:8">
      <c r="B3147" s="237" t="s">
        <v>450</v>
      </c>
      <c r="C3147" s="237" t="s">
        <v>808</v>
      </c>
      <c r="D3147" s="9" t="s">
        <v>462</v>
      </c>
      <c r="E3147" s="1">
        <v>0</v>
      </c>
      <c r="G3147" s="2">
        <f t="shared" si="49"/>
        <v>0</v>
      </c>
      <c r="H3147" s="2">
        <v>0</v>
      </c>
    </row>
    <row r="3148" spans="2:8">
      <c r="B3148" s="237" t="s">
        <v>450</v>
      </c>
      <c r="C3148" s="237" t="s">
        <v>808</v>
      </c>
      <c r="D3148" s="10" t="s">
        <v>463</v>
      </c>
      <c r="E3148" s="1">
        <v>0</v>
      </c>
      <c r="G3148" s="2">
        <f t="shared" si="49"/>
        <v>0</v>
      </c>
      <c r="H3148" s="2">
        <v>0</v>
      </c>
    </row>
    <row r="3149" spans="2:8">
      <c r="B3149" s="237" t="s">
        <v>450</v>
      </c>
      <c r="C3149" s="237" t="s">
        <v>808</v>
      </c>
      <c r="D3149" s="11" t="s">
        <v>464</v>
      </c>
      <c r="E3149" s="1">
        <v>0</v>
      </c>
      <c r="G3149" s="2">
        <f t="shared" si="49"/>
        <v>0</v>
      </c>
      <c r="H3149" s="2">
        <v>0</v>
      </c>
    </row>
    <row r="3150" spans="2:8">
      <c r="B3150" s="237" t="s">
        <v>450</v>
      </c>
      <c r="C3150" s="237" t="s">
        <v>808</v>
      </c>
      <c r="D3150" s="13" t="s">
        <v>465</v>
      </c>
      <c r="E3150" s="1">
        <v>0</v>
      </c>
      <c r="G3150" s="2">
        <f t="shared" si="49"/>
        <v>0</v>
      </c>
      <c r="H3150" s="2">
        <v>0</v>
      </c>
    </row>
    <row r="3151" spans="2:8">
      <c r="B3151" s="237" t="s">
        <v>450</v>
      </c>
      <c r="C3151" s="237" t="s">
        <v>808</v>
      </c>
      <c r="D3151" s="12" t="s">
        <v>937</v>
      </c>
      <c r="E3151" s="1">
        <v>0</v>
      </c>
      <c r="G3151" s="2">
        <f t="shared" si="49"/>
        <v>0</v>
      </c>
      <c r="H3151" s="2">
        <v>0</v>
      </c>
    </row>
    <row r="3152" spans="2:8">
      <c r="B3152" s="237" t="s">
        <v>86</v>
      </c>
      <c r="C3152" s="237" t="s">
        <v>809</v>
      </c>
      <c r="D3152" s="5" t="s">
        <v>458</v>
      </c>
      <c r="E3152" s="1">
        <v>0</v>
      </c>
      <c r="G3152" s="2">
        <f t="shared" si="49"/>
        <v>0</v>
      </c>
      <c r="H3152" s="2">
        <v>0</v>
      </c>
    </row>
    <row r="3153" spans="2:8">
      <c r="B3153" s="237" t="s">
        <v>86</v>
      </c>
      <c r="C3153" s="237" t="s">
        <v>809</v>
      </c>
      <c r="D3153" s="6" t="s">
        <v>459</v>
      </c>
      <c r="E3153" s="1">
        <v>0</v>
      </c>
      <c r="G3153" s="2">
        <f t="shared" si="49"/>
        <v>0</v>
      </c>
      <c r="H3153" s="2">
        <v>0</v>
      </c>
    </row>
    <row r="3154" spans="2:8">
      <c r="B3154" s="237" t="s">
        <v>86</v>
      </c>
      <c r="C3154" s="237" t="s">
        <v>809</v>
      </c>
      <c r="D3154" s="7" t="s">
        <v>460</v>
      </c>
      <c r="E3154" s="1">
        <v>0</v>
      </c>
      <c r="G3154" s="2">
        <f t="shared" si="49"/>
        <v>0</v>
      </c>
      <c r="H3154" s="2">
        <v>0</v>
      </c>
    </row>
    <row r="3155" spans="2:8">
      <c r="B3155" s="237" t="s">
        <v>86</v>
      </c>
      <c r="C3155" s="237" t="s">
        <v>809</v>
      </c>
      <c r="D3155" s="8" t="s">
        <v>461</v>
      </c>
      <c r="E3155" s="1">
        <v>0</v>
      </c>
      <c r="G3155" s="2">
        <f t="shared" si="49"/>
        <v>0</v>
      </c>
      <c r="H3155" s="2">
        <v>0</v>
      </c>
    </row>
    <row r="3156" spans="2:8">
      <c r="B3156" s="237" t="s">
        <v>86</v>
      </c>
      <c r="C3156" s="237" t="s">
        <v>809</v>
      </c>
      <c r="D3156" s="9" t="s">
        <v>462</v>
      </c>
      <c r="E3156" s="1">
        <v>0</v>
      </c>
      <c r="G3156" s="2">
        <f t="shared" si="49"/>
        <v>0</v>
      </c>
      <c r="H3156" s="2">
        <v>0</v>
      </c>
    </row>
    <row r="3157" spans="2:8">
      <c r="B3157" s="237" t="s">
        <v>86</v>
      </c>
      <c r="C3157" s="237" t="s">
        <v>809</v>
      </c>
      <c r="D3157" s="10" t="s">
        <v>463</v>
      </c>
      <c r="E3157" s="1">
        <v>0</v>
      </c>
      <c r="G3157" s="2">
        <f t="shared" si="49"/>
        <v>0</v>
      </c>
      <c r="H3157" s="2">
        <v>0</v>
      </c>
    </row>
    <row r="3158" spans="2:8">
      <c r="B3158" s="237" t="s">
        <v>86</v>
      </c>
      <c r="C3158" s="237" t="s">
        <v>809</v>
      </c>
      <c r="D3158" s="11" t="s">
        <v>464</v>
      </c>
      <c r="E3158" s="1">
        <v>0</v>
      </c>
      <c r="G3158" s="2">
        <f t="shared" si="49"/>
        <v>0</v>
      </c>
      <c r="H3158" s="2">
        <v>0</v>
      </c>
    </row>
    <row r="3159" spans="2:8">
      <c r="B3159" s="237" t="s">
        <v>86</v>
      </c>
      <c r="C3159" s="237" t="s">
        <v>809</v>
      </c>
      <c r="D3159" s="13" t="s">
        <v>465</v>
      </c>
      <c r="E3159" s="1">
        <v>0</v>
      </c>
      <c r="G3159" s="2">
        <f t="shared" si="49"/>
        <v>0</v>
      </c>
      <c r="H3159" s="2">
        <v>0</v>
      </c>
    </row>
    <row r="3160" spans="2:8">
      <c r="B3160" s="237" t="s">
        <v>86</v>
      </c>
      <c r="C3160" s="237" t="s">
        <v>809</v>
      </c>
      <c r="D3160" s="12" t="s">
        <v>937</v>
      </c>
      <c r="E3160" s="1">
        <v>0</v>
      </c>
      <c r="G3160" s="2">
        <f t="shared" si="49"/>
        <v>0</v>
      </c>
      <c r="H3160" s="2">
        <v>0</v>
      </c>
    </row>
    <row r="3161" spans="2:8">
      <c r="B3161" s="237" t="s">
        <v>62</v>
      </c>
      <c r="C3161" s="237" t="s">
        <v>810</v>
      </c>
      <c r="D3161" s="5" t="s">
        <v>458</v>
      </c>
      <c r="E3161" s="1">
        <v>0</v>
      </c>
      <c r="G3161" s="2">
        <f t="shared" si="49"/>
        <v>0</v>
      </c>
      <c r="H3161" s="2">
        <v>0</v>
      </c>
    </row>
    <row r="3162" spans="2:8">
      <c r="B3162" s="237" t="s">
        <v>62</v>
      </c>
      <c r="C3162" s="237" t="s">
        <v>810</v>
      </c>
      <c r="D3162" s="6" t="s">
        <v>459</v>
      </c>
      <c r="E3162" s="1">
        <v>0</v>
      </c>
      <c r="G3162" s="2">
        <f t="shared" si="49"/>
        <v>0</v>
      </c>
      <c r="H3162" s="2">
        <v>0</v>
      </c>
    </row>
    <row r="3163" spans="2:8">
      <c r="B3163" s="237" t="s">
        <v>62</v>
      </c>
      <c r="C3163" s="237" t="s">
        <v>810</v>
      </c>
      <c r="D3163" s="7" t="s">
        <v>460</v>
      </c>
      <c r="E3163" s="1">
        <v>0</v>
      </c>
      <c r="G3163" s="2">
        <f t="shared" si="49"/>
        <v>0</v>
      </c>
      <c r="H3163" s="2">
        <v>0</v>
      </c>
    </row>
    <row r="3164" spans="2:8">
      <c r="B3164" s="237" t="s">
        <v>62</v>
      </c>
      <c r="C3164" s="237" t="s">
        <v>810</v>
      </c>
      <c r="D3164" s="8" t="s">
        <v>461</v>
      </c>
      <c r="E3164" s="1">
        <v>0</v>
      </c>
      <c r="G3164" s="2">
        <f t="shared" si="49"/>
        <v>0</v>
      </c>
      <c r="H3164" s="2">
        <v>0</v>
      </c>
    </row>
    <row r="3165" spans="2:8">
      <c r="B3165" s="237" t="s">
        <v>62</v>
      </c>
      <c r="C3165" s="237" t="s">
        <v>810</v>
      </c>
      <c r="D3165" s="9" t="s">
        <v>462</v>
      </c>
      <c r="E3165" s="1">
        <v>0</v>
      </c>
      <c r="G3165" s="2">
        <f t="shared" si="49"/>
        <v>0</v>
      </c>
      <c r="H3165" s="2">
        <v>0</v>
      </c>
    </row>
    <row r="3166" spans="2:8">
      <c r="B3166" s="237" t="s">
        <v>62</v>
      </c>
      <c r="C3166" s="237" t="s">
        <v>810</v>
      </c>
      <c r="D3166" s="10" t="s">
        <v>463</v>
      </c>
      <c r="E3166" s="1">
        <v>0</v>
      </c>
      <c r="G3166" s="2">
        <f t="shared" si="49"/>
        <v>0</v>
      </c>
      <c r="H3166" s="2">
        <v>0</v>
      </c>
    </row>
    <row r="3167" spans="2:8">
      <c r="B3167" s="237" t="s">
        <v>62</v>
      </c>
      <c r="C3167" s="237" t="s">
        <v>810</v>
      </c>
      <c r="D3167" s="11" t="s">
        <v>464</v>
      </c>
      <c r="E3167" s="1">
        <v>0</v>
      </c>
      <c r="G3167" s="2">
        <f t="shared" si="49"/>
        <v>0</v>
      </c>
      <c r="H3167" s="2">
        <v>0</v>
      </c>
    </row>
    <row r="3168" spans="2:8">
      <c r="B3168" s="237" t="s">
        <v>62</v>
      </c>
      <c r="C3168" s="237" t="s">
        <v>810</v>
      </c>
      <c r="D3168" s="13" t="s">
        <v>465</v>
      </c>
      <c r="E3168" s="1">
        <v>0</v>
      </c>
      <c r="G3168" s="2">
        <f t="shared" si="49"/>
        <v>0</v>
      </c>
      <c r="H3168" s="2">
        <v>0</v>
      </c>
    </row>
    <row r="3169" spans="2:8">
      <c r="B3169" s="237" t="s">
        <v>62</v>
      </c>
      <c r="C3169" s="237" t="s">
        <v>810</v>
      </c>
      <c r="D3169" s="12" t="s">
        <v>937</v>
      </c>
      <c r="E3169" s="1">
        <v>0</v>
      </c>
      <c r="G3169" s="2">
        <f t="shared" si="49"/>
        <v>0</v>
      </c>
      <c r="H3169" s="2">
        <v>0</v>
      </c>
    </row>
    <row r="3170" spans="2:8">
      <c r="B3170" s="237" t="s">
        <v>71</v>
      </c>
      <c r="C3170" s="237" t="s">
        <v>811</v>
      </c>
      <c r="D3170" s="5" t="s">
        <v>458</v>
      </c>
      <c r="E3170" s="1">
        <v>0</v>
      </c>
      <c r="G3170" s="2">
        <f t="shared" si="49"/>
        <v>0</v>
      </c>
      <c r="H3170" s="2">
        <v>0</v>
      </c>
    </row>
    <row r="3171" spans="2:8">
      <c r="B3171" s="237" t="s">
        <v>71</v>
      </c>
      <c r="C3171" s="237" t="s">
        <v>811</v>
      </c>
      <c r="D3171" s="6" t="s">
        <v>459</v>
      </c>
      <c r="E3171" s="1">
        <v>0</v>
      </c>
      <c r="G3171" s="2">
        <f t="shared" si="49"/>
        <v>0</v>
      </c>
      <c r="H3171" s="2">
        <v>0</v>
      </c>
    </row>
    <row r="3172" spans="2:8">
      <c r="B3172" s="237" t="s">
        <v>71</v>
      </c>
      <c r="C3172" s="237" t="s">
        <v>811</v>
      </c>
      <c r="D3172" s="7" t="s">
        <v>460</v>
      </c>
      <c r="E3172" s="1">
        <v>0</v>
      </c>
      <c r="G3172" s="2">
        <f t="shared" si="49"/>
        <v>0</v>
      </c>
      <c r="H3172" s="2">
        <v>0</v>
      </c>
    </row>
    <row r="3173" spans="2:8">
      <c r="B3173" s="237" t="s">
        <v>71</v>
      </c>
      <c r="C3173" s="237" t="s">
        <v>811</v>
      </c>
      <c r="D3173" s="8" t="s">
        <v>461</v>
      </c>
      <c r="E3173" s="1">
        <v>0</v>
      </c>
      <c r="G3173" s="2">
        <f t="shared" si="49"/>
        <v>0</v>
      </c>
      <c r="H3173" s="2">
        <v>0</v>
      </c>
    </row>
    <row r="3174" spans="2:8">
      <c r="B3174" s="237" t="s">
        <v>71</v>
      </c>
      <c r="C3174" s="237" t="s">
        <v>811</v>
      </c>
      <c r="D3174" s="9" t="s">
        <v>462</v>
      </c>
      <c r="E3174" s="1">
        <v>0</v>
      </c>
      <c r="G3174" s="2">
        <f t="shared" si="49"/>
        <v>0</v>
      </c>
      <c r="H3174" s="2">
        <v>0</v>
      </c>
    </row>
    <row r="3175" spans="2:8">
      <c r="B3175" s="237" t="s">
        <v>71</v>
      </c>
      <c r="C3175" s="237" t="s">
        <v>811</v>
      </c>
      <c r="D3175" s="10" t="s">
        <v>463</v>
      </c>
      <c r="E3175" s="1">
        <v>0</v>
      </c>
      <c r="G3175" s="2">
        <f t="shared" si="49"/>
        <v>0</v>
      </c>
      <c r="H3175" s="2">
        <v>0</v>
      </c>
    </row>
    <row r="3176" spans="2:8">
      <c r="B3176" s="237" t="s">
        <v>71</v>
      </c>
      <c r="C3176" s="237" t="s">
        <v>811</v>
      </c>
      <c r="D3176" s="11" t="s">
        <v>464</v>
      </c>
      <c r="E3176" s="1">
        <v>0</v>
      </c>
      <c r="G3176" s="2">
        <f t="shared" si="49"/>
        <v>0</v>
      </c>
      <c r="H3176" s="2">
        <v>0</v>
      </c>
    </row>
    <row r="3177" spans="2:8">
      <c r="B3177" s="237" t="s">
        <v>71</v>
      </c>
      <c r="C3177" s="237" t="s">
        <v>811</v>
      </c>
      <c r="D3177" s="13" t="s">
        <v>465</v>
      </c>
      <c r="E3177" s="1">
        <v>0</v>
      </c>
      <c r="G3177" s="2">
        <f t="shared" si="49"/>
        <v>0</v>
      </c>
      <c r="H3177" s="2">
        <v>0</v>
      </c>
    </row>
    <row r="3178" spans="2:8">
      <c r="B3178" s="237" t="s">
        <v>71</v>
      </c>
      <c r="C3178" s="237" t="s">
        <v>811</v>
      </c>
      <c r="D3178" s="12" t="s">
        <v>937</v>
      </c>
      <c r="E3178" s="1">
        <v>0</v>
      </c>
      <c r="G3178" s="2">
        <f t="shared" si="49"/>
        <v>0</v>
      </c>
      <c r="H3178" s="2">
        <v>0</v>
      </c>
    </row>
    <row r="3179" spans="2:8">
      <c r="B3179" s="237" t="s">
        <v>79</v>
      </c>
      <c r="C3179" s="237" t="s">
        <v>812</v>
      </c>
      <c r="D3179" s="5" t="s">
        <v>458</v>
      </c>
      <c r="E3179" s="1">
        <v>0</v>
      </c>
      <c r="G3179" s="2">
        <f t="shared" si="49"/>
        <v>0</v>
      </c>
      <c r="H3179" s="2">
        <v>0</v>
      </c>
    </row>
    <row r="3180" spans="2:8">
      <c r="B3180" s="237" t="s">
        <v>79</v>
      </c>
      <c r="C3180" s="237" t="s">
        <v>812</v>
      </c>
      <c r="D3180" s="6" t="s">
        <v>459</v>
      </c>
      <c r="E3180" s="1">
        <v>0</v>
      </c>
      <c r="G3180" s="2">
        <f t="shared" si="49"/>
        <v>0</v>
      </c>
      <c r="H3180" s="2">
        <v>0</v>
      </c>
    </row>
    <row r="3181" spans="2:8">
      <c r="B3181" s="237" t="s">
        <v>79</v>
      </c>
      <c r="C3181" s="237" t="s">
        <v>812</v>
      </c>
      <c r="D3181" s="7" t="s">
        <v>460</v>
      </c>
      <c r="E3181" s="1">
        <v>0</v>
      </c>
      <c r="G3181" s="2">
        <f t="shared" si="49"/>
        <v>0</v>
      </c>
      <c r="H3181" s="2">
        <v>0</v>
      </c>
    </row>
    <row r="3182" spans="2:8">
      <c r="B3182" s="237" t="s">
        <v>79</v>
      </c>
      <c r="C3182" s="237" t="s">
        <v>812</v>
      </c>
      <c r="D3182" s="8" t="s">
        <v>461</v>
      </c>
      <c r="E3182" s="1">
        <v>0</v>
      </c>
      <c r="G3182" s="2">
        <f t="shared" si="49"/>
        <v>0</v>
      </c>
      <c r="H3182" s="2">
        <v>0</v>
      </c>
    </row>
    <row r="3183" spans="2:8">
      <c r="B3183" s="237" t="s">
        <v>79</v>
      </c>
      <c r="C3183" s="237" t="s">
        <v>812</v>
      </c>
      <c r="D3183" s="9" t="s">
        <v>462</v>
      </c>
      <c r="E3183" s="1">
        <v>0</v>
      </c>
      <c r="G3183" s="2">
        <f t="shared" si="49"/>
        <v>0</v>
      </c>
      <c r="H3183" s="2">
        <v>0</v>
      </c>
    </row>
    <row r="3184" spans="2:8">
      <c r="B3184" s="237" t="s">
        <v>79</v>
      </c>
      <c r="C3184" s="237" t="s">
        <v>812</v>
      </c>
      <c r="D3184" s="10" t="s">
        <v>463</v>
      </c>
      <c r="E3184" s="1">
        <v>0</v>
      </c>
      <c r="G3184" s="2">
        <f t="shared" si="49"/>
        <v>0</v>
      </c>
      <c r="H3184" s="2">
        <v>0</v>
      </c>
    </row>
    <row r="3185" spans="2:8">
      <c r="B3185" s="237" t="s">
        <v>79</v>
      </c>
      <c r="C3185" s="237" t="s">
        <v>812</v>
      </c>
      <c r="D3185" s="11" t="s">
        <v>464</v>
      </c>
      <c r="E3185" s="1">
        <v>0</v>
      </c>
      <c r="G3185" s="2">
        <f t="shared" si="49"/>
        <v>0</v>
      </c>
      <c r="H3185" s="2">
        <v>0</v>
      </c>
    </row>
    <row r="3186" spans="2:8">
      <c r="B3186" s="237" t="s">
        <v>79</v>
      </c>
      <c r="C3186" s="237" t="s">
        <v>812</v>
      </c>
      <c r="D3186" s="13" t="s">
        <v>465</v>
      </c>
      <c r="E3186" s="1">
        <v>0</v>
      </c>
      <c r="G3186" s="2">
        <f t="shared" si="49"/>
        <v>0</v>
      </c>
      <c r="H3186" s="2">
        <v>0</v>
      </c>
    </row>
    <row r="3187" spans="2:8">
      <c r="B3187" s="237" t="s">
        <v>79</v>
      </c>
      <c r="C3187" s="237" t="s">
        <v>812</v>
      </c>
      <c r="D3187" s="12" t="s">
        <v>937</v>
      </c>
      <c r="E3187" s="1">
        <v>0</v>
      </c>
      <c r="G3187" s="2">
        <f t="shared" si="49"/>
        <v>0</v>
      </c>
      <c r="H3187" s="2">
        <v>0</v>
      </c>
    </row>
    <row r="3188" spans="2:8">
      <c r="B3188" s="237" t="s">
        <v>77</v>
      </c>
      <c r="C3188" s="237" t="s">
        <v>813</v>
      </c>
      <c r="D3188" s="5" t="s">
        <v>458</v>
      </c>
      <c r="E3188" s="1">
        <v>0</v>
      </c>
      <c r="G3188" s="2">
        <f t="shared" si="49"/>
        <v>0</v>
      </c>
      <c r="H3188" s="2">
        <v>0</v>
      </c>
    </row>
    <row r="3189" spans="2:8">
      <c r="B3189" s="237" t="s">
        <v>77</v>
      </c>
      <c r="C3189" s="237" t="s">
        <v>813</v>
      </c>
      <c r="D3189" s="6" t="s">
        <v>459</v>
      </c>
      <c r="E3189" s="1">
        <v>0</v>
      </c>
      <c r="G3189" s="2">
        <f t="shared" si="49"/>
        <v>0</v>
      </c>
      <c r="H3189" s="2">
        <v>0</v>
      </c>
    </row>
    <row r="3190" spans="2:8">
      <c r="B3190" s="237" t="s">
        <v>77</v>
      </c>
      <c r="C3190" s="237" t="s">
        <v>813</v>
      </c>
      <c r="D3190" s="7" t="s">
        <v>460</v>
      </c>
      <c r="E3190" s="1">
        <v>0</v>
      </c>
      <c r="G3190" s="2">
        <f t="shared" si="49"/>
        <v>0</v>
      </c>
      <c r="H3190" s="2">
        <v>0</v>
      </c>
    </row>
    <row r="3191" spans="2:8">
      <c r="B3191" s="237" t="s">
        <v>77</v>
      </c>
      <c r="C3191" s="237" t="s">
        <v>813</v>
      </c>
      <c r="D3191" s="8" t="s">
        <v>461</v>
      </c>
      <c r="E3191" s="1">
        <v>0</v>
      </c>
      <c r="G3191" s="2">
        <f t="shared" si="49"/>
        <v>0</v>
      </c>
      <c r="H3191" s="2">
        <v>0</v>
      </c>
    </row>
    <row r="3192" spans="2:8">
      <c r="B3192" s="237" t="s">
        <v>77</v>
      </c>
      <c r="C3192" s="237" t="s">
        <v>813</v>
      </c>
      <c r="D3192" s="9" t="s">
        <v>462</v>
      </c>
      <c r="E3192" s="1">
        <v>0</v>
      </c>
      <c r="G3192" s="2">
        <f t="shared" si="49"/>
        <v>0</v>
      </c>
      <c r="H3192" s="2">
        <v>0</v>
      </c>
    </row>
    <row r="3193" spans="2:8">
      <c r="B3193" s="237" t="s">
        <v>77</v>
      </c>
      <c r="C3193" s="237" t="s">
        <v>813</v>
      </c>
      <c r="D3193" s="10" t="s">
        <v>463</v>
      </c>
      <c r="E3193" s="1">
        <v>0</v>
      </c>
      <c r="G3193" s="2">
        <f t="shared" si="49"/>
        <v>0</v>
      </c>
      <c r="H3193" s="2">
        <v>0</v>
      </c>
    </row>
    <row r="3194" spans="2:8">
      <c r="B3194" s="237" t="s">
        <v>77</v>
      </c>
      <c r="C3194" s="237" t="s">
        <v>813</v>
      </c>
      <c r="D3194" s="11" t="s">
        <v>464</v>
      </c>
      <c r="E3194" s="1">
        <v>0</v>
      </c>
      <c r="G3194" s="2">
        <f t="shared" si="49"/>
        <v>0</v>
      </c>
      <c r="H3194" s="2">
        <v>0</v>
      </c>
    </row>
    <row r="3195" spans="2:8">
      <c r="B3195" s="237" t="s">
        <v>77</v>
      </c>
      <c r="C3195" s="237" t="s">
        <v>813</v>
      </c>
      <c r="D3195" s="13" t="s">
        <v>465</v>
      </c>
      <c r="E3195" s="1">
        <v>0</v>
      </c>
      <c r="G3195" s="2">
        <f t="shared" si="49"/>
        <v>0</v>
      </c>
      <c r="H3195" s="2">
        <v>0</v>
      </c>
    </row>
    <row r="3196" spans="2:8">
      <c r="B3196" s="237" t="s">
        <v>77</v>
      </c>
      <c r="C3196" s="237" t="s">
        <v>813</v>
      </c>
      <c r="D3196" s="12" t="s">
        <v>937</v>
      </c>
      <c r="E3196" s="1">
        <v>0</v>
      </c>
      <c r="G3196" s="2">
        <f t="shared" si="49"/>
        <v>0</v>
      </c>
      <c r="H3196" s="2">
        <v>0</v>
      </c>
    </row>
    <row r="3197" spans="2:8">
      <c r="B3197" s="237" t="s">
        <v>72</v>
      </c>
      <c r="C3197" s="237" t="s">
        <v>814</v>
      </c>
      <c r="D3197" s="5" t="s">
        <v>458</v>
      </c>
      <c r="E3197" s="1">
        <v>0</v>
      </c>
      <c r="G3197" s="2">
        <f t="shared" si="49"/>
        <v>0</v>
      </c>
      <c r="H3197" s="2">
        <v>0</v>
      </c>
    </row>
    <row r="3198" spans="2:8">
      <c r="B3198" s="237" t="s">
        <v>72</v>
      </c>
      <c r="C3198" s="237" t="s">
        <v>814</v>
      </c>
      <c r="D3198" s="6" t="s">
        <v>459</v>
      </c>
      <c r="E3198" s="1">
        <v>0</v>
      </c>
      <c r="G3198" s="2">
        <f t="shared" si="49"/>
        <v>0</v>
      </c>
      <c r="H3198" s="2">
        <v>0</v>
      </c>
    </row>
    <row r="3199" spans="2:8">
      <c r="B3199" s="237" t="s">
        <v>72</v>
      </c>
      <c r="C3199" s="237" t="s">
        <v>814</v>
      </c>
      <c r="D3199" s="7" t="s">
        <v>460</v>
      </c>
      <c r="E3199" s="1">
        <v>0</v>
      </c>
      <c r="G3199" s="2">
        <f t="shared" si="49"/>
        <v>0</v>
      </c>
      <c r="H3199" s="2">
        <v>0</v>
      </c>
    </row>
    <row r="3200" spans="2:8">
      <c r="B3200" s="237" t="s">
        <v>72</v>
      </c>
      <c r="C3200" s="237" t="s">
        <v>814</v>
      </c>
      <c r="D3200" s="8" t="s">
        <v>461</v>
      </c>
      <c r="E3200" s="1">
        <v>0</v>
      </c>
      <c r="G3200" s="2">
        <f t="shared" si="49"/>
        <v>0</v>
      </c>
      <c r="H3200" s="2">
        <v>0</v>
      </c>
    </row>
    <row r="3201" spans="2:8">
      <c r="B3201" s="237" t="s">
        <v>72</v>
      </c>
      <c r="C3201" s="237" t="s">
        <v>814</v>
      </c>
      <c r="D3201" s="9" t="s">
        <v>462</v>
      </c>
      <c r="E3201" s="1">
        <v>0</v>
      </c>
      <c r="G3201" s="2">
        <f t="shared" si="49"/>
        <v>0</v>
      </c>
      <c r="H3201" s="2">
        <v>0</v>
      </c>
    </row>
    <row r="3202" spans="2:8">
      <c r="B3202" s="237" t="s">
        <v>72</v>
      </c>
      <c r="C3202" s="237" t="s">
        <v>814</v>
      </c>
      <c r="D3202" s="10" t="s">
        <v>463</v>
      </c>
      <c r="E3202" s="1">
        <v>0</v>
      </c>
      <c r="G3202" s="2">
        <f t="shared" ref="G3202:G3265" si="50">E3202*F3202</f>
        <v>0</v>
      </c>
      <c r="H3202" s="2">
        <v>0</v>
      </c>
    </row>
    <row r="3203" spans="2:8">
      <c r="B3203" s="237" t="s">
        <v>72</v>
      </c>
      <c r="C3203" s="237" t="s">
        <v>814</v>
      </c>
      <c r="D3203" s="11" t="s">
        <v>464</v>
      </c>
      <c r="E3203" s="1">
        <v>0</v>
      </c>
      <c r="G3203" s="2">
        <f t="shared" si="50"/>
        <v>0</v>
      </c>
      <c r="H3203" s="2">
        <v>0</v>
      </c>
    </row>
    <row r="3204" spans="2:8">
      <c r="B3204" s="237" t="s">
        <v>72</v>
      </c>
      <c r="C3204" s="237" t="s">
        <v>814</v>
      </c>
      <c r="D3204" s="13" t="s">
        <v>465</v>
      </c>
      <c r="E3204" s="1">
        <v>0</v>
      </c>
      <c r="G3204" s="2">
        <f t="shared" si="50"/>
        <v>0</v>
      </c>
      <c r="H3204" s="2">
        <v>0</v>
      </c>
    </row>
    <row r="3205" spans="2:8">
      <c r="B3205" s="237" t="s">
        <v>72</v>
      </c>
      <c r="C3205" s="237" t="s">
        <v>814</v>
      </c>
      <c r="D3205" s="12" t="s">
        <v>937</v>
      </c>
      <c r="E3205" s="1">
        <v>0</v>
      </c>
      <c r="G3205" s="2">
        <f t="shared" si="50"/>
        <v>0</v>
      </c>
      <c r="H3205" s="2">
        <v>0</v>
      </c>
    </row>
    <row r="3206" spans="2:8">
      <c r="B3206" s="237" t="s">
        <v>73</v>
      </c>
      <c r="C3206" s="237" t="s">
        <v>815</v>
      </c>
      <c r="D3206" s="5" t="s">
        <v>458</v>
      </c>
      <c r="E3206" s="1">
        <v>0</v>
      </c>
      <c r="G3206" s="2">
        <f t="shared" si="50"/>
        <v>0</v>
      </c>
      <c r="H3206" s="2">
        <v>0</v>
      </c>
    </row>
    <row r="3207" spans="2:8">
      <c r="B3207" s="237" t="s">
        <v>73</v>
      </c>
      <c r="C3207" s="237" t="s">
        <v>815</v>
      </c>
      <c r="D3207" s="6" t="s">
        <v>459</v>
      </c>
      <c r="E3207" s="1">
        <v>0</v>
      </c>
      <c r="G3207" s="2">
        <f t="shared" si="50"/>
        <v>0</v>
      </c>
      <c r="H3207" s="2">
        <v>0</v>
      </c>
    </row>
    <row r="3208" spans="2:8">
      <c r="B3208" s="237" t="s">
        <v>73</v>
      </c>
      <c r="C3208" s="237" t="s">
        <v>815</v>
      </c>
      <c r="D3208" s="7" t="s">
        <v>460</v>
      </c>
      <c r="E3208" s="1">
        <v>0</v>
      </c>
      <c r="G3208" s="2">
        <f t="shared" si="50"/>
        <v>0</v>
      </c>
      <c r="H3208" s="2">
        <v>0</v>
      </c>
    </row>
    <row r="3209" spans="2:8">
      <c r="B3209" s="237" t="s">
        <v>73</v>
      </c>
      <c r="C3209" s="237" t="s">
        <v>815</v>
      </c>
      <c r="D3209" s="8" t="s">
        <v>461</v>
      </c>
      <c r="E3209" s="1">
        <v>0</v>
      </c>
      <c r="G3209" s="2">
        <f t="shared" si="50"/>
        <v>0</v>
      </c>
      <c r="H3209" s="2">
        <v>0</v>
      </c>
    </row>
    <row r="3210" spans="2:8">
      <c r="B3210" s="237" t="s">
        <v>73</v>
      </c>
      <c r="C3210" s="237" t="s">
        <v>815</v>
      </c>
      <c r="D3210" s="9" t="s">
        <v>462</v>
      </c>
      <c r="E3210" s="1">
        <v>0</v>
      </c>
      <c r="G3210" s="2">
        <f t="shared" si="50"/>
        <v>0</v>
      </c>
      <c r="H3210" s="2">
        <v>0</v>
      </c>
    </row>
    <row r="3211" spans="2:8">
      <c r="B3211" s="237" t="s">
        <v>73</v>
      </c>
      <c r="C3211" s="237" t="s">
        <v>815</v>
      </c>
      <c r="D3211" s="10" t="s">
        <v>463</v>
      </c>
      <c r="E3211" s="1">
        <v>0</v>
      </c>
      <c r="G3211" s="2">
        <f t="shared" si="50"/>
        <v>0</v>
      </c>
      <c r="H3211" s="2">
        <v>0</v>
      </c>
    </row>
    <row r="3212" spans="2:8">
      <c r="B3212" s="237" t="s">
        <v>73</v>
      </c>
      <c r="C3212" s="237" t="s">
        <v>815</v>
      </c>
      <c r="D3212" s="11" t="s">
        <v>464</v>
      </c>
      <c r="E3212" s="1">
        <v>0</v>
      </c>
      <c r="G3212" s="2">
        <f t="shared" si="50"/>
        <v>0</v>
      </c>
      <c r="H3212" s="2">
        <v>0</v>
      </c>
    </row>
    <row r="3213" spans="2:8">
      <c r="B3213" s="237" t="s">
        <v>73</v>
      </c>
      <c r="C3213" s="237" t="s">
        <v>815</v>
      </c>
      <c r="D3213" s="13" t="s">
        <v>465</v>
      </c>
      <c r="E3213" s="1">
        <v>0</v>
      </c>
      <c r="G3213" s="2">
        <f t="shared" si="50"/>
        <v>0</v>
      </c>
      <c r="H3213" s="2">
        <v>0</v>
      </c>
    </row>
    <row r="3214" spans="2:8">
      <c r="B3214" s="237" t="s">
        <v>73</v>
      </c>
      <c r="C3214" s="237" t="s">
        <v>815</v>
      </c>
      <c r="D3214" s="12" t="s">
        <v>937</v>
      </c>
      <c r="E3214" s="1">
        <v>0</v>
      </c>
      <c r="G3214" s="2">
        <f t="shared" si="50"/>
        <v>0</v>
      </c>
      <c r="H3214" s="2">
        <v>0</v>
      </c>
    </row>
    <row r="3215" spans="2:8">
      <c r="B3215" s="237" t="s">
        <v>63</v>
      </c>
      <c r="C3215" s="237" t="s">
        <v>816</v>
      </c>
      <c r="D3215" s="5" t="s">
        <v>458</v>
      </c>
      <c r="E3215" s="1">
        <v>0</v>
      </c>
      <c r="G3215" s="2">
        <f t="shared" si="50"/>
        <v>0</v>
      </c>
      <c r="H3215" s="2">
        <v>0</v>
      </c>
    </row>
    <row r="3216" spans="2:8">
      <c r="B3216" s="237" t="s">
        <v>63</v>
      </c>
      <c r="C3216" s="237" t="s">
        <v>816</v>
      </c>
      <c r="D3216" s="6" t="s">
        <v>459</v>
      </c>
      <c r="E3216" s="1">
        <v>0</v>
      </c>
      <c r="G3216" s="2">
        <f t="shared" si="50"/>
        <v>0</v>
      </c>
      <c r="H3216" s="2">
        <v>0</v>
      </c>
    </row>
    <row r="3217" spans="2:8">
      <c r="B3217" s="237" t="s">
        <v>63</v>
      </c>
      <c r="C3217" s="237" t="s">
        <v>816</v>
      </c>
      <c r="D3217" s="7" t="s">
        <v>460</v>
      </c>
      <c r="E3217" s="1">
        <v>0</v>
      </c>
      <c r="G3217" s="2">
        <f t="shared" si="50"/>
        <v>0</v>
      </c>
      <c r="H3217" s="2">
        <v>0</v>
      </c>
    </row>
    <row r="3218" spans="2:8">
      <c r="B3218" s="237" t="s">
        <v>63</v>
      </c>
      <c r="C3218" s="237" t="s">
        <v>816</v>
      </c>
      <c r="D3218" s="8" t="s">
        <v>461</v>
      </c>
      <c r="E3218" s="1">
        <v>0</v>
      </c>
      <c r="G3218" s="2">
        <f t="shared" si="50"/>
        <v>0</v>
      </c>
      <c r="H3218" s="2">
        <v>0</v>
      </c>
    </row>
    <row r="3219" spans="2:8">
      <c r="B3219" s="237" t="s">
        <v>63</v>
      </c>
      <c r="C3219" s="237" t="s">
        <v>816</v>
      </c>
      <c r="D3219" s="9" t="s">
        <v>462</v>
      </c>
      <c r="E3219" s="1">
        <v>0</v>
      </c>
      <c r="G3219" s="2">
        <f t="shared" si="50"/>
        <v>0</v>
      </c>
      <c r="H3219" s="2">
        <v>0</v>
      </c>
    </row>
    <row r="3220" spans="2:8">
      <c r="B3220" s="237" t="s">
        <v>63</v>
      </c>
      <c r="C3220" s="237" t="s">
        <v>816</v>
      </c>
      <c r="D3220" s="10" t="s">
        <v>463</v>
      </c>
      <c r="E3220" s="1">
        <v>0</v>
      </c>
      <c r="G3220" s="2">
        <f t="shared" si="50"/>
        <v>0</v>
      </c>
      <c r="H3220" s="2">
        <v>0</v>
      </c>
    </row>
    <row r="3221" spans="2:8">
      <c r="B3221" s="237" t="s">
        <v>63</v>
      </c>
      <c r="C3221" s="237" t="s">
        <v>816</v>
      </c>
      <c r="D3221" s="11" t="s">
        <v>464</v>
      </c>
      <c r="E3221" s="1">
        <v>0</v>
      </c>
      <c r="G3221" s="2">
        <f t="shared" si="50"/>
        <v>0</v>
      </c>
      <c r="H3221" s="2">
        <v>0</v>
      </c>
    </row>
    <row r="3222" spans="2:8">
      <c r="B3222" s="237" t="s">
        <v>63</v>
      </c>
      <c r="C3222" s="237" t="s">
        <v>816</v>
      </c>
      <c r="D3222" s="13" t="s">
        <v>465</v>
      </c>
      <c r="E3222" s="1">
        <v>0</v>
      </c>
      <c r="G3222" s="2">
        <f t="shared" si="50"/>
        <v>0</v>
      </c>
      <c r="H3222" s="2">
        <v>0</v>
      </c>
    </row>
    <row r="3223" spans="2:8">
      <c r="B3223" s="237" t="s">
        <v>63</v>
      </c>
      <c r="C3223" s="237" t="s">
        <v>816</v>
      </c>
      <c r="D3223" s="12" t="s">
        <v>937</v>
      </c>
      <c r="E3223" s="1">
        <v>0</v>
      </c>
      <c r="G3223" s="2">
        <f t="shared" si="50"/>
        <v>0</v>
      </c>
      <c r="H3223" s="2">
        <v>0</v>
      </c>
    </row>
    <row r="3224" spans="2:8">
      <c r="B3224" s="237" t="s">
        <v>64</v>
      </c>
      <c r="C3224" s="237" t="s">
        <v>817</v>
      </c>
      <c r="D3224" s="5" t="s">
        <v>458</v>
      </c>
      <c r="E3224" s="1">
        <v>0</v>
      </c>
      <c r="G3224" s="2">
        <f t="shared" si="50"/>
        <v>0</v>
      </c>
      <c r="H3224" s="2">
        <v>0</v>
      </c>
    </row>
    <row r="3225" spans="2:8">
      <c r="B3225" s="237" t="s">
        <v>64</v>
      </c>
      <c r="C3225" s="237" t="s">
        <v>817</v>
      </c>
      <c r="D3225" s="6" t="s">
        <v>459</v>
      </c>
      <c r="E3225" s="1">
        <v>0</v>
      </c>
      <c r="G3225" s="2">
        <f t="shared" si="50"/>
        <v>0</v>
      </c>
      <c r="H3225" s="2">
        <v>0</v>
      </c>
    </row>
    <row r="3226" spans="2:8">
      <c r="B3226" s="237" t="s">
        <v>64</v>
      </c>
      <c r="C3226" s="237" t="s">
        <v>817</v>
      </c>
      <c r="D3226" s="7" t="s">
        <v>460</v>
      </c>
      <c r="E3226" s="1">
        <v>0</v>
      </c>
      <c r="G3226" s="2">
        <f t="shared" si="50"/>
        <v>0</v>
      </c>
      <c r="H3226" s="2">
        <v>0</v>
      </c>
    </row>
    <row r="3227" spans="2:8">
      <c r="B3227" s="237" t="s">
        <v>64</v>
      </c>
      <c r="C3227" s="237" t="s">
        <v>817</v>
      </c>
      <c r="D3227" s="8" t="s">
        <v>461</v>
      </c>
      <c r="E3227" s="1">
        <v>0</v>
      </c>
      <c r="G3227" s="2">
        <f t="shared" si="50"/>
        <v>0</v>
      </c>
      <c r="H3227" s="2">
        <v>0</v>
      </c>
    </row>
    <row r="3228" spans="2:8">
      <c r="B3228" s="237" t="s">
        <v>64</v>
      </c>
      <c r="C3228" s="237" t="s">
        <v>817</v>
      </c>
      <c r="D3228" s="9" t="s">
        <v>462</v>
      </c>
      <c r="E3228" s="1">
        <v>0</v>
      </c>
      <c r="G3228" s="2">
        <f t="shared" si="50"/>
        <v>0</v>
      </c>
      <c r="H3228" s="2">
        <v>0</v>
      </c>
    </row>
    <row r="3229" spans="2:8">
      <c r="B3229" s="237" t="s">
        <v>64</v>
      </c>
      <c r="C3229" s="237" t="s">
        <v>817</v>
      </c>
      <c r="D3229" s="10" t="s">
        <v>463</v>
      </c>
      <c r="E3229" s="1">
        <v>0</v>
      </c>
      <c r="G3229" s="2">
        <f t="shared" si="50"/>
        <v>0</v>
      </c>
      <c r="H3229" s="2">
        <v>0</v>
      </c>
    </row>
    <row r="3230" spans="2:8">
      <c r="B3230" s="237" t="s">
        <v>64</v>
      </c>
      <c r="C3230" s="237" t="s">
        <v>817</v>
      </c>
      <c r="D3230" s="11" t="s">
        <v>464</v>
      </c>
      <c r="E3230" s="1">
        <v>0</v>
      </c>
      <c r="G3230" s="2">
        <f t="shared" si="50"/>
        <v>0</v>
      </c>
      <c r="H3230" s="2">
        <v>0</v>
      </c>
    </row>
    <row r="3231" spans="2:8">
      <c r="B3231" s="237" t="s">
        <v>64</v>
      </c>
      <c r="C3231" s="237" t="s">
        <v>817</v>
      </c>
      <c r="D3231" s="13" t="s">
        <v>465</v>
      </c>
      <c r="E3231" s="1">
        <v>0</v>
      </c>
      <c r="G3231" s="2">
        <f t="shared" si="50"/>
        <v>0</v>
      </c>
      <c r="H3231" s="2">
        <v>0</v>
      </c>
    </row>
    <row r="3232" spans="2:8">
      <c r="B3232" s="237" t="s">
        <v>64</v>
      </c>
      <c r="C3232" s="237" t="s">
        <v>817</v>
      </c>
      <c r="D3232" s="12" t="s">
        <v>937</v>
      </c>
      <c r="E3232" s="1">
        <v>0</v>
      </c>
      <c r="G3232" s="2">
        <f t="shared" si="50"/>
        <v>0</v>
      </c>
      <c r="H3232" s="2">
        <v>0</v>
      </c>
    </row>
    <row r="3233" spans="2:8">
      <c r="B3233" s="237" t="s">
        <v>78</v>
      </c>
      <c r="C3233" s="237" t="s">
        <v>818</v>
      </c>
      <c r="D3233" s="5" t="s">
        <v>458</v>
      </c>
      <c r="E3233" s="1">
        <v>0</v>
      </c>
      <c r="G3233" s="2">
        <f t="shared" si="50"/>
        <v>0</v>
      </c>
      <c r="H3233" s="2">
        <v>0</v>
      </c>
    </row>
    <row r="3234" spans="2:8">
      <c r="B3234" s="237" t="s">
        <v>78</v>
      </c>
      <c r="C3234" s="237" t="s">
        <v>818</v>
      </c>
      <c r="D3234" s="6" t="s">
        <v>459</v>
      </c>
      <c r="E3234" s="1">
        <v>0</v>
      </c>
      <c r="G3234" s="2">
        <f t="shared" si="50"/>
        <v>0</v>
      </c>
      <c r="H3234" s="2">
        <v>0</v>
      </c>
    </row>
    <row r="3235" spans="2:8">
      <c r="B3235" s="237" t="s">
        <v>78</v>
      </c>
      <c r="C3235" s="237" t="s">
        <v>818</v>
      </c>
      <c r="D3235" s="7" t="s">
        <v>460</v>
      </c>
      <c r="E3235" s="1">
        <v>0</v>
      </c>
      <c r="G3235" s="2">
        <f t="shared" si="50"/>
        <v>0</v>
      </c>
      <c r="H3235" s="2">
        <v>0</v>
      </c>
    </row>
    <row r="3236" spans="2:8">
      <c r="B3236" s="237" t="s">
        <v>78</v>
      </c>
      <c r="C3236" s="237" t="s">
        <v>818</v>
      </c>
      <c r="D3236" s="8" t="s">
        <v>461</v>
      </c>
      <c r="E3236" s="1">
        <v>0</v>
      </c>
      <c r="G3236" s="2">
        <f t="shared" si="50"/>
        <v>0</v>
      </c>
      <c r="H3236" s="2">
        <v>0</v>
      </c>
    </row>
    <row r="3237" spans="2:8">
      <c r="B3237" s="237" t="s">
        <v>78</v>
      </c>
      <c r="C3237" s="237" t="s">
        <v>818</v>
      </c>
      <c r="D3237" s="9" t="s">
        <v>462</v>
      </c>
      <c r="E3237" s="1">
        <v>0</v>
      </c>
      <c r="G3237" s="2">
        <f t="shared" si="50"/>
        <v>0</v>
      </c>
      <c r="H3237" s="2">
        <v>0</v>
      </c>
    </row>
    <row r="3238" spans="2:8">
      <c r="B3238" s="237" t="s">
        <v>78</v>
      </c>
      <c r="C3238" s="237" t="s">
        <v>818</v>
      </c>
      <c r="D3238" s="10" t="s">
        <v>463</v>
      </c>
      <c r="E3238" s="1">
        <v>0</v>
      </c>
      <c r="G3238" s="2">
        <f t="shared" si="50"/>
        <v>0</v>
      </c>
      <c r="H3238" s="2">
        <v>0</v>
      </c>
    </row>
    <row r="3239" spans="2:8">
      <c r="B3239" s="237" t="s">
        <v>78</v>
      </c>
      <c r="C3239" s="237" t="s">
        <v>818</v>
      </c>
      <c r="D3239" s="11" t="s">
        <v>464</v>
      </c>
      <c r="E3239" s="1">
        <v>0</v>
      </c>
      <c r="G3239" s="2">
        <f t="shared" si="50"/>
        <v>0</v>
      </c>
      <c r="H3239" s="2">
        <v>0</v>
      </c>
    </row>
    <row r="3240" spans="2:8">
      <c r="B3240" s="237" t="s">
        <v>78</v>
      </c>
      <c r="C3240" s="237" t="s">
        <v>818</v>
      </c>
      <c r="D3240" s="13" t="s">
        <v>465</v>
      </c>
      <c r="E3240" s="1">
        <v>0</v>
      </c>
      <c r="G3240" s="2">
        <f t="shared" si="50"/>
        <v>0</v>
      </c>
      <c r="H3240" s="2">
        <v>0</v>
      </c>
    </row>
    <row r="3241" spans="2:8">
      <c r="B3241" s="237" t="s">
        <v>78</v>
      </c>
      <c r="C3241" s="237" t="s">
        <v>818</v>
      </c>
      <c r="D3241" s="12" t="s">
        <v>937</v>
      </c>
      <c r="E3241" s="1">
        <v>0</v>
      </c>
      <c r="G3241" s="2">
        <f t="shared" si="50"/>
        <v>0</v>
      </c>
      <c r="H3241" s="2">
        <v>0</v>
      </c>
    </row>
    <row r="3242" spans="2:8">
      <c r="B3242" s="237" t="s">
        <v>65</v>
      </c>
      <c r="C3242" s="237" t="s">
        <v>819</v>
      </c>
      <c r="D3242" s="5" t="s">
        <v>458</v>
      </c>
      <c r="E3242" s="1">
        <v>0</v>
      </c>
      <c r="G3242" s="2">
        <f t="shared" si="50"/>
        <v>0</v>
      </c>
      <c r="H3242" s="2">
        <v>0</v>
      </c>
    </row>
    <row r="3243" spans="2:8">
      <c r="B3243" s="237" t="s">
        <v>65</v>
      </c>
      <c r="C3243" s="237" t="s">
        <v>819</v>
      </c>
      <c r="D3243" s="6" t="s">
        <v>459</v>
      </c>
      <c r="E3243" s="1">
        <v>0</v>
      </c>
      <c r="G3243" s="2">
        <f t="shared" si="50"/>
        <v>0</v>
      </c>
      <c r="H3243" s="2">
        <v>0</v>
      </c>
    </row>
    <row r="3244" spans="2:8">
      <c r="B3244" s="237" t="s">
        <v>65</v>
      </c>
      <c r="C3244" s="237" t="s">
        <v>819</v>
      </c>
      <c r="D3244" s="7" t="s">
        <v>460</v>
      </c>
      <c r="E3244" s="1">
        <v>0</v>
      </c>
      <c r="G3244" s="2">
        <f t="shared" si="50"/>
        <v>0</v>
      </c>
      <c r="H3244" s="2">
        <v>0</v>
      </c>
    </row>
    <row r="3245" spans="2:8">
      <c r="B3245" s="237" t="s">
        <v>65</v>
      </c>
      <c r="C3245" s="237" t="s">
        <v>819</v>
      </c>
      <c r="D3245" s="8" t="s">
        <v>461</v>
      </c>
      <c r="E3245" s="1">
        <v>0</v>
      </c>
      <c r="G3245" s="2">
        <f t="shared" si="50"/>
        <v>0</v>
      </c>
      <c r="H3245" s="2">
        <v>0</v>
      </c>
    </row>
    <row r="3246" spans="2:8">
      <c r="B3246" s="237" t="s">
        <v>65</v>
      </c>
      <c r="C3246" s="237" t="s">
        <v>819</v>
      </c>
      <c r="D3246" s="9" t="s">
        <v>462</v>
      </c>
      <c r="E3246" s="1">
        <v>0</v>
      </c>
      <c r="G3246" s="2">
        <f t="shared" si="50"/>
        <v>0</v>
      </c>
      <c r="H3246" s="2">
        <v>0</v>
      </c>
    </row>
    <row r="3247" spans="2:8">
      <c r="B3247" s="237" t="s">
        <v>65</v>
      </c>
      <c r="C3247" s="237" t="s">
        <v>819</v>
      </c>
      <c r="D3247" s="10" t="s">
        <v>463</v>
      </c>
      <c r="E3247" s="1">
        <v>0</v>
      </c>
      <c r="G3247" s="2">
        <f t="shared" si="50"/>
        <v>0</v>
      </c>
      <c r="H3247" s="2">
        <v>0</v>
      </c>
    </row>
    <row r="3248" spans="2:8">
      <c r="B3248" s="237" t="s">
        <v>65</v>
      </c>
      <c r="C3248" s="237" t="s">
        <v>819</v>
      </c>
      <c r="D3248" s="11" t="s">
        <v>464</v>
      </c>
      <c r="E3248" s="1">
        <v>0</v>
      </c>
      <c r="G3248" s="2">
        <f t="shared" si="50"/>
        <v>0</v>
      </c>
      <c r="H3248" s="2">
        <v>0</v>
      </c>
    </row>
    <row r="3249" spans="2:8">
      <c r="B3249" s="237" t="s">
        <v>65</v>
      </c>
      <c r="C3249" s="237" t="s">
        <v>819</v>
      </c>
      <c r="D3249" s="13" t="s">
        <v>465</v>
      </c>
      <c r="E3249" s="1">
        <v>0</v>
      </c>
      <c r="G3249" s="2">
        <f t="shared" si="50"/>
        <v>0</v>
      </c>
      <c r="H3249" s="2">
        <v>0</v>
      </c>
    </row>
    <row r="3250" spans="2:8">
      <c r="B3250" s="237" t="s">
        <v>65</v>
      </c>
      <c r="C3250" s="237" t="s">
        <v>819</v>
      </c>
      <c r="D3250" s="12" t="s">
        <v>937</v>
      </c>
      <c r="E3250" s="1">
        <v>0</v>
      </c>
      <c r="G3250" s="2">
        <f t="shared" si="50"/>
        <v>0</v>
      </c>
      <c r="H3250" s="2">
        <v>0</v>
      </c>
    </row>
    <row r="3251" spans="2:8">
      <c r="B3251" s="237" t="s">
        <v>66</v>
      </c>
      <c r="C3251" s="237" t="s">
        <v>820</v>
      </c>
      <c r="D3251" s="5" t="s">
        <v>458</v>
      </c>
      <c r="E3251" s="1">
        <v>0</v>
      </c>
      <c r="G3251" s="2">
        <f t="shared" si="50"/>
        <v>0</v>
      </c>
      <c r="H3251" s="2">
        <v>0</v>
      </c>
    </row>
    <row r="3252" spans="2:8">
      <c r="B3252" s="237" t="s">
        <v>66</v>
      </c>
      <c r="C3252" s="237" t="s">
        <v>820</v>
      </c>
      <c r="D3252" s="6" t="s">
        <v>459</v>
      </c>
      <c r="E3252" s="1">
        <v>0</v>
      </c>
      <c r="G3252" s="2">
        <f t="shared" si="50"/>
        <v>0</v>
      </c>
      <c r="H3252" s="2">
        <v>0</v>
      </c>
    </row>
    <row r="3253" spans="2:8">
      <c r="B3253" s="237" t="s">
        <v>66</v>
      </c>
      <c r="C3253" s="237" t="s">
        <v>820</v>
      </c>
      <c r="D3253" s="7" t="s">
        <v>460</v>
      </c>
      <c r="E3253" s="1">
        <v>0</v>
      </c>
      <c r="G3253" s="2">
        <f t="shared" si="50"/>
        <v>0</v>
      </c>
      <c r="H3253" s="2">
        <v>0</v>
      </c>
    </row>
    <row r="3254" spans="2:8">
      <c r="B3254" s="237" t="s">
        <v>66</v>
      </c>
      <c r="C3254" s="237" t="s">
        <v>820</v>
      </c>
      <c r="D3254" s="8" t="s">
        <v>461</v>
      </c>
      <c r="E3254" s="1">
        <v>0</v>
      </c>
      <c r="G3254" s="2">
        <f t="shared" si="50"/>
        <v>0</v>
      </c>
      <c r="H3254" s="2">
        <v>0</v>
      </c>
    </row>
    <row r="3255" spans="2:8">
      <c r="B3255" s="237" t="s">
        <v>66</v>
      </c>
      <c r="C3255" s="237" t="s">
        <v>820</v>
      </c>
      <c r="D3255" s="9" t="s">
        <v>462</v>
      </c>
      <c r="E3255" s="1">
        <v>0</v>
      </c>
      <c r="G3255" s="2">
        <f t="shared" si="50"/>
        <v>0</v>
      </c>
      <c r="H3255" s="2">
        <v>0</v>
      </c>
    </row>
    <row r="3256" spans="2:8">
      <c r="B3256" s="237" t="s">
        <v>66</v>
      </c>
      <c r="C3256" s="237" t="s">
        <v>820</v>
      </c>
      <c r="D3256" s="10" t="s">
        <v>463</v>
      </c>
      <c r="E3256" s="1">
        <v>0</v>
      </c>
      <c r="G3256" s="2">
        <f t="shared" si="50"/>
        <v>0</v>
      </c>
      <c r="H3256" s="2">
        <v>0</v>
      </c>
    </row>
    <row r="3257" spans="2:8">
      <c r="B3257" s="237" t="s">
        <v>66</v>
      </c>
      <c r="C3257" s="237" t="s">
        <v>820</v>
      </c>
      <c r="D3257" s="11" t="s">
        <v>464</v>
      </c>
      <c r="E3257" s="1">
        <v>0</v>
      </c>
      <c r="G3257" s="2">
        <f t="shared" si="50"/>
        <v>0</v>
      </c>
      <c r="H3257" s="2">
        <v>0</v>
      </c>
    </row>
    <row r="3258" spans="2:8">
      <c r="B3258" s="237" t="s">
        <v>66</v>
      </c>
      <c r="C3258" s="237" t="s">
        <v>820</v>
      </c>
      <c r="D3258" s="13" t="s">
        <v>465</v>
      </c>
      <c r="E3258" s="1">
        <v>0</v>
      </c>
      <c r="G3258" s="2">
        <f t="shared" si="50"/>
        <v>0</v>
      </c>
      <c r="H3258" s="2">
        <v>0</v>
      </c>
    </row>
    <row r="3259" spans="2:8">
      <c r="B3259" s="237" t="s">
        <v>66</v>
      </c>
      <c r="C3259" s="237" t="s">
        <v>820</v>
      </c>
      <c r="D3259" s="12" t="s">
        <v>937</v>
      </c>
      <c r="E3259" s="1">
        <v>0</v>
      </c>
      <c r="G3259" s="2">
        <f t="shared" si="50"/>
        <v>0</v>
      </c>
      <c r="H3259" s="2">
        <v>0</v>
      </c>
    </row>
    <row r="3260" spans="2:8">
      <c r="B3260" s="237" t="s">
        <v>59</v>
      </c>
      <c r="C3260" s="237" t="s">
        <v>821</v>
      </c>
      <c r="D3260" s="5" t="s">
        <v>458</v>
      </c>
      <c r="E3260" s="1">
        <v>0</v>
      </c>
      <c r="G3260" s="2">
        <f t="shared" si="50"/>
        <v>0</v>
      </c>
      <c r="H3260" s="2">
        <v>0</v>
      </c>
    </row>
    <row r="3261" spans="2:8">
      <c r="B3261" s="237" t="s">
        <v>59</v>
      </c>
      <c r="C3261" s="237" t="s">
        <v>821</v>
      </c>
      <c r="D3261" s="6" t="s">
        <v>459</v>
      </c>
      <c r="E3261" s="1">
        <v>0</v>
      </c>
      <c r="G3261" s="2">
        <f t="shared" si="50"/>
        <v>0</v>
      </c>
      <c r="H3261" s="2">
        <v>0</v>
      </c>
    </row>
    <row r="3262" spans="2:8">
      <c r="B3262" s="237" t="s">
        <v>59</v>
      </c>
      <c r="C3262" s="237" t="s">
        <v>821</v>
      </c>
      <c r="D3262" s="7" t="s">
        <v>460</v>
      </c>
      <c r="E3262" s="1">
        <v>0</v>
      </c>
      <c r="G3262" s="2">
        <f t="shared" si="50"/>
        <v>0</v>
      </c>
      <c r="H3262" s="2">
        <v>0</v>
      </c>
    </row>
    <row r="3263" spans="2:8">
      <c r="B3263" s="237" t="s">
        <v>59</v>
      </c>
      <c r="C3263" s="237" t="s">
        <v>821</v>
      </c>
      <c r="D3263" s="8" t="s">
        <v>461</v>
      </c>
      <c r="E3263" s="1">
        <v>0</v>
      </c>
      <c r="G3263" s="2">
        <f t="shared" si="50"/>
        <v>0</v>
      </c>
      <c r="H3263" s="2">
        <v>0</v>
      </c>
    </row>
    <row r="3264" spans="2:8">
      <c r="B3264" s="237" t="s">
        <v>59</v>
      </c>
      <c r="C3264" s="237" t="s">
        <v>821</v>
      </c>
      <c r="D3264" s="9" t="s">
        <v>462</v>
      </c>
      <c r="E3264" s="1">
        <v>0</v>
      </c>
      <c r="G3264" s="2">
        <f t="shared" si="50"/>
        <v>0</v>
      </c>
      <c r="H3264" s="2">
        <v>0</v>
      </c>
    </row>
    <row r="3265" spans="2:8">
      <c r="B3265" s="237" t="s">
        <v>59</v>
      </c>
      <c r="C3265" s="237" t="s">
        <v>821</v>
      </c>
      <c r="D3265" s="10" t="s">
        <v>463</v>
      </c>
      <c r="E3265" s="1">
        <v>0</v>
      </c>
      <c r="G3265" s="2">
        <f t="shared" si="50"/>
        <v>0</v>
      </c>
      <c r="H3265" s="2">
        <v>0</v>
      </c>
    </row>
    <row r="3266" spans="2:8">
      <c r="B3266" s="237" t="s">
        <v>59</v>
      </c>
      <c r="C3266" s="237" t="s">
        <v>821</v>
      </c>
      <c r="D3266" s="11" t="s">
        <v>464</v>
      </c>
      <c r="E3266" s="1">
        <v>0</v>
      </c>
      <c r="G3266" s="2">
        <f t="shared" ref="G3266:G3329" si="51">E3266*F3266</f>
        <v>0</v>
      </c>
      <c r="H3266" s="2">
        <v>0</v>
      </c>
    </row>
    <row r="3267" spans="2:8">
      <c r="B3267" s="237" t="s">
        <v>59</v>
      </c>
      <c r="C3267" s="237" t="s">
        <v>821</v>
      </c>
      <c r="D3267" s="13" t="s">
        <v>465</v>
      </c>
      <c r="E3267" s="1">
        <v>0</v>
      </c>
      <c r="G3267" s="2">
        <f t="shared" si="51"/>
        <v>0</v>
      </c>
      <c r="H3267" s="2">
        <v>0</v>
      </c>
    </row>
    <row r="3268" spans="2:8">
      <c r="B3268" s="237" t="s">
        <v>59</v>
      </c>
      <c r="C3268" s="237" t="s">
        <v>821</v>
      </c>
      <c r="D3268" s="12" t="s">
        <v>937</v>
      </c>
      <c r="E3268" s="1">
        <v>0</v>
      </c>
      <c r="G3268" s="2">
        <f t="shared" si="51"/>
        <v>0</v>
      </c>
      <c r="H3268" s="2">
        <v>0</v>
      </c>
    </row>
    <row r="3269" spans="2:8">
      <c r="B3269" s="237" t="s">
        <v>57</v>
      </c>
      <c r="C3269" s="237" t="s">
        <v>822</v>
      </c>
      <c r="D3269" s="5" t="s">
        <v>458</v>
      </c>
      <c r="E3269" s="1">
        <v>0</v>
      </c>
      <c r="G3269" s="2">
        <f t="shared" si="51"/>
        <v>0</v>
      </c>
      <c r="H3269" s="2">
        <v>0</v>
      </c>
    </row>
    <row r="3270" spans="2:8">
      <c r="B3270" s="237" t="s">
        <v>57</v>
      </c>
      <c r="C3270" s="237" t="s">
        <v>822</v>
      </c>
      <c r="D3270" s="6" t="s">
        <v>459</v>
      </c>
      <c r="E3270" s="1">
        <v>0</v>
      </c>
      <c r="G3270" s="2">
        <f t="shared" si="51"/>
        <v>0</v>
      </c>
      <c r="H3270" s="2">
        <v>0</v>
      </c>
    </row>
    <row r="3271" spans="2:8">
      <c r="B3271" s="237" t="s">
        <v>57</v>
      </c>
      <c r="C3271" s="237" t="s">
        <v>822</v>
      </c>
      <c r="D3271" s="7" t="s">
        <v>460</v>
      </c>
      <c r="E3271" s="1">
        <v>0</v>
      </c>
      <c r="G3271" s="2">
        <f t="shared" si="51"/>
        <v>0</v>
      </c>
      <c r="H3271" s="2">
        <v>0</v>
      </c>
    </row>
    <row r="3272" spans="2:8">
      <c r="B3272" s="237" t="s">
        <v>57</v>
      </c>
      <c r="C3272" s="237" t="s">
        <v>822</v>
      </c>
      <c r="D3272" s="8" t="s">
        <v>461</v>
      </c>
      <c r="E3272" s="1">
        <v>0</v>
      </c>
      <c r="G3272" s="2">
        <f t="shared" si="51"/>
        <v>0</v>
      </c>
      <c r="H3272" s="2">
        <v>0</v>
      </c>
    </row>
    <row r="3273" spans="2:8">
      <c r="B3273" s="237" t="s">
        <v>57</v>
      </c>
      <c r="C3273" s="237" t="s">
        <v>822</v>
      </c>
      <c r="D3273" s="9" t="s">
        <v>462</v>
      </c>
      <c r="E3273" s="1">
        <v>0</v>
      </c>
      <c r="G3273" s="2">
        <f t="shared" si="51"/>
        <v>0</v>
      </c>
      <c r="H3273" s="2">
        <v>0</v>
      </c>
    </row>
    <row r="3274" spans="2:8">
      <c r="B3274" s="237" t="s">
        <v>57</v>
      </c>
      <c r="C3274" s="237" t="s">
        <v>822</v>
      </c>
      <c r="D3274" s="10" t="s">
        <v>463</v>
      </c>
      <c r="E3274" s="1">
        <v>0</v>
      </c>
      <c r="G3274" s="2">
        <f t="shared" si="51"/>
        <v>0</v>
      </c>
      <c r="H3274" s="2">
        <v>0</v>
      </c>
    </row>
    <row r="3275" spans="2:8">
      <c r="B3275" s="237" t="s">
        <v>57</v>
      </c>
      <c r="C3275" s="237" t="s">
        <v>822</v>
      </c>
      <c r="D3275" s="11" t="s">
        <v>464</v>
      </c>
      <c r="E3275" s="1">
        <v>0</v>
      </c>
      <c r="G3275" s="2">
        <f t="shared" si="51"/>
        <v>0</v>
      </c>
      <c r="H3275" s="2">
        <v>0</v>
      </c>
    </row>
    <row r="3276" spans="2:8">
      <c r="B3276" s="237" t="s">
        <v>57</v>
      </c>
      <c r="C3276" s="237" t="s">
        <v>822</v>
      </c>
      <c r="D3276" s="13" t="s">
        <v>465</v>
      </c>
      <c r="E3276" s="1">
        <v>0</v>
      </c>
      <c r="G3276" s="2">
        <f t="shared" si="51"/>
        <v>0</v>
      </c>
      <c r="H3276" s="2">
        <v>0</v>
      </c>
    </row>
    <row r="3277" spans="2:8">
      <c r="B3277" s="237" t="s">
        <v>57</v>
      </c>
      <c r="C3277" s="237" t="s">
        <v>822</v>
      </c>
      <c r="D3277" s="12" t="s">
        <v>937</v>
      </c>
      <c r="E3277" s="1">
        <v>0</v>
      </c>
      <c r="G3277" s="2">
        <f t="shared" si="51"/>
        <v>0</v>
      </c>
      <c r="H3277" s="2">
        <v>0</v>
      </c>
    </row>
    <row r="3278" spans="2:8">
      <c r="B3278" s="237" t="s">
        <v>850</v>
      </c>
      <c r="C3278" s="237" t="s">
        <v>887</v>
      </c>
      <c r="D3278" s="5" t="s">
        <v>458</v>
      </c>
      <c r="E3278" s="1">
        <v>0</v>
      </c>
      <c r="G3278" s="2">
        <f t="shared" si="51"/>
        <v>0</v>
      </c>
      <c r="H3278" s="2">
        <v>0</v>
      </c>
    </row>
    <row r="3279" spans="2:8">
      <c r="B3279" s="237" t="s">
        <v>850</v>
      </c>
      <c r="C3279" s="237" t="s">
        <v>887</v>
      </c>
      <c r="D3279" s="6" t="s">
        <v>459</v>
      </c>
      <c r="E3279" s="1">
        <v>0</v>
      </c>
      <c r="G3279" s="2">
        <f t="shared" si="51"/>
        <v>0</v>
      </c>
      <c r="H3279" s="2">
        <v>0</v>
      </c>
    </row>
    <row r="3280" spans="2:8">
      <c r="B3280" s="237" t="s">
        <v>850</v>
      </c>
      <c r="C3280" s="237" t="s">
        <v>887</v>
      </c>
      <c r="D3280" s="7" t="s">
        <v>460</v>
      </c>
      <c r="E3280" s="1">
        <v>0</v>
      </c>
      <c r="G3280" s="2">
        <f t="shared" si="51"/>
        <v>0</v>
      </c>
      <c r="H3280" s="2">
        <v>0</v>
      </c>
    </row>
    <row r="3281" spans="2:8">
      <c r="B3281" s="237" t="s">
        <v>850</v>
      </c>
      <c r="C3281" s="237" t="s">
        <v>887</v>
      </c>
      <c r="D3281" s="8" t="s">
        <v>461</v>
      </c>
      <c r="E3281" s="1">
        <v>0</v>
      </c>
      <c r="G3281" s="2">
        <f t="shared" si="51"/>
        <v>0</v>
      </c>
      <c r="H3281" s="2">
        <v>0</v>
      </c>
    </row>
    <row r="3282" spans="2:8">
      <c r="B3282" s="237" t="s">
        <v>850</v>
      </c>
      <c r="C3282" s="237" t="s">
        <v>887</v>
      </c>
      <c r="D3282" s="9" t="s">
        <v>462</v>
      </c>
      <c r="E3282" s="1">
        <v>0</v>
      </c>
      <c r="G3282" s="2">
        <f t="shared" si="51"/>
        <v>0</v>
      </c>
      <c r="H3282" s="2">
        <v>0</v>
      </c>
    </row>
    <row r="3283" spans="2:8">
      <c r="B3283" s="237" t="s">
        <v>850</v>
      </c>
      <c r="C3283" s="237" t="s">
        <v>887</v>
      </c>
      <c r="D3283" s="10" t="s">
        <v>463</v>
      </c>
      <c r="E3283" s="1">
        <v>0</v>
      </c>
      <c r="G3283" s="2">
        <f t="shared" si="51"/>
        <v>0</v>
      </c>
      <c r="H3283" s="2">
        <v>0</v>
      </c>
    </row>
    <row r="3284" spans="2:8">
      <c r="B3284" s="237" t="s">
        <v>850</v>
      </c>
      <c r="C3284" s="237" t="s">
        <v>887</v>
      </c>
      <c r="D3284" s="11" t="s">
        <v>464</v>
      </c>
      <c r="E3284" s="1">
        <v>0</v>
      </c>
      <c r="G3284" s="2">
        <f t="shared" si="51"/>
        <v>0</v>
      </c>
      <c r="H3284" s="2">
        <v>0</v>
      </c>
    </row>
    <row r="3285" spans="2:8">
      <c r="B3285" s="237" t="s">
        <v>850</v>
      </c>
      <c r="C3285" s="237" t="s">
        <v>887</v>
      </c>
      <c r="D3285" s="13" t="s">
        <v>465</v>
      </c>
      <c r="E3285" s="1">
        <v>0</v>
      </c>
      <c r="G3285" s="2">
        <f t="shared" si="51"/>
        <v>0</v>
      </c>
      <c r="H3285" s="2">
        <v>0</v>
      </c>
    </row>
    <row r="3286" spans="2:8">
      <c r="B3286" s="237" t="s">
        <v>850</v>
      </c>
      <c r="C3286" s="237" t="s">
        <v>887</v>
      </c>
      <c r="D3286" s="12" t="s">
        <v>937</v>
      </c>
      <c r="E3286" s="1">
        <v>0</v>
      </c>
      <c r="G3286" s="2">
        <f t="shared" si="51"/>
        <v>0</v>
      </c>
      <c r="H3286" s="2">
        <v>0</v>
      </c>
    </row>
    <row r="3287" spans="2:8">
      <c r="B3287" s="237" t="s">
        <v>52</v>
      </c>
      <c r="C3287" s="237" t="s">
        <v>823</v>
      </c>
      <c r="D3287" s="5" t="s">
        <v>458</v>
      </c>
      <c r="E3287" s="1">
        <v>0</v>
      </c>
      <c r="G3287" s="2">
        <f t="shared" si="51"/>
        <v>0</v>
      </c>
      <c r="H3287" s="2">
        <v>0</v>
      </c>
    </row>
    <row r="3288" spans="2:8">
      <c r="B3288" s="237" t="s">
        <v>52</v>
      </c>
      <c r="C3288" s="237" t="s">
        <v>823</v>
      </c>
      <c r="D3288" s="6" t="s">
        <v>459</v>
      </c>
      <c r="E3288" s="1">
        <v>0</v>
      </c>
      <c r="G3288" s="2">
        <f t="shared" si="51"/>
        <v>0</v>
      </c>
      <c r="H3288" s="2">
        <v>0</v>
      </c>
    </row>
    <row r="3289" spans="2:8">
      <c r="B3289" s="237" t="s">
        <v>52</v>
      </c>
      <c r="C3289" s="237" t="s">
        <v>823</v>
      </c>
      <c r="D3289" s="7" t="s">
        <v>460</v>
      </c>
      <c r="E3289" s="1">
        <v>0</v>
      </c>
      <c r="G3289" s="2">
        <f t="shared" si="51"/>
        <v>0</v>
      </c>
      <c r="H3289" s="2">
        <v>0</v>
      </c>
    </row>
    <row r="3290" spans="2:8">
      <c r="B3290" s="237" t="s">
        <v>52</v>
      </c>
      <c r="C3290" s="237" t="s">
        <v>823</v>
      </c>
      <c r="D3290" s="8" t="s">
        <v>461</v>
      </c>
      <c r="E3290" s="1">
        <v>0</v>
      </c>
      <c r="G3290" s="2">
        <f t="shared" si="51"/>
        <v>0</v>
      </c>
      <c r="H3290" s="2">
        <v>0</v>
      </c>
    </row>
    <row r="3291" spans="2:8">
      <c r="B3291" s="237" t="s">
        <v>52</v>
      </c>
      <c r="C3291" s="237" t="s">
        <v>823</v>
      </c>
      <c r="D3291" s="9" t="s">
        <v>462</v>
      </c>
      <c r="E3291" s="1">
        <v>0</v>
      </c>
      <c r="G3291" s="2">
        <f t="shared" si="51"/>
        <v>0</v>
      </c>
      <c r="H3291" s="2">
        <v>0</v>
      </c>
    </row>
    <row r="3292" spans="2:8">
      <c r="B3292" s="237" t="s">
        <v>52</v>
      </c>
      <c r="C3292" s="237" t="s">
        <v>823</v>
      </c>
      <c r="D3292" s="10" t="s">
        <v>463</v>
      </c>
      <c r="E3292" s="1">
        <v>0</v>
      </c>
      <c r="G3292" s="2">
        <f t="shared" si="51"/>
        <v>0</v>
      </c>
      <c r="H3292" s="2">
        <v>0</v>
      </c>
    </row>
    <row r="3293" spans="2:8">
      <c r="B3293" s="237" t="s">
        <v>52</v>
      </c>
      <c r="C3293" s="237" t="s">
        <v>823</v>
      </c>
      <c r="D3293" s="11" t="s">
        <v>464</v>
      </c>
      <c r="E3293" s="1">
        <v>0</v>
      </c>
      <c r="G3293" s="2">
        <f t="shared" si="51"/>
        <v>0</v>
      </c>
      <c r="H3293" s="2">
        <v>0</v>
      </c>
    </row>
    <row r="3294" spans="2:8">
      <c r="B3294" s="237" t="s">
        <v>52</v>
      </c>
      <c r="C3294" s="237" t="s">
        <v>823</v>
      </c>
      <c r="D3294" s="13" t="s">
        <v>465</v>
      </c>
      <c r="E3294" s="1">
        <v>0</v>
      </c>
      <c r="G3294" s="2">
        <f t="shared" si="51"/>
        <v>0</v>
      </c>
      <c r="H3294" s="2">
        <v>0</v>
      </c>
    </row>
    <row r="3295" spans="2:8">
      <c r="B3295" s="237" t="s">
        <v>52</v>
      </c>
      <c r="C3295" s="237" t="s">
        <v>823</v>
      </c>
      <c r="D3295" s="12" t="s">
        <v>937</v>
      </c>
      <c r="E3295" s="1">
        <v>0</v>
      </c>
      <c r="G3295" s="2">
        <f t="shared" si="51"/>
        <v>0</v>
      </c>
      <c r="H3295" s="2">
        <v>0</v>
      </c>
    </row>
    <row r="3296" spans="2:8">
      <c r="B3296" s="237" t="s">
        <v>53</v>
      </c>
      <c r="C3296" s="237" t="s">
        <v>824</v>
      </c>
      <c r="D3296" s="5" t="s">
        <v>458</v>
      </c>
      <c r="E3296" s="1">
        <v>0</v>
      </c>
      <c r="G3296" s="2">
        <f t="shared" si="51"/>
        <v>0</v>
      </c>
      <c r="H3296" s="2">
        <v>0</v>
      </c>
    </row>
    <row r="3297" spans="2:8">
      <c r="B3297" s="237" t="s">
        <v>53</v>
      </c>
      <c r="C3297" s="237" t="s">
        <v>824</v>
      </c>
      <c r="D3297" s="6" t="s">
        <v>459</v>
      </c>
      <c r="E3297" s="1">
        <v>0</v>
      </c>
      <c r="G3297" s="2">
        <f t="shared" si="51"/>
        <v>0</v>
      </c>
      <c r="H3297" s="2">
        <v>0</v>
      </c>
    </row>
    <row r="3298" spans="2:8">
      <c r="B3298" s="237" t="s">
        <v>53</v>
      </c>
      <c r="C3298" s="237" t="s">
        <v>824</v>
      </c>
      <c r="D3298" s="7" t="s">
        <v>460</v>
      </c>
      <c r="E3298" s="1">
        <v>0</v>
      </c>
      <c r="G3298" s="2">
        <f t="shared" si="51"/>
        <v>0</v>
      </c>
      <c r="H3298" s="2">
        <v>0</v>
      </c>
    </row>
    <row r="3299" spans="2:8">
      <c r="B3299" s="237" t="s">
        <v>53</v>
      </c>
      <c r="C3299" s="237" t="s">
        <v>824</v>
      </c>
      <c r="D3299" s="8" t="s">
        <v>461</v>
      </c>
      <c r="E3299" s="1">
        <v>0</v>
      </c>
      <c r="G3299" s="2">
        <f t="shared" si="51"/>
        <v>0</v>
      </c>
      <c r="H3299" s="2">
        <v>0</v>
      </c>
    </row>
    <row r="3300" spans="2:8">
      <c r="B3300" s="237" t="s">
        <v>53</v>
      </c>
      <c r="C3300" s="237" t="s">
        <v>824</v>
      </c>
      <c r="D3300" s="9" t="s">
        <v>462</v>
      </c>
      <c r="E3300" s="1">
        <v>0</v>
      </c>
      <c r="G3300" s="2">
        <f t="shared" si="51"/>
        <v>0</v>
      </c>
      <c r="H3300" s="2">
        <v>0</v>
      </c>
    </row>
    <row r="3301" spans="2:8">
      <c r="B3301" s="237" t="s">
        <v>53</v>
      </c>
      <c r="C3301" s="237" t="s">
        <v>824</v>
      </c>
      <c r="D3301" s="10" t="s">
        <v>463</v>
      </c>
      <c r="E3301" s="1">
        <v>0</v>
      </c>
      <c r="G3301" s="2">
        <f t="shared" si="51"/>
        <v>0</v>
      </c>
      <c r="H3301" s="2">
        <v>0</v>
      </c>
    </row>
    <row r="3302" spans="2:8">
      <c r="B3302" s="237" t="s">
        <v>53</v>
      </c>
      <c r="C3302" s="237" t="s">
        <v>824</v>
      </c>
      <c r="D3302" s="11" t="s">
        <v>464</v>
      </c>
      <c r="E3302" s="1">
        <v>0</v>
      </c>
      <c r="G3302" s="2">
        <f t="shared" si="51"/>
        <v>0</v>
      </c>
      <c r="H3302" s="2">
        <v>0</v>
      </c>
    </row>
    <row r="3303" spans="2:8">
      <c r="B3303" s="237" t="s">
        <v>53</v>
      </c>
      <c r="C3303" s="237" t="s">
        <v>824</v>
      </c>
      <c r="D3303" s="13" t="s">
        <v>465</v>
      </c>
      <c r="E3303" s="1">
        <v>0</v>
      </c>
      <c r="G3303" s="2">
        <f t="shared" si="51"/>
        <v>0</v>
      </c>
      <c r="H3303" s="2">
        <v>0</v>
      </c>
    </row>
    <row r="3304" spans="2:8">
      <c r="B3304" s="237" t="s">
        <v>53</v>
      </c>
      <c r="C3304" s="237" t="s">
        <v>824</v>
      </c>
      <c r="D3304" s="12" t="s">
        <v>937</v>
      </c>
      <c r="E3304" s="1">
        <v>0</v>
      </c>
      <c r="G3304" s="2">
        <f t="shared" si="51"/>
        <v>0</v>
      </c>
      <c r="H3304" s="2">
        <v>0</v>
      </c>
    </row>
    <row r="3305" spans="2:8">
      <c r="B3305" s="237" t="s">
        <v>54</v>
      </c>
      <c r="C3305" s="237" t="s">
        <v>825</v>
      </c>
      <c r="D3305" s="5" t="s">
        <v>458</v>
      </c>
      <c r="E3305" s="1">
        <v>0</v>
      </c>
      <c r="G3305" s="2">
        <f t="shared" si="51"/>
        <v>0</v>
      </c>
      <c r="H3305" s="2">
        <v>0</v>
      </c>
    </row>
    <row r="3306" spans="2:8">
      <c r="B3306" s="237" t="s">
        <v>54</v>
      </c>
      <c r="C3306" s="237" t="s">
        <v>825</v>
      </c>
      <c r="D3306" s="6" t="s">
        <v>459</v>
      </c>
      <c r="E3306" s="1">
        <v>0</v>
      </c>
      <c r="G3306" s="2">
        <f t="shared" si="51"/>
        <v>0</v>
      </c>
      <c r="H3306" s="2">
        <v>0</v>
      </c>
    </row>
    <row r="3307" spans="2:8">
      <c r="B3307" s="237" t="s">
        <v>54</v>
      </c>
      <c r="C3307" s="237" t="s">
        <v>825</v>
      </c>
      <c r="D3307" s="7" t="s">
        <v>460</v>
      </c>
      <c r="E3307" s="1">
        <v>0</v>
      </c>
      <c r="G3307" s="2">
        <f t="shared" si="51"/>
        <v>0</v>
      </c>
      <c r="H3307" s="2">
        <v>0</v>
      </c>
    </row>
    <row r="3308" spans="2:8">
      <c r="B3308" s="237" t="s">
        <v>54</v>
      </c>
      <c r="C3308" s="237" t="s">
        <v>825</v>
      </c>
      <c r="D3308" s="8" t="s">
        <v>461</v>
      </c>
      <c r="E3308" s="1">
        <v>0</v>
      </c>
      <c r="G3308" s="2">
        <f t="shared" si="51"/>
        <v>0</v>
      </c>
      <c r="H3308" s="2">
        <v>0</v>
      </c>
    </row>
    <row r="3309" spans="2:8">
      <c r="B3309" s="237" t="s">
        <v>54</v>
      </c>
      <c r="C3309" s="237" t="s">
        <v>825</v>
      </c>
      <c r="D3309" s="9" t="s">
        <v>462</v>
      </c>
      <c r="E3309" s="1">
        <v>0</v>
      </c>
      <c r="G3309" s="2">
        <f t="shared" si="51"/>
        <v>0</v>
      </c>
      <c r="H3309" s="2">
        <v>0</v>
      </c>
    </row>
    <row r="3310" spans="2:8">
      <c r="B3310" s="237" t="s">
        <v>54</v>
      </c>
      <c r="C3310" s="237" t="s">
        <v>825</v>
      </c>
      <c r="D3310" s="10" t="s">
        <v>463</v>
      </c>
      <c r="E3310" s="1">
        <v>0</v>
      </c>
      <c r="G3310" s="2">
        <f t="shared" si="51"/>
        <v>0</v>
      </c>
      <c r="H3310" s="2">
        <v>0</v>
      </c>
    </row>
    <row r="3311" spans="2:8">
      <c r="B3311" s="237" t="s">
        <v>54</v>
      </c>
      <c r="C3311" s="237" t="s">
        <v>825</v>
      </c>
      <c r="D3311" s="11" t="s">
        <v>464</v>
      </c>
      <c r="E3311" s="1">
        <v>0</v>
      </c>
      <c r="G3311" s="2">
        <f t="shared" si="51"/>
        <v>0</v>
      </c>
      <c r="H3311" s="2">
        <v>0</v>
      </c>
    </row>
    <row r="3312" spans="2:8">
      <c r="B3312" s="237" t="s">
        <v>54</v>
      </c>
      <c r="C3312" s="237" t="s">
        <v>825</v>
      </c>
      <c r="D3312" s="13" t="s">
        <v>465</v>
      </c>
      <c r="E3312" s="1">
        <v>0</v>
      </c>
      <c r="G3312" s="2">
        <f t="shared" si="51"/>
        <v>0</v>
      </c>
      <c r="H3312" s="2">
        <v>0</v>
      </c>
    </row>
    <row r="3313" spans="2:8">
      <c r="B3313" s="237" t="s">
        <v>54</v>
      </c>
      <c r="C3313" s="237" t="s">
        <v>825</v>
      </c>
      <c r="D3313" s="12" t="s">
        <v>937</v>
      </c>
      <c r="E3313" s="1">
        <v>0</v>
      </c>
      <c r="G3313" s="2">
        <f t="shared" si="51"/>
        <v>0</v>
      </c>
      <c r="H3313" s="2">
        <v>0</v>
      </c>
    </row>
    <row r="3314" spans="2:8">
      <c r="B3314" s="237" t="s">
        <v>58</v>
      </c>
      <c r="C3314" s="237" t="s">
        <v>826</v>
      </c>
      <c r="D3314" s="5" t="s">
        <v>458</v>
      </c>
      <c r="E3314" s="1">
        <v>0</v>
      </c>
      <c r="G3314" s="2">
        <f t="shared" si="51"/>
        <v>0</v>
      </c>
      <c r="H3314" s="2">
        <v>0</v>
      </c>
    </row>
    <row r="3315" spans="2:8">
      <c r="B3315" s="237" t="s">
        <v>58</v>
      </c>
      <c r="C3315" s="237" t="s">
        <v>826</v>
      </c>
      <c r="D3315" s="6" t="s">
        <v>459</v>
      </c>
      <c r="E3315" s="1">
        <v>0</v>
      </c>
      <c r="G3315" s="2">
        <f t="shared" si="51"/>
        <v>0</v>
      </c>
      <c r="H3315" s="2">
        <v>0</v>
      </c>
    </row>
    <row r="3316" spans="2:8">
      <c r="B3316" s="237" t="s">
        <v>58</v>
      </c>
      <c r="C3316" s="237" t="s">
        <v>826</v>
      </c>
      <c r="D3316" s="7" t="s">
        <v>460</v>
      </c>
      <c r="E3316" s="1">
        <v>0</v>
      </c>
      <c r="G3316" s="2">
        <f t="shared" si="51"/>
        <v>0</v>
      </c>
      <c r="H3316" s="2">
        <v>0</v>
      </c>
    </row>
    <row r="3317" spans="2:8">
      <c r="B3317" s="237" t="s">
        <v>58</v>
      </c>
      <c r="C3317" s="237" t="s">
        <v>826</v>
      </c>
      <c r="D3317" s="8" t="s">
        <v>461</v>
      </c>
      <c r="E3317" s="1">
        <v>0</v>
      </c>
      <c r="G3317" s="2">
        <f t="shared" si="51"/>
        <v>0</v>
      </c>
      <c r="H3317" s="2">
        <v>0</v>
      </c>
    </row>
    <row r="3318" spans="2:8">
      <c r="B3318" s="237" t="s">
        <v>58</v>
      </c>
      <c r="C3318" s="237" t="s">
        <v>826</v>
      </c>
      <c r="D3318" s="9" t="s">
        <v>462</v>
      </c>
      <c r="E3318" s="1">
        <v>0</v>
      </c>
      <c r="G3318" s="2">
        <f t="shared" si="51"/>
        <v>0</v>
      </c>
      <c r="H3318" s="2">
        <v>0</v>
      </c>
    </row>
    <row r="3319" spans="2:8">
      <c r="B3319" s="237" t="s">
        <v>58</v>
      </c>
      <c r="C3319" s="237" t="s">
        <v>826</v>
      </c>
      <c r="D3319" s="10" t="s">
        <v>463</v>
      </c>
      <c r="E3319" s="1">
        <v>0</v>
      </c>
      <c r="G3319" s="2">
        <f t="shared" si="51"/>
        <v>0</v>
      </c>
      <c r="H3319" s="2">
        <v>0</v>
      </c>
    </row>
    <row r="3320" spans="2:8">
      <c r="B3320" s="237" t="s">
        <v>58</v>
      </c>
      <c r="C3320" s="237" t="s">
        <v>826</v>
      </c>
      <c r="D3320" s="11" t="s">
        <v>464</v>
      </c>
      <c r="E3320" s="1">
        <v>0</v>
      </c>
      <c r="G3320" s="2">
        <f t="shared" si="51"/>
        <v>0</v>
      </c>
      <c r="H3320" s="2">
        <v>0</v>
      </c>
    </row>
    <row r="3321" spans="2:8">
      <c r="B3321" s="237" t="s">
        <v>58</v>
      </c>
      <c r="C3321" s="237" t="s">
        <v>826</v>
      </c>
      <c r="D3321" s="13" t="s">
        <v>465</v>
      </c>
      <c r="E3321" s="1">
        <v>0</v>
      </c>
      <c r="G3321" s="2">
        <f t="shared" si="51"/>
        <v>0</v>
      </c>
      <c r="H3321" s="2">
        <v>0</v>
      </c>
    </row>
    <row r="3322" spans="2:8">
      <c r="B3322" s="237" t="s">
        <v>58</v>
      </c>
      <c r="C3322" s="237" t="s">
        <v>826</v>
      </c>
      <c r="D3322" s="12" t="s">
        <v>937</v>
      </c>
      <c r="E3322" s="1">
        <v>0</v>
      </c>
      <c r="G3322" s="2">
        <f t="shared" si="51"/>
        <v>0</v>
      </c>
      <c r="H3322" s="2">
        <v>0</v>
      </c>
    </row>
    <row r="3323" spans="2:8">
      <c r="B3323" s="237" t="s">
        <v>68</v>
      </c>
      <c r="C3323" s="237" t="s">
        <v>827</v>
      </c>
      <c r="D3323" s="5" t="s">
        <v>458</v>
      </c>
      <c r="E3323" s="1">
        <v>0</v>
      </c>
      <c r="G3323" s="2">
        <f t="shared" si="51"/>
        <v>0</v>
      </c>
      <c r="H3323" s="2">
        <v>0</v>
      </c>
    </row>
    <row r="3324" spans="2:8">
      <c r="B3324" s="237" t="s">
        <v>68</v>
      </c>
      <c r="C3324" s="237" t="s">
        <v>827</v>
      </c>
      <c r="D3324" s="6" t="s">
        <v>459</v>
      </c>
      <c r="E3324" s="1">
        <v>0</v>
      </c>
      <c r="G3324" s="2">
        <f t="shared" si="51"/>
        <v>0</v>
      </c>
      <c r="H3324" s="2">
        <v>0</v>
      </c>
    </row>
    <row r="3325" spans="2:8">
      <c r="B3325" s="237" t="s">
        <v>68</v>
      </c>
      <c r="C3325" s="237" t="s">
        <v>827</v>
      </c>
      <c r="D3325" s="7" t="s">
        <v>460</v>
      </c>
      <c r="E3325" s="1">
        <v>0</v>
      </c>
      <c r="G3325" s="2">
        <f t="shared" si="51"/>
        <v>0</v>
      </c>
      <c r="H3325" s="2">
        <v>0</v>
      </c>
    </row>
    <row r="3326" spans="2:8">
      <c r="B3326" s="237" t="s">
        <v>68</v>
      </c>
      <c r="C3326" s="237" t="s">
        <v>827</v>
      </c>
      <c r="D3326" s="8" t="s">
        <v>461</v>
      </c>
      <c r="E3326" s="1">
        <v>0</v>
      </c>
      <c r="G3326" s="2">
        <f t="shared" si="51"/>
        <v>0</v>
      </c>
      <c r="H3326" s="2">
        <v>0</v>
      </c>
    </row>
    <row r="3327" spans="2:8">
      <c r="B3327" s="237" t="s">
        <v>68</v>
      </c>
      <c r="C3327" s="237" t="s">
        <v>827</v>
      </c>
      <c r="D3327" s="9" t="s">
        <v>462</v>
      </c>
      <c r="E3327" s="1">
        <v>0</v>
      </c>
      <c r="G3327" s="2">
        <f t="shared" si="51"/>
        <v>0</v>
      </c>
      <c r="H3327" s="2">
        <v>0</v>
      </c>
    </row>
    <row r="3328" spans="2:8">
      <c r="B3328" s="237" t="s">
        <v>68</v>
      </c>
      <c r="C3328" s="237" t="s">
        <v>827</v>
      </c>
      <c r="D3328" s="10" t="s">
        <v>463</v>
      </c>
      <c r="E3328" s="1">
        <v>0</v>
      </c>
      <c r="G3328" s="2">
        <f t="shared" si="51"/>
        <v>0</v>
      </c>
      <c r="H3328" s="2">
        <v>0</v>
      </c>
    </row>
    <row r="3329" spans="2:8">
      <c r="B3329" s="237" t="s">
        <v>68</v>
      </c>
      <c r="C3329" s="237" t="s">
        <v>827</v>
      </c>
      <c r="D3329" s="11" t="s">
        <v>464</v>
      </c>
      <c r="E3329" s="1">
        <v>0</v>
      </c>
      <c r="G3329" s="2">
        <f t="shared" si="51"/>
        <v>0</v>
      </c>
      <c r="H3329" s="2">
        <v>0</v>
      </c>
    </row>
    <row r="3330" spans="2:8">
      <c r="B3330" s="237" t="s">
        <v>68</v>
      </c>
      <c r="C3330" s="237" t="s">
        <v>827</v>
      </c>
      <c r="D3330" s="13" t="s">
        <v>465</v>
      </c>
      <c r="E3330" s="1">
        <v>0</v>
      </c>
      <c r="G3330" s="2">
        <f t="shared" ref="G3330:G3393" si="52">E3330*F3330</f>
        <v>0</v>
      </c>
      <c r="H3330" s="2">
        <v>0</v>
      </c>
    </row>
    <row r="3331" spans="2:8">
      <c r="B3331" s="237" t="s">
        <v>68</v>
      </c>
      <c r="C3331" s="237" t="s">
        <v>827</v>
      </c>
      <c r="D3331" s="12" t="s">
        <v>937</v>
      </c>
      <c r="E3331" s="1">
        <v>0</v>
      </c>
      <c r="G3331" s="2">
        <f t="shared" si="52"/>
        <v>0</v>
      </c>
      <c r="H3331" s="2">
        <v>0</v>
      </c>
    </row>
    <row r="3332" spans="2:8">
      <c r="B3332" s="237" t="s">
        <v>60</v>
      </c>
      <c r="C3332" s="237" t="s">
        <v>828</v>
      </c>
      <c r="D3332" s="5" t="s">
        <v>458</v>
      </c>
      <c r="E3332" s="1">
        <v>0</v>
      </c>
      <c r="G3332" s="2">
        <f t="shared" si="52"/>
        <v>0</v>
      </c>
      <c r="H3332" s="2">
        <v>0</v>
      </c>
    </row>
    <row r="3333" spans="2:8">
      <c r="B3333" s="237" t="s">
        <v>60</v>
      </c>
      <c r="C3333" s="237" t="s">
        <v>828</v>
      </c>
      <c r="D3333" s="6" t="s">
        <v>459</v>
      </c>
      <c r="E3333" s="1">
        <v>0</v>
      </c>
      <c r="G3333" s="2">
        <f t="shared" si="52"/>
        <v>0</v>
      </c>
      <c r="H3333" s="2">
        <v>0</v>
      </c>
    </row>
    <row r="3334" spans="2:8">
      <c r="B3334" s="237" t="s">
        <v>60</v>
      </c>
      <c r="C3334" s="237" t="s">
        <v>828</v>
      </c>
      <c r="D3334" s="7" t="s">
        <v>460</v>
      </c>
      <c r="E3334" s="1">
        <v>0</v>
      </c>
      <c r="G3334" s="2">
        <f t="shared" si="52"/>
        <v>0</v>
      </c>
      <c r="H3334" s="2">
        <v>0</v>
      </c>
    </row>
    <row r="3335" spans="2:8">
      <c r="B3335" s="237" t="s">
        <v>60</v>
      </c>
      <c r="C3335" s="237" t="s">
        <v>828</v>
      </c>
      <c r="D3335" s="8" t="s">
        <v>461</v>
      </c>
      <c r="E3335" s="1">
        <v>0</v>
      </c>
      <c r="G3335" s="2">
        <f t="shared" si="52"/>
        <v>0</v>
      </c>
      <c r="H3335" s="2">
        <v>0</v>
      </c>
    </row>
    <row r="3336" spans="2:8">
      <c r="B3336" s="237" t="s">
        <v>60</v>
      </c>
      <c r="C3336" s="237" t="s">
        <v>828</v>
      </c>
      <c r="D3336" s="9" t="s">
        <v>462</v>
      </c>
      <c r="E3336" s="1">
        <v>0</v>
      </c>
      <c r="G3336" s="2">
        <f t="shared" si="52"/>
        <v>0</v>
      </c>
      <c r="H3336" s="2">
        <v>0</v>
      </c>
    </row>
    <row r="3337" spans="2:8">
      <c r="B3337" s="237" t="s">
        <v>60</v>
      </c>
      <c r="C3337" s="237" t="s">
        <v>828</v>
      </c>
      <c r="D3337" s="10" t="s">
        <v>463</v>
      </c>
      <c r="E3337" s="1">
        <v>0</v>
      </c>
      <c r="G3337" s="2">
        <f t="shared" si="52"/>
        <v>0</v>
      </c>
      <c r="H3337" s="2">
        <v>0</v>
      </c>
    </row>
    <row r="3338" spans="2:8">
      <c r="B3338" s="237" t="s">
        <v>60</v>
      </c>
      <c r="C3338" s="237" t="s">
        <v>828</v>
      </c>
      <c r="D3338" s="11" t="s">
        <v>464</v>
      </c>
      <c r="E3338" s="1">
        <v>0</v>
      </c>
      <c r="G3338" s="2">
        <f t="shared" si="52"/>
        <v>0</v>
      </c>
      <c r="H3338" s="2">
        <v>0</v>
      </c>
    </row>
    <row r="3339" spans="2:8">
      <c r="B3339" s="237" t="s">
        <v>60</v>
      </c>
      <c r="C3339" s="237" t="s">
        <v>828</v>
      </c>
      <c r="D3339" s="13" t="s">
        <v>465</v>
      </c>
      <c r="E3339" s="1">
        <v>0</v>
      </c>
      <c r="G3339" s="2">
        <f t="shared" si="52"/>
        <v>0</v>
      </c>
      <c r="H3339" s="2">
        <v>0</v>
      </c>
    </row>
    <row r="3340" spans="2:8">
      <c r="B3340" s="237" t="s">
        <v>60</v>
      </c>
      <c r="C3340" s="237" t="s">
        <v>828</v>
      </c>
      <c r="D3340" s="12" t="s">
        <v>937</v>
      </c>
      <c r="E3340" s="1">
        <v>0</v>
      </c>
      <c r="G3340" s="2">
        <f t="shared" si="52"/>
        <v>0</v>
      </c>
      <c r="H3340" s="2">
        <v>0</v>
      </c>
    </row>
    <row r="3341" spans="2:8">
      <c r="B3341" s="237" t="s">
        <v>61</v>
      </c>
      <c r="C3341" s="237" t="s">
        <v>829</v>
      </c>
      <c r="D3341" s="5" t="s">
        <v>458</v>
      </c>
      <c r="E3341" s="1">
        <v>0</v>
      </c>
      <c r="G3341" s="2">
        <f t="shared" si="52"/>
        <v>0</v>
      </c>
      <c r="H3341" s="2">
        <v>0</v>
      </c>
    </row>
    <row r="3342" spans="2:8">
      <c r="B3342" s="237" t="s">
        <v>61</v>
      </c>
      <c r="C3342" s="237" t="s">
        <v>829</v>
      </c>
      <c r="D3342" s="6" t="s">
        <v>459</v>
      </c>
      <c r="E3342" s="1">
        <v>0</v>
      </c>
      <c r="G3342" s="2">
        <f t="shared" si="52"/>
        <v>0</v>
      </c>
      <c r="H3342" s="2">
        <v>0</v>
      </c>
    </row>
    <row r="3343" spans="2:8">
      <c r="B3343" s="237" t="s">
        <v>61</v>
      </c>
      <c r="C3343" s="237" t="s">
        <v>829</v>
      </c>
      <c r="D3343" s="7" t="s">
        <v>460</v>
      </c>
      <c r="E3343" s="1">
        <v>0</v>
      </c>
      <c r="G3343" s="2">
        <f t="shared" si="52"/>
        <v>0</v>
      </c>
      <c r="H3343" s="2">
        <v>0</v>
      </c>
    </row>
    <row r="3344" spans="2:8">
      <c r="B3344" s="237" t="s">
        <v>61</v>
      </c>
      <c r="C3344" s="237" t="s">
        <v>829</v>
      </c>
      <c r="D3344" s="8" t="s">
        <v>461</v>
      </c>
      <c r="E3344" s="1">
        <v>0</v>
      </c>
      <c r="G3344" s="2">
        <f t="shared" si="52"/>
        <v>0</v>
      </c>
      <c r="H3344" s="2">
        <v>0</v>
      </c>
    </row>
    <row r="3345" spans="2:8">
      <c r="B3345" s="237" t="s">
        <v>61</v>
      </c>
      <c r="C3345" s="237" t="s">
        <v>829</v>
      </c>
      <c r="D3345" s="9" t="s">
        <v>462</v>
      </c>
      <c r="E3345" s="1">
        <v>0</v>
      </c>
      <c r="G3345" s="2">
        <f t="shared" si="52"/>
        <v>0</v>
      </c>
      <c r="H3345" s="2">
        <v>0</v>
      </c>
    </row>
    <row r="3346" spans="2:8">
      <c r="B3346" s="237" t="s">
        <v>61</v>
      </c>
      <c r="C3346" s="237" t="s">
        <v>829</v>
      </c>
      <c r="D3346" s="10" t="s">
        <v>463</v>
      </c>
      <c r="E3346" s="1">
        <v>0</v>
      </c>
      <c r="G3346" s="2">
        <f t="shared" si="52"/>
        <v>0</v>
      </c>
      <c r="H3346" s="2">
        <v>0</v>
      </c>
    </row>
    <row r="3347" spans="2:8">
      <c r="B3347" s="237" t="s">
        <v>61</v>
      </c>
      <c r="C3347" s="237" t="s">
        <v>829</v>
      </c>
      <c r="D3347" s="11" t="s">
        <v>464</v>
      </c>
      <c r="E3347" s="1">
        <v>0</v>
      </c>
      <c r="G3347" s="2">
        <f t="shared" si="52"/>
        <v>0</v>
      </c>
      <c r="H3347" s="2">
        <v>0</v>
      </c>
    </row>
    <row r="3348" spans="2:8">
      <c r="B3348" s="237" t="s">
        <v>61</v>
      </c>
      <c r="C3348" s="237" t="s">
        <v>829</v>
      </c>
      <c r="D3348" s="13" t="s">
        <v>465</v>
      </c>
      <c r="E3348" s="1">
        <v>0</v>
      </c>
      <c r="G3348" s="2">
        <f t="shared" si="52"/>
        <v>0</v>
      </c>
      <c r="H3348" s="2">
        <v>0</v>
      </c>
    </row>
    <row r="3349" spans="2:8">
      <c r="B3349" s="237" t="s">
        <v>61</v>
      </c>
      <c r="C3349" s="237" t="s">
        <v>829</v>
      </c>
      <c r="D3349" s="12" t="s">
        <v>937</v>
      </c>
      <c r="E3349" s="1">
        <v>0</v>
      </c>
      <c r="G3349" s="2">
        <f t="shared" si="52"/>
        <v>0</v>
      </c>
      <c r="H3349" s="2">
        <v>0</v>
      </c>
    </row>
    <row r="3350" spans="2:8">
      <c r="B3350" s="237" t="s">
        <v>74</v>
      </c>
      <c r="C3350" s="237" t="s">
        <v>830</v>
      </c>
      <c r="D3350" s="5" t="s">
        <v>458</v>
      </c>
      <c r="E3350" s="1">
        <v>0</v>
      </c>
      <c r="G3350" s="2">
        <f t="shared" si="52"/>
        <v>0</v>
      </c>
      <c r="H3350" s="2">
        <v>0</v>
      </c>
    </row>
    <row r="3351" spans="2:8">
      <c r="B3351" s="237" t="s">
        <v>74</v>
      </c>
      <c r="C3351" s="237" t="s">
        <v>830</v>
      </c>
      <c r="D3351" s="6" t="s">
        <v>459</v>
      </c>
      <c r="E3351" s="1">
        <v>0</v>
      </c>
      <c r="G3351" s="2">
        <f t="shared" si="52"/>
        <v>0</v>
      </c>
      <c r="H3351" s="2">
        <v>0</v>
      </c>
    </row>
    <row r="3352" spans="2:8">
      <c r="B3352" s="237" t="s">
        <v>74</v>
      </c>
      <c r="C3352" s="237" t="s">
        <v>830</v>
      </c>
      <c r="D3352" s="7" t="s">
        <v>460</v>
      </c>
      <c r="E3352" s="1">
        <v>0</v>
      </c>
      <c r="G3352" s="2">
        <f t="shared" si="52"/>
        <v>0</v>
      </c>
      <c r="H3352" s="2">
        <v>0</v>
      </c>
    </row>
    <row r="3353" spans="2:8">
      <c r="B3353" s="237" t="s">
        <v>74</v>
      </c>
      <c r="C3353" s="237" t="s">
        <v>830</v>
      </c>
      <c r="D3353" s="8" t="s">
        <v>461</v>
      </c>
      <c r="E3353" s="1">
        <v>0</v>
      </c>
      <c r="G3353" s="2">
        <f t="shared" si="52"/>
        <v>0</v>
      </c>
      <c r="H3353" s="2">
        <v>0</v>
      </c>
    </row>
    <row r="3354" spans="2:8">
      <c r="B3354" s="237" t="s">
        <v>74</v>
      </c>
      <c r="C3354" s="237" t="s">
        <v>830</v>
      </c>
      <c r="D3354" s="9" t="s">
        <v>462</v>
      </c>
      <c r="E3354" s="1">
        <v>0</v>
      </c>
      <c r="G3354" s="2">
        <f t="shared" si="52"/>
        <v>0</v>
      </c>
      <c r="H3354" s="2">
        <v>0</v>
      </c>
    </row>
    <row r="3355" spans="2:8">
      <c r="B3355" s="237" t="s">
        <v>74</v>
      </c>
      <c r="C3355" s="237" t="s">
        <v>830</v>
      </c>
      <c r="D3355" s="10" t="s">
        <v>463</v>
      </c>
      <c r="E3355" s="1">
        <v>0</v>
      </c>
      <c r="G3355" s="2">
        <f t="shared" si="52"/>
        <v>0</v>
      </c>
      <c r="H3355" s="2">
        <v>0</v>
      </c>
    </row>
    <row r="3356" spans="2:8">
      <c r="B3356" s="237" t="s">
        <v>74</v>
      </c>
      <c r="C3356" s="237" t="s">
        <v>830</v>
      </c>
      <c r="D3356" s="11" t="s">
        <v>464</v>
      </c>
      <c r="E3356" s="1">
        <v>0</v>
      </c>
      <c r="G3356" s="2">
        <f t="shared" si="52"/>
        <v>0</v>
      </c>
      <c r="H3356" s="2">
        <v>0</v>
      </c>
    </row>
    <row r="3357" spans="2:8">
      <c r="B3357" s="237" t="s">
        <v>74</v>
      </c>
      <c r="C3357" s="237" t="s">
        <v>830</v>
      </c>
      <c r="D3357" s="13" t="s">
        <v>465</v>
      </c>
      <c r="E3357" s="1">
        <v>0</v>
      </c>
      <c r="G3357" s="2">
        <f t="shared" si="52"/>
        <v>0</v>
      </c>
      <c r="H3357" s="2">
        <v>0</v>
      </c>
    </row>
    <row r="3358" spans="2:8">
      <c r="B3358" s="237" t="s">
        <v>74</v>
      </c>
      <c r="C3358" s="237" t="s">
        <v>830</v>
      </c>
      <c r="D3358" s="12" t="s">
        <v>937</v>
      </c>
      <c r="E3358" s="1">
        <v>0</v>
      </c>
      <c r="G3358" s="2">
        <f t="shared" si="52"/>
        <v>0</v>
      </c>
      <c r="H3358" s="2">
        <v>0</v>
      </c>
    </row>
    <row r="3359" spans="2:8">
      <c r="B3359" s="237" t="s">
        <v>488</v>
      </c>
      <c r="C3359" s="237" t="s">
        <v>831</v>
      </c>
      <c r="D3359" s="5" t="s">
        <v>458</v>
      </c>
      <c r="E3359" s="1">
        <v>0</v>
      </c>
      <c r="G3359" s="2">
        <f t="shared" si="52"/>
        <v>0</v>
      </c>
      <c r="H3359" s="2">
        <v>0</v>
      </c>
    </row>
    <row r="3360" spans="2:8">
      <c r="B3360" s="237" t="s">
        <v>488</v>
      </c>
      <c r="C3360" s="237" t="s">
        <v>831</v>
      </c>
      <c r="D3360" s="6" t="s">
        <v>459</v>
      </c>
      <c r="E3360" s="1">
        <v>0</v>
      </c>
      <c r="G3360" s="2">
        <f t="shared" si="52"/>
        <v>0</v>
      </c>
      <c r="H3360" s="2">
        <v>0</v>
      </c>
    </row>
    <row r="3361" spans="2:8">
      <c r="B3361" s="237" t="s">
        <v>488</v>
      </c>
      <c r="C3361" s="237" t="s">
        <v>831</v>
      </c>
      <c r="D3361" s="7" t="s">
        <v>460</v>
      </c>
      <c r="E3361" s="1">
        <v>0</v>
      </c>
      <c r="G3361" s="2">
        <f t="shared" si="52"/>
        <v>0</v>
      </c>
      <c r="H3361" s="2">
        <v>0</v>
      </c>
    </row>
    <row r="3362" spans="2:8">
      <c r="B3362" s="237" t="s">
        <v>488</v>
      </c>
      <c r="C3362" s="237" t="s">
        <v>831</v>
      </c>
      <c r="D3362" s="8" t="s">
        <v>461</v>
      </c>
      <c r="E3362" s="1">
        <v>0</v>
      </c>
      <c r="G3362" s="2">
        <f t="shared" si="52"/>
        <v>0</v>
      </c>
      <c r="H3362" s="2">
        <v>0</v>
      </c>
    </row>
    <row r="3363" spans="2:8">
      <c r="B3363" s="237" t="s">
        <v>488</v>
      </c>
      <c r="C3363" s="237" t="s">
        <v>831</v>
      </c>
      <c r="D3363" s="9" t="s">
        <v>462</v>
      </c>
      <c r="E3363" s="1">
        <v>0</v>
      </c>
      <c r="G3363" s="2">
        <f t="shared" si="52"/>
        <v>0</v>
      </c>
      <c r="H3363" s="2">
        <v>0</v>
      </c>
    </row>
    <row r="3364" spans="2:8">
      <c r="B3364" s="237" t="s">
        <v>488</v>
      </c>
      <c r="C3364" s="237" t="s">
        <v>831</v>
      </c>
      <c r="D3364" s="10" t="s">
        <v>463</v>
      </c>
      <c r="E3364" s="1">
        <v>0</v>
      </c>
      <c r="G3364" s="2">
        <f t="shared" si="52"/>
        <v>0</v>
      </c>
      <c r="H3364" s="2">
        <v>0</v>
      </c>
    </row>
    <row r="3365" spans="2:8">
      <c r="B3365" s="237" t="s">
        <v>488</v>
      </c>
      <c r="C3365" s="237" t="s">
        <v>831</v>
      </c>
      <c r="D3365" s="11" t="s">
        <v>464</v>
      </c>
      <c r="E3365" s="1">
        <v>0</v>
      </c>
      <c r="G3365" s="2">
        <f t="shared" si="52"/>
        <v>0</v>
      </c>
      <c r="H3365" s="2">
        <v>0</v>
      </c>
    </row>
    <row r="3366" spans="2:8">
      <c r="B3366" s="237" t="s">
        <v>488</v>
      </c>
      <c r="C3366" s="237" t="s">
        <v>831</v>
      </c>
      <c r="D3366" s="13" t="s">
        <v>465</v>
      </c>
      <c r="E3366" s="1">
        <v>0</v>
      </c>
      <c r="G3366" s="2">
        <f t="shared" si="52"/>
        <v>0</v>
      </c>
      <c r="H3366" s="2">
        <v>0</v>
      </c>
    </row>
    <row r="3367" spans="2:8">
      <c r="B3367" s="237" t="s">
        <v>488</v>
      </c>
      <c r="C3367" s="237" t="s">
        <v>831</v>
      </c>
      <c r="D3367" s="12" t="s">
        <v>937</v>
      </c>
      <c r="E3367" s="1">
        <v>0</v>
      </c>
      <c r="G3367" s="2">
        <f t="shared" si="52"/>
        <v>0</v>
      </c>
      <c r="H3367" s="2">
        <v>0</v>
      </c>
    </row>
    <row r="3368" spans="2:8">
      <c r="B3368" s="237" t="s">
        <v>1122</v>
      </c>
      <c r="C3368" s="237" t="s">
        <v>1305</v>
      </c>
      <c r="D3368" s="5" t="s">
        <v>458</v>
      </c>
      <c r="E3368" s="1">
        <v>0</v>
      </c>
      <c r="G3368" s="2">
        <f t="shared" si="52"/>
        <v>0</v>
      </c>
      <c r="H3368" s="2">
        <v>0</v>
      </c>
    </row>
    <row r="3369" spans="2:8">
      <c r="B3369" s="237" t="s">
        <v>1122</v>
      </c>
      <c r="C3369" s="237" t="s">
        <v>1305</v>
      </c>
      <c r="D3369" s="6" t="s">
        <v>459</v>
      </c>
      <c r="E3369" s="1">
        <v>0</v>
      </c>
      <c r="G3369" s="2">
        <f t="shared" si="52"/>
        <v>0</v>
      </c>
      <c r="H3369" s="2">
        <v>0</v>
      </c>
    </row>
    <row r="3370" spans="2:8">
      <c r="B3370" s="237" t="s">
        <v>1122</v>
      </c>
      <c r="C3370" s="237" t="s">
        <v>1305</v>
      </c>
      <c r="D3370" s="7" t="s">
        <v>460</v>
      </c>
      <c r="E3370" s="1">
        <v>0</v>
      </c>
      <c r="G3370" s="2">
        <f t="shared" si="52"/>
        <v>0</v>
      </c>
      <c r="H3370" s="2">
        <v>0</v>
      </c>
    </row>
    <row r="3371" spans="2:8">
      <c r="B3371" s="237" t="s">
        <v>1122</v>
      </c>
      <c r="C3371" s="237" t="s">
        <v>1305</v>
      </c>
      <c r="D3371" s="8" t="s">
        <v>461</v>
      </c>
      <c r="E3371" s="1">
        <v>0</v>
      </c>
      <c r="G3371" s="2">
        <f t="shared" si="52"/>
        <v>0</v>
      </c>
      <c r="H3371" s="2">
        <v>0</v>
      </c>
    </row>
    <row r="3372" spans="2:8">
      <c r="B3372" s="237" t="s">
        <v>1122</v>
      </c>
      <c r="C3372" s="237" t="s">
        <v>1305</v>
      </c>
      <c r="D3372" s="9" t="s">
        <v>462</v>
      </c>
      <c r="E3372" s="1">
        <v>0</v>
      </c>
      <c r="G3372" s="2">
        <f t="shared" si="52"/>
        <v>0</v>
      </c>
      <c r="H3372" s="2">
        <v>0</v>
      </c>
    </row>
    <row r="3373" spans="2:8">
      <c r="B3373" s="237" t="s">
        <v>1122</v>
      </c>
      <c r="C3373" s="237" t="s">
        <v>1305</v>
      </c>
      <c r="D3373" s="10" t="s">
        <v>463</v>
      </c>
      <c r="E3373" s="1">
        <v>0</v>
      </c>
      <c r="G3373" s="2">
        <f t="shared" si="52"/>
        <v>0</v>
      </c>
      <c r="H3373" s="2">
        <v>0</v>
      </c>
    </row>
    <row r="3374" spans="2:8">
      <c r="B3374" s="237" t="s">
        <v>1122</v>
      </c>
      <c r="C3374" s="237" t="s">
        <v>1305</v>
      </c>
      <c r="D3374" s="11" t="s">
        <v>464</v>
      </c>
      <c r="E3374" s="1">
        <v>0</v>
      </c>
      <c r="G3374" s="2">
        <f t="shared" si="52"/>
        <v>0</v>
      </c>
      <c r="H3374" s="2">
        <v>0</v>
      </c>
    </row>
    <row r="3375" spans="2:8">
      <c r="B3375" s="237" t="s">
        <v>1122</v>
      </c>
      <c r="C3375" s="237" t="s">
        <v>1305</v>
      </c>
      <c r="D3375" s="13" t="s">
        <v>465</v>
      </c>
      <c r="E3375" s="1">
        <v>0</v>
      </c>
      <c r="G3375" s="2">
        <f t="shared" si="52"/>
        <v>0</v>
      </c>
      <c r="H3375" s="2">
        <v>0</v>
      </c>
    </row>
    <row r="3376" spans="2:8">
      <c r="B3376" s="237" t="s">
        <v>1122</v>
      </c>
      <c r="C3376" s="237" t="s">
        <v>1305</v>
      </c>
      <c r="D3376" s="12" t="s">
        <v>937</v>
      </c>
      <c r="E3376" s="1">
        <v>0</v>
      </c>
      <c r="G3376" s="2">
        <f t="shared" si="52"/>
        <v>0</v>
      </c>
      <c r="H3376" s="2">
        <v>0</v>
      </c>
    </row>
    <row r="3377" spans="2:8">
      <c r="B3377" s="237" t="s">
        <v>1154</v>
      </c>
      <c r="C3377" s="237" t="s">
        <v>1306</v>
      </c>
      <c r="D3377" s="5" t="s">
        <v>458</v>
      </c>
      <c r="E3377" s="1">
        <v>0</v>
      </c>
      <c r="G3377" s="2">
        <f t="shared" si="52"/>
        <v>0</v>
      </c>
      <c r="H3377" s="2">
        <v>0</v>
      </c>
    </row>
    <row r="3378" spans="2:8">
      <c r="B3378" s="237" t="s">
        <v>1154</v>
      </c>
      <c r="C3378" s="237" t="s">
        <v>1306</v>
      </c>
      <c r="D3378" s="6" t="s">
        <v>459</v>
      </c>
      <c r="E3378" s="1">
        <v>0</v>
      </c>
      <c r="G3378" s="2">
        <f t="shared" si="52"/>
        <v>0</v>
      </c>
      <c r="H3378" s="2">
        <v>0</v>
      </c>
    </row>
    <row r="3379" spans="2:8">
      <c r="B3379" s="237" t="s">
        <v>1154</v>
      </c>
      <c r="C3379" s="237" t="s">
        <v>1306</v>
      </c>
      <c r="D3379" s="7" t="s">
        <v>460</v>
      </c>
      <c r="E3379" s="1">
        <v>0</v>
      </c>
      <c r="G3379" s="2">
        <f t="shared" si="52"/>
        <v>0</v>
      </c>
      <c r="H3379" s="2">
        <v>0</v>
      </c>
    </row>
    <row r="3380" spans="2:8">
      <c r="B3380" s="237" t="s">
        <v>1154</v>
      </c>
      <c r="C3380" s="237" t="s">
        <v>1306</v>
      </c>
      <c r="D3380" s="8" t="s">
        <v>461</v>
      </c>
      <c r="E3380" s="1">
        <v>0</v>
      </c>
      <c r="G3380" s="2">
        <f t="shared" si="52"/>
        <v>0</v>
      </c>
      <c r="H3380" s="2">
        <v>0</v>
      </c>
    </row>
    <row r="3381" spans="2:8">
      <c r="B3381" s="237" t="s">
        <v>1154</v>
      </c>
      <c r="C3381" s="237" t="s">
        <v>1306</v>
      </c>
      <c r="D3381" s="9" t="s">
        <v>462</v>
      </c>
      <c r="E3381" s="1">
        <v>0</v>
      </c>
      <c r="G3381" s="2">
        <f t="shared" si="52"/>
        <v>0</v>
      </c>
      <c r="H3381" s="2">
        <v>0</v>
      </c>
    </row>
    <row r="3382" spans="2:8">
      <c r="B3382" s="237" t="s">
        <v>1154</v>
      </c>
      <c r="C3382" s="237" t="s">
        <v>1306</v>
      </c>
      <c r="D3382" s="10" t="s">
        <v>463</v>
      </c>
      <c r="E3382" s="1">
        <v>0</v>
      </c>
      <c r="G3382" s="2">
        <f t="shared" si="52"/>
        <v>0</v>
      </c>
      <c r="H3382" s="2">
        <v>0</v>
      </c>
    </row>
    <row r="3383" spans="2:8">
      <c r="B3383" s="237" t="s">
        <v>1154</v>
      </c>
      <c r="C3383" s="237" t="s">
        <v>1306</v>
      </c>
      <c r="D3383" s="11" t="s">
        <v>464</v>
      </c>
      <c r="E3383" s="1">
        <v>0</v>
      </c>
      <c r="G3383" s="2">
        <f t="shared" si="52"/>
        <v>0</v>
      </c>
      <c r="H3383" s="2">
        <v>0</v>
      </c>
    </row>
    <row r="3384" spans="2:8">
      <c r="B3384" s="237" t="s">
        <v>1154</v>
      </c>
      <c r="C3384" s="237" t="s">
        <v>1306</v>
      </c>
      <c r="D3384" s="13" t="s">
        <v>465</v>
      </c>
      <c r="E3384" s="1">
        <v>0</v>
      </c>
      <c r="G3384" s="2">
        <f t="shared" si="52"/>
        <v>0</v>
      </c>
      <c r="H3384" s="2">
        <v>0</v>
      </c>
    </row>
    <row r="3385" spans="2:8">
      <c r="B3385" s="237" t="s">
        <v>1154</v>
      </c>
      <c r="C3385" s="237" t="s">
        <v>1306</v>
      </c>
      <c r="D3385" s="12" t="s">
        <v>937</v>
      </c>
      <c r="E3385" s="1">
        <v>0</v>
      </c>
      <c r="G3385" s="2">
        <f t="shared" si="52"/>
        <v>0</v>
      </c>
      <c r="H3385" s="2">
        <v>0</v>
      </c>
    </row>
    <row r="3386" spans="2:8">
      <c r="B3386" s="237" t="s">
        <v>1153</v>
      </c>
      <c r="C3386" s="237" t="s">
        <v>1307</v>
      </c>
      <c r="D3386" s="5" t="s">
        <v>458</v>
      </c>
      <c r="E3386" s="1">
        <v>0</v>
      </c>
      <c r="G3386" s="2">
        <f t="shared" si="52"/>
        <v>0</v>
      </c>
      <c r="H3386" s="2">
        <v>0</v>
      </c>
    </row>
    <row r="3387" spans="2:8">
      <c r="B3387" s="237" t="s">
        <v>1153</v>
      </c>
      <c r="C3387" s="237" t="s">
        <v>1307</v>
      </c>
      <c r="D3387" s="6" t="s">
        <v>459</v>
      </c>
      <c r="E3387" s="1">
        <v>0</v>
      </c>
      <c r="G3387" s="2">
        <f t="shared" si="52"/>
        <v>0</v>
      </c>
      <c r="H3387" s="2">
        <v>0</v>
      </c>
    </row>
    <row r="3388" spans="2:8">
      <c r="B3388" s="237" t="s">
        <v>1153</v>
      </c>
      <c r="C3388" s="237" t="s">
        <v>1307</v>
      </c>
      <c r="D3388" s="7" t="s">
        <v>460</v>
      </c>
      <c r="E3388" s="1">
        <v>0</v>
      </c>
      <c r="G3388" s="2">
        <f t="shared" si="52"/>
        <v>0</v>
      </c>
      <c r="H3388" s="2">
        <v>0</v>
      </c>
    </row>
    <row r="3389" spans="2:8">
      <c r="B3389" s="237" t="s">
        <v>1153</v>
      </c>
      <c r="C3389" s="237" t="s">
        <v>1307</v>
      </c>
      <c r="D3389" s="8" t="s">
        <v>461</v>
      </c>
      <c r="E3389" s="1">
        <v>0</v>
      </c>
      <c r="G3389" s="2">
        <f t="shared" si="52"/>
        <v>0</v>
      </c>
      <c r="H3389" s="2">
        <v>0</v>
      </c>
    </row>
    <row r="3390" spans="2:8">
      <c r="B3390" s="237" t="s">
        <v>1153</v>
      </c>
      <c r="C3390" s="237" t="s">
        <v>1307</v>
      </c>
      <c r="D3390" s="9" t="s">
        <v>462</v>
      </c>
      <c r="E3390" s="1">
        <v>0</v>
      </c>
      <c r="G3390" s="2">
        <f t="shared" si="52"/>
        <v>0</v>
      </c>
      <c r="H3390" s="2">
        <v>0</v>
      </c>
    </row>
    <row r="3391" spans="2:8">
      <c r="B3391" s="237" t="s">
        <v>1153</v>
      </c>
      <c r="C3391" s="237" t="s">
        <v>1307</v>
      </c>
      <c r="D3391" s="10" t="s">
        <v>463</v>
      </c>
      <c r="E3391" s="1">
        <v>0</v>
      </c>
      <c r="G3391" s="2">
        <f t="shared" si="52"/>
        <v>0</v>
      </c>
      <c r="H3391" s="2">
        <v>0</v>
      </c>
    </row>
    <row r="3392" spans="2:8">
      <c r="B3392" s="237" t="s">
        <v>1153</v>
      </c>
      <c r="C3392" s="237" t="s">
        <v>1307</v>
      </c>
      <c r="D3392" s="11" t="s">
        <v>464</v>
      </c>
      <c r="E3392" s="1">
        <v>0</v>
      </c>
      <c r="G3392" s="2">
        <f t="shared" si="52"/>
        <v>0</v>
      </c>
      <c r="H3392" s="2">
        <v>0</v>
      </c>
    </row>
    <row r="3393" spans="2:8">
      <c r="B3393" s="237" t="s">
        <v>1153</v>
      </c>
      <c r="C3393" s="237" t="s">
        <v>1307</v>
      </c>
      <c r="D3393" s="13" t="s">
        <v>465</v>
      </c>
      <c r="E3393" s="1">
        <v>0</v>
      </c>
      <c r="G3393" s="2">
        <f t="shared" si="52"/>
        <v>0</v>
      </c>
      <c r="H3393" s="2">
        <v>0</v>
      </c>
    </row>
    <row r="3394" spans="2:8">
      <c r="B3394" s="237" t="s">
        <v>1153</v>
      </c>
      <c r="C3394" s="237" t="s">
        <v>1307</v>
      </c>
      <c r="D3394" s="12" t="s">
        <v>937</v>
      </c>
      <c r="E3394" s="1">
        <v>0</v>
      </c>
      <c r="G3394" s="2">
        <f t="shared" ref="G3394:G3457" si="53">E3394*F3394</f>
        <v>0</v>
      </c>
      <c r="H3394" s="2">
        <v>0</v>
      </c>
    </row>
    <row r="3395" spans="2:8">
      <c r="B3395" s="237" t="s">
        <v>1087</v>
      </c>
      <c r="C3395" s="237" t="s">
        <v>1308</v>
      </c>
      <c r="D3395" s="5" t="s">
        <v>458</v>
      </c>
      <c r="E3395" s="1">
        <v>0</v>
      </c>
      <c r="G3395" s="2">
        <f t="shared" si="53"/>
        <v>0</v>
      </c>
      <c r="H3395" s="2">
        <v>0</v>
      </c>
    </row>
    <row r="3396" spans="2:8">
      <c r="B3396" s="237" t="s">
        <v>1087</v>
      </c>
      <c r="C3396" s="237" t="s">
        <v>1308</v>
      </c>
      <c r="D3396" s="6" t="s">
        <v>459</v>
      </c>
      <c r="E3396" s="1">
        <v>0</v>
      </c>
      <c r="G3396" s="2">
        <f t="shared" si="53"/>
        <v>0</v>
      </c>
      <c r="H3396" s="2">
        <v>0</v>
      </c>
    </row>
    <row r="3397" spans="2:8">
      <c r="B3397" s="237" t="s">
        <v>1087</v>
      </c>
      <c r="C3397" s="237" t="s">
        <v>1308</v>
      </c>
      <c r="D3397" s="7" t="s">
        <v>460</v>
      </c>
      <c r="E3397" s="1">
        <v>0</v>
      </c>
      <c r="G3397" s="2">
        <f t="shared" si="53"/>
        <v>0</v>
      </c>
      <c r="H3397" s="2">
        <v>0</v>
      </c>
    </row>
    <row r="3398" spans="2:8">
      <c r="B3398" s="237" t="s">
        <v>1087</v>
      </c>
      <c r="C3398" s="237" t="s">
        <v>1308</v>
      </c>
      <c r="D3398" s="8" t="s">
        <v>461</v>
      </c>
      <c r="E3398" s="1">
        <v>0</v>
      </c>
      <c r="G3398" s="2">
        <f t="shared" si="53"/>
        <v>0</v>
      </c>
      <c r="H3398" s="2">
        <v>0</v>
      </c>
    </row>
    <row r="3399" spans="2:8">
      <c r="B3399" s="237" t="s">
        <v>1087</v>
      </c>
      <c r="C3399" s="237" t="s">
        <v>1308</v>
      </c>
      <c r="D3399" s="9" t="s">
        <v>462</v>
      </c>
      <c r="E3399" s="1">
        <v>0</v>
      </c>
      <c r="G3399" s="2">
        <f t="shared" si="53"/>
        <v>0</v>
      </c>
      <c r="H3399" s="2">
        <v>0</v>
      </c>
    </row>
    <row r="3400" spans="2:8">
      <c r="B3400" s="237" t="s">
        <v>1087</v>
      </c>
      <c r="C3400" s="237" t="s">
        <v>1308</v>
      </c>
      <c r="D3400" s="10" t="s">
        <v>463</v>
      </c>
      <c r="E3400" s="1">
        <v>0</v>
      </c>
      <c r="G3400" s="2">
        <f t="shared" si="53"/>
        <v>0</v>
      </c>
      <c r="H3400" s="2">
        <v>0</v>
      </c>
    </row>
    <row r="3401" spans="2:8">
      <c r="B3401" s="237" t="s">
        <v>1087</v>
      </c>
      <c r="C3401" s="237" t="s">
        <v>1308</v>
      </c>
      <c r="D3401" s="11" t="s">
        <v>464</v>
      </c>
      <c r="E3401" s="1">
        <v>0</v>
      </c>
      <c r="G3401" s="2">
        <f t="shared" si="53"/>
        <v>0</v>
      </c>
      <c r="H3401" s="2">
        <v>0</v>
      </c>
    </row>
    <row r="3402" spans="2:8">
      <c r="B3402" s="237" t="s">
        <v>1087</v>
      </c>
      <c r="C3402" s="237" t="s">
        <v>1308</v>
      </c>
      <c r="D3402" s="13" t="s">
        <v>465</v>
      </c>
      <c r="E3402" s="1">
        <v>0</v>
      </c>
      <c r="G3402" s="2">
        <f t="shared" si="53"/>
        <v>0</v>
      </c>
      <c r="H3402" s="2">
        <v>0</v>
      </c>
    </row>
    <row r="3403" spans="2:8">
      <c r="B3403" s="237" t="s">
        <v>1087</v>
      </c>
      <c r="C3403" s="237" t="s">
        <v>1308</v>
      </c>
      <c r="D3403" s="12" t="s">
        <v>937</v>
      </c>
      <c r="E3403" s="1">
        <v>0</v>
      </c>
      <c r="G3403" s="2">
        <f t="shared" si="53"/>
        <v>0</v>
      </c>
      <c r="H3403" s="2">
        <v>0</v>
      </c>
    </row>
    <row r="3404" spans="2:8">
      <c r="B3404" s="237" t="s">
        <v>1088</v>
      </c>
      <c r="C3404" s="237" t="s">
        <v>1309</v>
      </c>
      <c r="D3404" s="5" t="s">
        <v>458</v>
      </c>
      <c r="E3404" s="1">
        <v>0</v>
      </c>
      <c r="G3404" s="2">
        <f t="shared" si="53"/>
        <v>0</v>
      </c>
      <c r="H3404" s="2">
        <v>0</v>
      </c>
    </row>
    <row r="3405" spans="2:8">
      <c r="B3405" s="237" t="s">
        <v>1088</v>
      </c>
      <c r="C3405" s="237" t="s">
        <v>1309</v>
      </c>
      <c r="D3405" s="6" t="s">
        <v>459</v>
      </c>
      <c r="E3405" s="1">
        <v>0</v>
      </c>
      <c r="G3405" s="2">
        <f t="shared" si="53"/>
        <v>0</v>
      </c>
      <c r="H3405" s="2">
        <v>0</v>
      </c>
    </row>
    <row r="3406" spans="2:8">
      <c r="B3406" s="237" t="s">
        <v>1088</v>
      </c>
      <c r="C3406" s="237" t="s">
        <v>1309</v>
      </c>
      <c r="D3406" s="7" t="s">
        <v>460</v>
      </c>
      <c r="E3406" s="1">
        <v>0</v>
      </c>
      <c r="G3406" s="2">
        <f t="shared" si="53"/>
        <v>0</v>
      </c>
      <c r="H3406" s="2">
        <v>0</v>
      </c>
    </row>
    <row r="3407" spans="2:8">
      <c r="B3407" s="237" t="s">
        <v>1088</v>
      </c>
      <c r="C3407" s="237" t="s">
        <v>1309</v>
      </c>
      <c r="D3407" s="8" t="s">
        <v>461</v>
      </c>
      <c r="E3407" s="1">
        <v>0</v>
      </c>
      <c r="G3407" s="2">
        <f t="shared" si="53"/>
        <v>0</v>
      </c>
      <c r="H3407" s="2">
        <v>0</v>
      </c>
    </row>
    <row r="3408" spans="2:8">
      <c r="B3408" s="237" t="s">
        <v>1088</v>
      </c>
      <c r="C3408" s="237" t="s">
        <v>1309</v>
      </c>
      <c r="D3408" s="9" t="s">
        <v>462</v>
      </c>
      <c r="E3408" s="1">
        <v>0</v>
      </c>
      <c r="G3408" s="2">
        <f t="shared" si="53"/>
        <v>0</v>
      </c>
      <c r="H3408" s="2">
        <v>0</v>
      </c>
    </row>
    <row r="3409" spans="2:8">
      <c r="B3409" s="237" t="s">
        <v>1088</v>
      </c>
      <c r="C3409" s="237" t="s">
        <v>1309</v>
      </c>
      <c r="D3409" s="10" t="s">
        <v>463</v>
      </c>
      <c r="E3409" s="1">
        <v>0</v>
      </c>
      <c r="G3409" s="2">
        <f t="shared" si="53"/>
        <v>0</v>
      </c>
      <c r="H3409" s="2">
        <v>0</v>
      </c>
    </row>
    <row r="3410" spans="2:8">
      <c r="B3410" s="237" t="s">
        <v>1088</v>
      </c>
      <c r="C3410" s="237" t="s">
        <v>1309</v>
      </c>
      <c r="D3410" s="11" t="s">
        <v>464</v>
      </c>
      <c r="E3410" s="1">
        <v>0</v>
      </c>
      <c r="G3410" s="2">
        <f t="shared" si="53"/>
        <v>0</v>
      </c>
      <c r="H3410" s="2">
        <v>0</v>
      </c>
    </row>
    <row r="3411" spans="2:8">
      <c r="B3411" s="237" t="s">
        <v>1088</v>
      </c>
      <c r="C3411" s="237" t="s">
        <v>1309</v>
      </c>
      <c r="D3411" s="13" t="s">
        <v>465</v>
      </c>
      <c r="E3411" s="1">
        <v>0</v>
      </c>
      <c r="G3411" s="2">
        <f t="shared" si="53"/>
        <v>0</v>
      </c>
      <c r="H3411" s="2">
        <v>0</v>
      </c>
    </row>
    <row r="3412" spans="2:8">
      <c r="B3412" s="237" t="s">
        <v>1088</v>
      </c>
      <c r="C3412" s="237" t="s">
        <v>1309</v>
      </c>
      <c r="D3412" s="12" t="s">
        <v>937</v>
      </c>
      <c r="E3412" s="1">
        <v>0</v>
      </c>
      <c r="G3412" s="2">
        <f t="shared" si="53"/>
        <v>0</v>
      </c>
      <c r="H3412" s="2">
        <v>0</v>
      </c>
    </row>
    <row r="3413" spans="2:8">
      <c r="B3413" s="237" t="s">
        <v>1089</v>
      </c>
      <c r="C3413" s="237" t="s">
        <v>1310</v>
      </c>
      <c r="D3413" s="5" t="s">
        <v>458</v>
      </c>
      <c r="E3413" s="1">
        <v>0</v>
      </c>
      <c r="G3413" s="2">
        <f t="shared" si="53"/>
        <v>0</v>
      </c>
      <c r="H3413" s="2">
        <v>0</v>
      </c>
    </row>
    <row r="3414" spans="2:8">
      <c r="B3414" s="237" t="s">
        <v>1089</v>
      </c>
      <c r="C3414" s="237" t="s">
        <v>1310</v>
      </c>
      <c r="D3414" s="6" t="s">
        <v>459</v>
      </c>
      <c r="E3414" s="1">
        <v>0</v>
      </c>
      <c r="G3414" s="2">
        <f t="shared" si="53"/>
        <v>0</v>
      </c>
      <c r="H3414" s="2">
        <v>0</v>
      </c>
    </row>
    <row r="3415" spans="2:8">
      <c r="B3415" s="237" t="s">
        <v>1089</v>
      </c>
      <c r="C3415" s="237" t="s">
        <v>1310</v>
      </c>
      <c r="D3415" s="7" t="s">
        <v>460</v>
      </c>
      <c r="E3415" s="1">
        <v>0</v>
      </c>
      <c r="G3415" s="2">
        <f t="shared" si="53"/>
        <v>0</v>
      </c>
      <c r="H3415" s="2">
        <v>0</v>
      </c>
    </row>
    <row r="3416" spans="2:8">
      <c r="B3416" s="237" t="s">
        <v>1089</v>
      </c>
      <c r="C3416" s="237" t="s">
        <v>1310</v>
      </c>
      <c r="D3416" s="8" t="s">
        <v>461</v>
      </c>
      <c r="E3416" s="1">
        <v>0</v>
      </c>
      <c r="G3416" s="2">
        <f t="shared" si="53"/>
        <v>0</v>
      </c>
      <c r="H3416" s="2">
        <v>0</v>
      </c>
    </row>
    <row r="3417" spans="2:8">
      <c r="B3417" s="237" t="s">
        <v>1089</v>
      </c>
      <c r="C3417" s="237" t="s">
        <v>1310</v>
      </c>
      <c r="D3417" s="9" t="s">
        <v>462</v>
      </c>
      <c r="E3417" s="1">
        <v>0</v>
      </c>
      <c r="G3417" s="2">
        <f t="shared" si="53"/>
        <v>0</v>
      </c>
      <c r="H3417" s="2">
        <v>0</v>
      </c>
    </row>
    <row r="3418" spans="2:8">
      <c r="B3418" s="237" t="s">
        <v>1089</v>
      </c>
      <c r="C3418" s="237" t="s">
        <v>1310</v>
      </c>
      <c r="D3418" s="10" t="s">
        <v>463</v>
      </c>
      <c r="E3418" s="1">
        <v>0</v>
      </c>
      <c r="G3418" s="2">
        <f t="shared" si="53"/>
        <v>0</v>
      </c>
      <c r="H3418" s="2">
        <v>0</v>
      </c>
    </row>
    <row r="3419" spans="2:8">
      <c r="B3419" s="237" t="s">
        <v>1089</v>
      </c>
      <c r="C3419" s="237" t="s">
        <v>1310</v>
      </c>
      <c r="D3419" s="11" t="s">
        <v>464</v>
      </c>
      <c r="E3419" s="1">
        <v>0</v>
      </c>
      <c r="G3419" s="2">
        <f t="shared" si="53"/>
        <v>0</v>
      </c>
      <c r="H3419" s="2">
        <v>0</v>
      </c>
    </row>
    <row r="3420" spans="2:8">
      <c r="B3420" s="237" t="s">
        <v>1089</v>
      </c>
      <c r="C3420" s="237" t="s">
        <v>1310</v>
      </c>
      <c r="D3420" s="13" t="s">
        <v>465</v>
      </c>
      <c r="E3420" s="1">
        <v>0</v>
      </c>
      <c r="G3420" s="2">
        <f t="shared" si="53"/>
        <v>0</v>
      </c>
      <c r="H3420" s="2">
        <v>0</v>
      </c>
    </row>
    <row r="3421" spans="2:8">
      <c r="B3421" s="237" t="s">
        <v>1089</v>
      </c>
      <c r="C3421" s="237" t="s">
        <v>1310</v>
      </c>
      <c r="D3421" s="12" t="s">
        <v>937</v>
      </c>
      <c r="E3421" s="1">
        <v>0</v>
      </c>
      <c r="G3421" s="2">
        <f t="shared" si="53"/>
        <v>0</v>
      </c>
      <c r="H3421" s="2">
        <v>0</v>
      </c>
    </row>
    <row r="3422" spans="2:8">
      <c r="B3422" s="237" t="s">
        <v>1142</v>
      </c>
      <c r="C3422" s="237" t="s">
        <v>1311</v>
      </c>
      <c r="D3422" s="5" t="s">
        <v>458</v>
      </c>
      <c r="E3422" s="1">
        <v>0</v>
      </c>
      <c r="G3422" s="2">
        <f t="shared" si="53"/>
        <v>0</v>
      </c>
      <c r="H3422" s="2">
        <v>0</v>
      </c>
    </row>
    <row r="3423" spans="2:8">
      <c r="B3423" s="237" t="s">
        <v>1142</v>
      </c>
      <c r="C3423" s="237" t="s">
        <v>1311</v>
      </c>
      <c r="D3423" s="6" t="s">
        <v>459</v>
      </c>
      <c r="E3423" s="1">
        <v>0</v>
      </c>
      <c r="G3423" s="2">
        <f t="shared" si="53"/>
        <v>0</v>
      </c>
      <c r="H3423" s="2">
        <v>0</v>
      </c>
    </row>
    <row r="3424" spans="2:8">
      <c r="B3424" s="237" t="s">
        <v>1142</v>
      </c>
      <c r="C3424" s="237" t="s">
        <v>1311</v>
      </c>
      <c r="D3424" s="7" t="s">
        <v>460</v>
      </c>
      <c r="E3424" s="1">
        <v>0</v>
      </c>
      <c r="G3424" s="2">
        <f t="shared" si="53"/>
        <v>0</v>
      </c>
      <c r="H3424" s="2">
        <v>0</v>
      </c>
    </row>
    <row r="3425" spans="2:8">
      <c r="B3425" s="237" t="s">
        <v>1142</v>
      </c>
      <c r="C3425" s="237" t="s">
        <v>1311</v>
      </c>
      <c r="D3425" s="8" t="s">
        <v>461</v>
      </c>
      <c r="E3425" s="1">
        <v>0</v>
      </c>
      <c r="G3425" s="2">
        <f t="shared" si="53"/>
        <v>0</v>
      </c>
      <c r="H3425" s="2">
        <v>0</v>
      </c>
    </row>
    <row r="3426" spans="2:8">
      <c r="B3426" s="237" t="s">
        <v>1142</v>
      </c>
      <c r="C3426" s="237" t="s">
        <v>1311</v>
      </c>
      <c r="D3426" s="9" t="s">
        <v>462</v>
      </c>
      <c r="E3426" s="1">
        <v>0</v>
      </c>
      <c r="G3426" s="2">
        <f t="shared" si="53"/>
        <v>0</v>
      </c>
      <c r="H3426" s="2">
        <v>0</v>
      </c>
    </row>
    <row r="3427" spans="2:8">
      <c r="B3427" s="237" t="s">
        <v>1142</v>
      </c>
      <c r="C3427" s="237" t="s">
        <v>1311</v>
      </c>
      <c r="D3427" s="10" t="s">
        <v>463</v>
      </c>
      <c r="E3427" s="1">
        <v>0</v>
      </c>
      <c r="G3427" s="2">
        <f t="shared" si="53"/>
        <v>0</v>
      </c>
      <c r="H3427" s="2">
        <v>0</v>
      </c>
    </row>
    <row r="3428" spans="2:8">
      <c r="B3428" s="237" t="s">
        <v>1142</v>
      </c>
      <c r="C3428" s="237" t="s">
        <v>1311</v>
      </c>
      <c r="D3428" s="11" t="s">
        <v>464</v>
      </c>
      <c r="E3428" s="1">
        <v>0</v>
      </c>
      <c r="G3428" s="2">
        <f t="shared" si="53"/>
        <v>0</v>
      </c>
      <c r="H3428" s="2">
        <v>0</v>
      </c>
    </row>
    <row r="3429" spans="2:8">
      <c r="B3429" s="237" t="s">
        <v>1142</v>
      </c>
      <c r="C3429" s="237" t="s">
        <v>1311</v>
      </c>
      <c r="D3429" s="13" t="s">
        <v>465</v>
      </c>
      <c r="E3429" s="1">
        <v>0</v>
      </c>
      <c r="G3429" s="2">
        <f t="shared" si="53"/>
        <v>0</v>
      </c>
      <c r="H3429" s="2">
        <v>0</v>
      </c>
    </row>
    <row r="3430" spans="2:8">
      <c r="B3430" s="237" t="s">
        <v>1142</v>
      </c>
      <c r="C3430" s="237" t="s">
        <v>1311</v>
      </c>
      <c r="D3430" s="12" t="s">
        <v>937</v>
      </c>
      <c r="E3430" s="1">
        <v>0</v>
      </c>
      <c r="G3430" s="2">
        <f t="shared" si="53"/>
        <v>0</v>
      </c>
      <c r="H3430" s="2">
        <v>0</v>
      </c>
    </row>
    <row r="3431" spans="2:8">
      <c r="B3431" s="237" t="s">
        <v>1164</v>
      </c>
      <c r="C3431" s="237" t="s">
        <v>1312</v>
      </c>
      <c r="D3431" s="5" t="s">
        <v>458</v>
      </c>
      <c r="E3431" s="1">
        <v>0</v>
      </c>
      <c r="G3431" s="2">
        <f t="shared" si="53"/>
        <v>0</v>
      </c>
      <c r="H3431" s="2">
        <v>0</v>
      </c>
    </row>
    <row r="3432" spans="2:8">
      <c r="B3432" s="237" t="s">
        <v>1164</v>
      </c>
      <c r="C3432" s="237" t="s">
        <v>1312</v>
      </c>
      <c r="D3432" s="6" t="s">
        <v>459</v>
      </c>
      <c r="E3432" s="1">
        <v>0</v>
      </c>
      <c r="G3432" s="2">
        <f t="shared" si="53"/>
        <v>0</v>
      </c>
      <c r="H3432" s="2">
        <v>0</v>
      </c>
    </row>
    <row r="3433" spans="2:8">
      <c r="B3433" s="237" t="s">
        <v>1164</v>
      </c>
      <c r="C3433" s="237" t="s">
        <v>1312</v>
      </c>
      <c r="D3433" s="7" t="s">
        <v>460</v>
      </c>
      <c r="E3433" s="1">
        <v>0</v>
      </c>
      <c r="G3433" s="2">
        <f t="shared" si="53"/>
        <v>0</v>
      </c>
      <c r="H3433" s="2">
        <v>0</v>
      </c>
    </row>
    <row r="3434" spans="2:8">
      <c r="B3434" s="237" t="s">
        <v>1164</v>
      </c>
      <c r="C3434" s="237" t="s">
        <v>1312</v>
      </c>
      <c r="D3434" s="8" t="s">
        <v>461</v>
      </c>
      <c r="E3434" s="1">
        <v>0</v>
      </c>
      <c r="G3434" s="2">
        <f t="shared" si="53"/>
        <v>0</v>
      </c>
      <c r="H3434" s="2">
        <v>0</v>
      </c>
    </row>
    <row r="3435" spans="2:8">
      <c r="B3435" s="237" t="s">
        <v>1164</v>
      </c>
      <c r="C3435" s="237" t="s">
        <v>1312</v>
      </c>
      <c r="D3435" s="9" t="s">
        <v>462</v>
      </c>
      <c r="E3435" s="1">
        <v>0</v>
      </c>
      <c r="G3435" s="2">
        <f t="shared" si="53"/>
        <v>0</v>
      </c>
      <c r="H3435" s="2">
        <v>0</v>
      </c>
    </row>
    <row r="3436" spans="2:8">
      <c r="B3436" s="237" t="s">
        <v>1164</v>
      </c>
      <c r="C3436" s="237" t="s">
        <v>1312</v>
      </c>
      <c r="D3436" s="10" t="s">
        <v>463</v>
      </c>
      <c r="E3436" s="1">
        <v>0</v>
      </c>
      <c r="G3436" s="2">
        <f t="shared" si="53"/>
        <v>0</v>
      </c>
      <c r="H3436" s="2">
        <v>0</v>
      </c>
    </row>
    <row r="3437" spans="2:8">
      <c r="B3437" s="237" t="s">
        <v>1164</v>
      </c>
      <c r="C3437" s="237" t="s">
        <v>1312</v>
      </c>
      <c r="D3437" s="11" t="s">
        <v>464</v>
      </c>
      <c r="E3437" s="1">
        <v>0</v>
      </c>
      <c r="G3437" s="2">
        <f t="shared" si="53"/>
        <v>0</v>
      </c>
      <c r="H3437" s="2">
        <v>0</v>
      </c>
    </row>
    <row r="3438" spans="2:8">
      <c r="B3438" s="237" t="s">
        <v>1164</v>
      </c>
      <c r="C3438" s="237" t="s">
        <v>1312</v>
      </c>
      <c r="D3438" s="13" t="s">
        <v>465</v>
      </c>
      <c r="E3438" s="1">
        <v>0</v>
      </c>
      <c r="G3438" s="2">
        <f t="shared" si="53"/>
        <v>0</v>
      </c>
      <c r="H3438" s="2">
        <v>0</v>
      </c>
    </row>
    <row r="3439" spans="2:8">
      <c r="B3439" s="237" t="s">
        <v>1164</v>
      </c>
      <c r="C3439" s="237" t="s">
        <v>1312</v>
      </c>
      <c r="D3439" s="12" t="s">
        <v>937</v>
      </c>
      <c r="E3439" s="1">
        <v>0</v>
      </c>
      <c r="G3439" s="2">
        <f t="shared" si="53"/>
        <v>0</v>
      </c>
      <c r="H3439" s="2">
        <v>0</v>
      </c>
    </row>
    <row r="3440" spans="2:8">
      <c r="B3440" s="237" t="s">
        <v>1167</v>
      </c>
      <c r="C3440" s="237" t="s">
        <v>1313</v>
      </c>
      <c r="D3440" s="5" t="s">
        <v>458</v>
      </c>
      <c r="E3440" s="1">
        <v>0</v>
      </c>
      <c r="G3440" s="2">
        <f t="shared" si="53"/>
        <v>0</v>
      </c>
      <c r="H3440" s="2">
        <v>0</v>
      </c>
    </row>
    <row r="3441" spans="2:8">
      <c r="B3441" s="237" t="s">
        <v>1167</v>
      </c>
      <c r="C3441" s="237" t="s">
        <v>1313</v>
      </c>
      <c r="D3441" s="6" t="s">
        <v>459</v>
      </c>
      <c r="E3441" s="1">
        <v>0</v>
      </c>
      <c r="G3441" s="2">
        <f t="shared" si="53"/>
        <v>0</v>
      </c>
      <c r="H3441" s="2">
        <v>0</v>
      </c>
    </row>
    <row r="3442" spans="2:8">
      <c r="B3442" s="237" t="s">
        <v>1167</v>
      </c>
      <c r="C3442" s="237" t="s">
        <v>1313</v>
      </c>
      <c r="D3442" s="7" t="s">
        <v>460</v>
      </c>
      <c r="E3442" s="1">
        <v>0</v>
      </c>
      <c r="G3442" s="2">
        <f t="shared" si="53"/>
        <v>0</v>
      </c>
      <c r="H3442" s="2">
        <v>0</v>
      </c>
    </row>
    <row r="3443" spans="2:8">
      <c r="B3443" s="237" t="s">
        <v>1167</v>
      </c>
      <c r="C3443" s="237" t="s">
        <v>1313</v>
      </c>
      <c r="D3443" s="8" t="s">
        <v>461</v>
      </c>
      <c r="E3443" s="1">
        <v>0</v>
      </c>
      <c r="G3443" s="2">
        <f t="shared" si="53"/>
        <v>0</v>
      </c>
      <c r="H3443" s="2">
        <v>0</v>
      </c>
    </row>
    <row r="3444" spans="2:8">
      <c r="B3444" s="237" t="s">
        <v>1167</v>
      </c>
      <c r="C3444" s="237" t="s">
        <v>1313</v>
      </c>
      <c r="D3444" s="9" t="s">
        <v>462</v>
      </c>
      <c r="E3444" s="1">
        <v>0</v>
      </c>
      <c r="G3444" s="2">
        <f t="shared" si="53"/>
        <v>0</v>
      </c>
      <c r="H3444" s="2">
        <v>0</v>
      </c>
    </row>
    <row r="3445" spans="2:8">
      <c r="B3445" s="237" t="s">
        <v>1167</v>
      </c>
      <c r="C3445" s="237" t="s">
        <v>1313</v>
      </c>
      <c r="D3445" s="10" t="s">
        <v>463</v>
      </c>
      <c r="E3445" s="1">
        <v>0</v>
      </c>
      <c r="G3445" s="2">
        <f t="shared" si="53"/>
        <v>0</v>
      </c>
      <c r="H3445" s="2">
        <v>0</v>
      </c>
    </row>
    <row r="3446" spans="2:8">
      <c r="B3446" s="237" t="s">
        <v>1167</v>
      </c>
      <c r="C3446" s="237" t="s">
        <v>1313</v>
      </c>
      <c r="D3446" s="11" t="s">
        <v>464</v>
      </c>
      <c r="E3446" s="1">
        <v>0</v>
      </c>
      <c r="G3446" s="2">
        <f t="shared" si="53"/>
        <v>0</v>
      </c>
      <c r="H3446" s="2">
        <v>0</v>
      </c>
    </row>
    <row r="3447" spans="2:8">
      <c r="B3447" s="237" t="s">
        <v>1167</v>
      </c>
      <c r="C3447" s="237" t="s">
        <v>1313</v>
      </c>
      <c r="D3447" s="13" t="s">
        <v>465</v>
      </c>
      <c r="E3447" s="1">
        <v>0</v>
      </c>
      <c r="G3447" s="2">
        <f t="shared" si="53"/>
        <v>0</v>
      </c>
      <c r="H3447" s="2">
        <v>0</v>
      </c>
    </row>
    <row r="3448" spans="2:8">
      <c r="B3448" s="237" t="s">
        <v>1167</v>
      </c>
      <c r="C3448" s="237" t="s">
        <v>1313</v>
      </c>
      <c r="D3448" s="12" t="s">
        <v>937</v>
      </c>
      <c r="E3448" s="1">
        <v>0</v>
      </c>
      <c r="G3448" s="2">
        <f t="shared" si="53"/>
        <v>0</v>
      </c>
      <c r="H3448" s="2">
        <v>0</v>
      </c>
    </row>
    <row r="3449" spans="2:8">
      <c r="B3449" s="237" t="s">
        <v>1109</v>
      </c>
      <c r="C3449" s="237" t="s">
        <v>1314</v>
      </c>
      <c r="D3449" s="5" t="s">
        <v>458</v>
      </c>
      <c r="E3449" s="1">
        <v>0</v>
      </c>
      <c r="G3449" s="2">
        <f t="shared" si="53"/>
        <v>0</v>
      </c>
      <c r="H3449" s="2">
        <v>0</v>
      </c>
    </row>
    <row r="3450" spans="2:8">
      <c r="B3450" s="237" t="s">
        <v>1109</v>
      </c>
      <c r="C3450" s="237" t="s">
        <v>1314</v>
      </c>
      <c r="D3450" s="6" t="s">
        <v>459</v>
      </c>
      <c r="E3450" s="1">
        <v>0</v>
      </c>
      <c r="G3450" s="2">
        <f t="shared" si="53"/>
        <v>0</v>
      </c>
      <c r="H3450" s="2">
        <v>0</v>
      </c>
    </row>
    <row r="3451" spans="2:8">
      <c r="B3451" s="237" t="s">
        <v>1109</v>
      </c>
      <c r="C3451" s="237" t="s">
        <v>1314</v>
      </c>
      <c r="D3451" s="7" t="s">
        <v>460</v>
      </c>
      <c r="E3451" s="1">
        <v>0</v>
      </c>
      <c r="G3451" s="2">
        <f t="shared" si="53"/>
        <v>0</v>
      </c>
      <c r="H3451" s="2">
        <v>0</v>
      </c>
    </row>
    <row r="3452" spans="2:8">
      <c r="B3452" s="237" t="s">
        <v>1109</v>
      </c>
      <c r="C3452" s="237" t="s">
        <v>1314</v>
      </c>
      <c r="D3452" s="8" t="s">
        <v>461</v>
      </c>
      <c r="E3452" s="1">
        <v>0</v>
      </c>
      <c r="G3452" s="2">
        <f t="shared" si="53"/>
        <v>0</v>
      </c>
      <c r="H3452" s="2">
        <v>0</v>
      </c>
    </row>
    <row r="3453" spans="2:8">
      <c r="B3453" s="237" t="s">
        <v>1109</v>
      </c>
      <c r="C3453" s="237" t="s">
        <v>1314</v>
      </c>
      <c r="D3453" s="9" t="s">
        <v>462</v>
      </c>
      <c r="E3453" s="1">
        <v>0</v>
      </c>
      <c r="G3453" s="2">
        <f t="shared" si="53"/>
        <v>0</v>
      </c>
      <c r="H3453" s="2">
        <v>0</v>
      </c>
    </row>
    <row r="3454" spans="2:8">
      <c r="B3454" s="237" t="s">
        <v>1109</v>
      </c>
      <c r="C3454" s="237" t="s">
        <v>1314</v>
      </c>
      <c r="D3454" s="10" t="s">
        <v>463</v>
      </c>
      <c r="E3454" s="1">
        <v>0</v>
      </c>
      <c r="G3454" s="2">
        <f t="shared" si="53"/>
        <v>0</v>
      </c>
      <c r="H3454" s="2">
        <v>0</v>
      </c>
    </row>
    <row r="3455" spans="2:8">
      <c r="B3455" s="237" t="s">
        <v>1109</v>
      </c>
      <c r="C3455" s="237" t="s">
        <v>1314</v>
      </c>
      <c r="D3455" s="11" t="s">
        <v>464</v>
      </c>
      <c r="E3455" s="1">
        <v>0</v>
      </c>
      <c r="G3455" s="2">
        <f t="shared" si="53"/>
        <v>0</v>
      </c>
      <c r="H3455" s="2">
        <v>0</v>
      </c>
    </row>
    <row r="3456" spans="2:8">
      <c r="B3456" s="237" t="s">
        <v>1109</v>
      </c>
      <c r="C3456" s="237" t="s">
        <v>1314</v>
      </c>
      <c r="D3456" s="13" t="s">
        <v>465</v>
      </c>
      <c r="E3456" s="1">
        <v>0</v>
      </c>
      <c r="G3456" s="2">
        <f t="shared" si="53"/>
        <v>0</v>
      </c>
      <c r="H3456" s="2">
        <v>0</v>
      </c>
    </row>
    <row r="3457" spans="2:8">
      <c r="B3457" s="237" t="s">
        <v>1109</v>
      </c>
      <c r="C3457" s="237" t="s">
        <v>1314</v>
      </c>
      <c r="D3457" s="12" t="s">
        <v>937</v>
      </c>
      <c r="E3457" s="1">
        <v>0</v>
      </c>
      <c r="G3457" s="2">
        <f t="shared" si="53"/>
        <v>0</v>
      </c>
      <c r="H3457" s="2">
        <v>0</v>
      </c>
    </row>
    <row r="3458" spans="2:8">
      <c r="B3458" s="237" t="s">
        <v>1145</v>
      </c>
      <c r="C3458" s="237" t="s">
        <v>1315</v>
      </c>
      <c r="D3458" s="5" t="s">
        <v>458</v>
      </c>
      <c r="E3458" s="1">
        <v>0</v>
      </c>
      <c r="G3458" s="2">
        <f t="shared" ref="G3458:G3521" si="54">E3458*F3458</f>
        <v>0</v>
      </c>
      <c r="H3458" s="2">
        <v>0</v>
      </c>
    </row>
    <row r="3459" spans="2:8">
      <c r="B3459" s="237" t="s">
        <v>1145</v>
      </c>
      <c r="C3459" s="237" t="s">
        <v>1315</v>
      </c>
      <c r="D3459" s="6" t="s">
        <v>459</v>
      </c>
      <c r="E3459" s="1">
        <v>0</v>
      </c>
      <c r="G3459" s="2">
        <f t="shared" si="54"/>
        <v>0</v>
      </c>
      <c r="H3459" s="2">
        <v>0</v>
      </c>
    </row>
    <row r="3460" spans="2:8">
      <c r="B3460" s="237" t="s">
        <v>1145</v>
      </c>
      <c r="C3460" s="237" t="s">
        <v>1315</v>
      </c>
      <c r="D3460" s="7" t="s">
        <v>460</v>
      </c>
      <c r="E3460" s="1">
        <v>0</v>
      </c>
      <c r="G3460" s="2">
        <f t="shared" si="54"/>
        <v>0</v>
      </c>
      <c r="H3460" s="2">
        <v>0</v>
      </c>
    </row>
    <row r="3461" spans="2:8">
      <c r="B3461" s="237" t="s">
        <v>1145</v>
      </c>
      <c r="C3461" s="237" t="s">
        <v>1315</v>
      </c>
      <c r="D3461" s="8" t="s">
        <v>461</v>
      </c>
      <c r="E3461" s="1">
        <v>0</v>
      </c>
      <c r="G3461" s="2">
        <f t="shared" si="54"/>
        <v>0</v>
      </c>
      <c r="H3461" s="2">
        <v>0</v>
      </c>
    </row>
    <row r="3462" spans="2:8">
      <c r="B3462" s="237" t="s">
        <v>1145</v>
      </c>
      <c r="C3462" s="237" t="s">
        <v>1315</v>
      </c>
      <c r="D3462" s="9" t="s">
        <v>462</v>
      </c>
      <c r="E3462" s="1">
        <v>0</v>
      </c>
      <c r="G3462" s="2">
        <f t="shared" si="54"/>
        <v>0</v>
      </c>
      <c r="H3462" s="2">
        <v>0</v>
      </c>
    </row>
    <row r="3463" spans="2:8">
      <c r="B3463" s="237" t="s">
        <v>1145</v>
      </c>
      <c r="C3463" s="237" t="s">
        <v>1315</v>
      </c>
      <c r="D3463" s="10" t="s">
        <v>463</v>
      </c>
      <c r="E3463" s="1">
        <v>0</v>
      </c>
      <c r="G3463" s="2">
        <f t="shared" si="54"/>
        <v>0</v>
      </c>
      <c r="H3463" s="2">
        <v>0</v>
      </c>
    </row>
    <row r="3464" spans="2:8">
      <c r="B3464" s="237" t="s">
        <v>1145</v>
      </c>
      <c r="C3464" s="237" t="s">
        <v>1315</v>
      </c>
      <c r="D3464" s="11" t="s">
        <v>464</v>
      </c>
      <c r="E3464" s="1">
        <v>0</v>
      </c>
      <c r="G3464" s="2">
        <f t="shared" si="54"/>
        <v>0</v>
      </c>
      <c r="H3464" s="2">
        <v>0</v>
      </c>
    </row>
    <row r="3465" spans="2:8">
      <c r="B3465" s="237" t="s">
        <v>1145</v>
      </c>
      <c r="C3465" s="237" t="s">
        <v>1315</v>
      </c>
      <c r="D3465" s="13" t="s">
        <v>465</v>
      </c>
      <c r="E3465" s="1">
        <v>0</v>
      </c>
      <c r="G3465" s="2">
        <f t="shared" si="54"/>
        <v>0</v>
      </c>
      <c r="H3465" s="2">
        <v>0</v>
      </c>
    </row>
    <row r="3466" spans="2:8">
      <c r="B3466" s="237" t="s">
        <v>1145</v>
      </c>
      <c r="C3466" s="237" t="s">
        <v>1315</v>
      </c>
      <c r="D3466" s="12" t="s">
        <v>937</v>
      </c>
      <c r="E3466" s="1">
        <v>0</v>
      </c>
      <c r="G3466" s="2">
        <f t="shared" si="54"/>
        <v>0</v>
      </c>
      <c r="H3466" s="2">
        <v>0</v>
      </c>
    </row>
    <row r="3467" spans="2:8">
      <c r="B3467" s="237" t="s">
        <v>1126</v>
      </c>
      <c r="C3467" s="237" t="s">
        <v>1316</v>
      </c>
      <c r="D3467" s="5" t="s">
        <v>458</v>
      </c>
      <c r="E3467" s="1">
        <v>0</v>
      </c>
      <c r="G3467" s="2">
        <f t="shared" si="54"/>
        <v>0</v>
      </c>
      <c r="H3467" s="2">
        <v>0</v>
      </c>
    </row>
    <row r="3468" spans="2:8">
      <c r="B3468" s="237" t="s">
        <v>1126</v>
      </c>
      <c r="C3468" s="237" t="s">
        <v>1316</v>
      </c>
      <c r="D3468" s="6" t="s">
        <v>459</v>
      </c>
      <c r="E3468" s="1">
        <v>0</v>
      </c>
      <c r="G3468" s="2">
        <f t="shared" si="54"/>
        <v>0</v>
      </c>
      <c r="H3468" s="2">
        <v>0</v>
      </c>
    </row>
    <row r="3469" spans="2:8">
      <c r="B3469" s="237" t="s">
        <v>1126</v>
      </c>
      <c r="C3469" s="237" t="s">
        <v>1316</v>
      </c>
      <c r="D3469" s="7" t="s">
        <v>460</v>
      </c>
      <c r="E3469" s="1">
        <v>0</v>
      </c>
      <c r="G3469" s="2">
        <f t="shared" si="54"/>
        <v>0</v>
      </c>
      <c r="H3469" s="2">
        <v>0</v>
      </c>
    </row>
    <row r="3470" spans="2:8">
      <c r="B3470" s="237" t="s">
        <v>1126</v>
      </c>
      <c r="C3470" s="237" t="s">
        <v>1316</v>
      </c>
      <c r="D3470" s="8" t="s">
        <v>461</v>
      </c>
      <c r="E3470" s="1">
        <v>0</v>
      </c>
      <c r="G3470" s="2">
        <f t="shared" si="54"/>
        <v>0</v>
      </c>
      <c r="H3470" s="2">
        <v>0</v>
      </c>
    </row>
    <row r="3471" spans="2:8">
      <c r="B3471" s="237" t="s">
        <v>1126</v>
      </c>
      <c r="C3471" s="237" t="s">
        <v>1316</v>
      </c>
      <c r="D3471" s="9" t="s">
        <v>462</v>
      </c>
      <c r="E3471" s="1">
        <v>0</v>
      </c>
      <c r="G3471" s="2">
        <f t="shared" si="54"/>
        <v>0</v>
      </c>
      <c r="H3471" s="2">
        <v>0</v>
      </c>
    </row>
    <row r="3472" spans="2:8">
      <c r="B3472" s="237" t="s">
        <v>1126</v>
      </c>
      <c r="C3472" s="237" t="s">
        <v>1316</v>
      </c>
      <c r="D3472" s="10" t="s">
        <v>463</v>
      </c>
      <c r="E3472" s="1">
        <v>0</v>
      </c>
      <c r="G3472" s="2">
        <f t="shared" si="54"/>
        <v>0</v>
      </c>
      <c r="H3472" s="2">
        <v>0</v>
      </c>
    </row>
    <row r="3473" spans="2:8">
      <c r="B3473" s="237" t="s">
        <v>1126</v>
      </c>
      <c r="C3473" s="237" t="s">
        <v>1316</v>
      </c>
      <c r="D3473" s="11" t="s">
        <v>464</v>
      </c>
      <c r="E3473" s="1">
        <v>0</v>
      </c>
      <c r="G3473" s="2">
        <f t="shared" si="54"/>
        <v>0</v>
      </c>
      <c r="H3473" s="2">
        <v>0</v>
      </c>
    </row>
    <row r="3474" spans="2:8">
      <c r="B3474" s="237" t="s">
        <v>1126</v>
      </c>
      <c r="C3474" s="237" t="s">
        <v>1316</v>
      </c>
      <c r="D3474" s="13" t="s">
        <v>465</v>
      </c>
      <c r="E3474" s="1">
        <v>0</v>
      </c>
      <c r="G3474" s="2">
        <f t="shared" si="54"/>
        <v>0</v>
      </c>
      <c r="H3474" s="2">
        <v>0</v>
      </c>
    </row>
    <row r="3475" spans="2:8">
      <c r="B3475" s="237" t="s">
        <v>1126</v>
      </c>
      <c r="C3475" s="237" t="s">
        <v>1316</v>
      </c>
      <c r="D3475" s="12" t="s">
        <v>937</v>
      </c>
      <c r="E3475" s="1">
        <v>0</v>
      </c>
      <c r="G3475" s="2">
        <f t="shared" si="54"/>
        <v>0</v>
      </c>
      <c r="H3475" s="2">
        <v>0</v>
      </c>
    </row>
    <row r="3476" spans="2:8">
      <c r="B3476" s="237" t="s">
        <v>1180</v>
      </c>
      <c r="C3476" s="237" t="s">
        <v>1317</v>
      </c>
      <c r="D3476" s="5" t="s">
        <v>458</v>
      </c>
      <c r="E3476" s="1">
        <v>0</v>
      </c>
      <c r="G3476" s="2">
        <f t="shared" si="54"/>
        <v>0</v>
      </c>
      <c r="H3476" s="2">
        <v>0</v>
      </c>
    </row>
    <row r="3477" spans="2:8">
      <c r="B3477" s="237" t="s">
        <v>1180</v>
      </c>
      <c r="C3477" s="237" t="s">
        <v>1317</v>
      </c>
      <c r="D3477" s="6" t="s">
        <v>459</v>
      </c>
      <c r="E3477" s="1">
        <v>0</v>
      </c>
      <c r="G3477" s="2">
        <f t="shared" si="54"/>
        <v>0</v>
      </c>
      <c r="H3477" s="2">
        <v>0</v>
      </c>
    </row>
    <row r="3478" spans="2:8">
      <c r="B3478" s="237" t="s">
        <v>1180</v>
      </c>
      <c r="C3478" s="237" t="s">
        <v>1317</v>
      </c>
      <c r="D3478" s="7" t="s">
        <v>460</v>
      </c>
      <c r="E3478" s="1">
        <v>0</v>
      </c>
      <c r="G3478" s="2">
        <f t="shared" si="54"/>
        <v>0</v>
      </c>
      <c r="H3478" s="2">
        <v>0</v>
      </c>
    </row>
    <row r="3479" spans="2:8">
      <c r="B3479" s="237" t="s">
        <v>1180</v>
      </c>
      <c r="C3479" s="237" t="s">
        <v>1317</v>
      </c>
      <c r="D3479" s="8" t="s">
        <v>461</v>
      </c>
      <c r="E3479" s="1">
        <v>0</v>
      </c>
      <c r="G3479" s="2">
        <f t="shared" si="54"/>
        <v>0</v>
      </c>
      <c r="H3479" s="2">
        <v>0</v>
      </c>
    </row>
    <row r="3480" spans="2:8">
      <c r="B3480" s="237" t="s">
        <v>1180</v>
      </c>
      <c r="C3480" s="237" t="s">
        <v>1317</v>
      </c>
      <c r="D3480" s="9" t="s">
        <v>462</v>
      </c>
      <c r="E3480" s="1">
        <v>0</v>
      </c>
      <c r="G3480" s="2">
        <f t="shared" si="54"/>
        <v>0</v>
      </c>
      <c r="H3480" s="2">
        <v>0</v>
      </c>
    </row>
    <row r="3481" spans="2:8">
      <c r="B3481" s="237" t="s">
        <v>1180</v>
      </c>
      <c r="C3481" s="237" t="s">
        <v>1317</v>
      </c>
      <c r="D3481" s="10" t="s">
        <v>463</v>
      </c>
      <c r="E3481" s="1">
        <v>0</v>
      </c>
      <c r="G3481" s="2">
        <f t="shared" si="54"/>
        <v>0</v>
      </c>
      <c r="H3481" s="2">
        <v>0</v>
      </c>
    </row>
    <row r="3482" spans="2:8">
      <c r="B3482" s="237" t="s">
        <v>1180</v>
      </c>
      <c r="C3482" s="237" t="s">
        <v>1317</v>
      </c>
      <c r="D3482" s="11" t="s">
        <v>464</v>
      </c>
      <c r="E3482" s="1">
        <v>0</v>
      </c>
      <c r="G3482" s="2">
        <f t="shared" si="54"/>
        <v>0</v>
      </c>
      <c r="H3482" s="2">
        <v>0</v>
      </c>
    </row>
    <row r="3483" spans="2:8">
      <c r="B3483" s="237" t="s">
        <v>1180</v>
      </c>
      <c r="C3483" s="237" t="s">
        <v>1317</v>
      </c>
      <c r="D3483" s="13" t="s">
        <v>465</v>
      </c>
      <c r="E3483" s="1">
        <v>0</v>
      </c>
      <c r="G3483" s="2">
        <f t="shared" si="54"/>
        <v>0</v>
      </c>
      <c r="H3483" s="2">
        <v>0</v>
      </c>
    </row>
    <row r="3484" spans="2:8">
      <c r="B3484" s="237" t="s">
        <v>1180</v>
      </c>
      <c r="C3484" s="237" t="s">
        <v>1317</v>
      </c>
      <c r="D3484" s="12" t="s">
        <v>937</v>
      </c>
      <c r="E3484" s="1">
        <v>0</v>
      </c>
      <c r="G3484" s="2">
        <f t="shared" si="54"/>
        <v>0</v>
      </c>
      <c r="H3484" s="2">
        <v>0</v>
      </c>
    </row>
    <row r="3485" spans="2:8">
      <c r="B3485" s="237" t="s">
        <v>1179</v>
      </c>
      <c r="C3485" s="237" t="s">
        <v>1318</v>
      </c>
      <c r="D3485" s="5" t="s">
        <v>458</v>
      </c>
      <c r="E3485" s="1">
        <v>0</v>
      </c>
      <c r="G3485" s="2">
        <f t="shared" si="54"/>
        <v>0</v>
      </c>
      <c r="H3485" s="2">
        <v>0</v>
      </c>
    </row>
    <row r="3486" spans="2:8">
      <c r="B3486" s="237" t="s">
        <v>1179</v>
      </c>
      <c r="C3486" s="237" t="s">
        <v>1318</v>
      </c>
      <c r="D3486" s="6" t="s">
        <v>459</v>
      </c>
      <c r="E3486" s="1">
        <v>0</v>
      </c>
      <c r="G3486" s="2">
        <f t="shared" si="54"/>
        <v>0</v>
      </c>
      <c r="H3486" s="2">
        <v>0</v>
      </c>
    </row>
    <row r="3487" spans="2:8">
      <c r="B3487" s="237" t="s">
        <v>1179</v>
      </c>
      <c r="C3487" s="237" t="s">
        <v>1318</v>
      </c>
      <c r="D3487" s="7" t="s">
        <v>460</v>
      </c>
      <c r="E3487" s="1">
        <v>0</v>
      </c>
      <c r="G3487" s="2">
        <f t="shared" si="54"/>
        <v>0</v>
      </c>
      <c r="H3487" s="2">
        <v>0</v>
      </c>
    </row>
    <row r="3488" spans="2:8">
      <c r="B3488" s="237" t="s">
        <v>1179</v>
      </c>
      <c r="C3488" s="237" t="s">
        <v>1318</v>
      </c>
      <c r="D3488" s="8" t="s">
        <v>461</v>
      </c>
      <c r="E3488" s="1">
        <v>0</v>
      </c>
      <c r="G3488" s="2">
        <f t="shared" si="54"/>
        <v>0</v>
      </c>
      <c r="H3488" s="2">
        <v>0</v>
      </c>
    </row>
    <row r="3489" spans="2:8">
      <c r="B3489" s="237" t="s">
        <v>1179</v>
      </c>
      <c r="C3489" s="237" t="s">
        <v>1318</v>
      </c>
      <c r="D3489" s="9" t="s">
        <v>462</v>
      </c>
      <c r="E3489" s="1">
        <v>0</v>
      </c>
      <c r="G3489" s="2">
        <f t="shared" si="54"/>
        <v>0</v>
      </c>
      <c r="H3489" s="2">
        <v>0</v>
      </c>
    </row>
    <row r="3490" spans="2:8">
      <c r="B3490" s="237" t="s">
        <v>1179</v>
      </c>
      <c r="C3490" s="237" t="s">
        <v>1318</v>
      </c>
      <c r="D3490" s="10" t="s">
        <v>463</v>
      </c>
      <c r="E3490" s="1">
        <v>0</v>
      </c>
      <c r="G3490" s="2">
        <f t="shared" si="54"/>
        <v>0</v>
      </c>
      <c r="H3490" s="2">
        <v>0</v>
      </c>
    </row>
    <row r="3491" spans="2:8">
      <c r="B3491" s="237" t="s">
        <v>1179</v>
      </c>
      <c r="C3491" s="237" t="s">
        <v>1318</v>
      </c>
      <c r="D3491" s="11" t="s">
        <v>464</v>
      </c>
      <c r="E3491" s="1">
        <v>0</v>
      </c>
      <c r="G3491" s="2">
        <f t="shared" si="54"/>
        <v>0</v>
      </c>
      <c r="H3491" s="2">
        <v>0</v>
      </c>
    </row>
    <row r="3492" spans="2:8">
      <c r="B3492" s="237" t="s">
        <v>1179</v>
      </c>
      <c r="C3492" s="237" t="s">
        <v>1318</v>
      </c>
      <c r="D3492" s="13" t="s">
        <v>465</v>
      </c>
      <c r="E3492" s="1">
        <v>0</v>
      </c>
      <c r="G3492" s="2">
        <f t="shared" si="54"/>
        <v>0</v>
      </c>
      <c r="H3492" s="2">
        <v>0</v>
      </c>
    </row>
    <row r="3493" spans="2:8">
      <c r="B3493" s="237" t="s">
        <v>1179</v>
      </c>
      <c r="C3493" s="237" t="s">
        <v>1318</v>
      </c>
      <c r="D3493" s="12" t="s">
        <v>937</v>
      </c>
      <c r="E3493" s="1">
        <v>0</v>
      </c>
      <c r="G3493" s="2">
        <f t="shared" si="54"/>
        <v>0</v>
      </c>
      <c r="H3493" s="2">
        <v>0</v>
      </c>
    </row>
    <row r="3494" spans="2:8">
      <c r="B3494" s="237" t="s">
        <v>1124</v>
      </c>
      <c r="C3494" s="237" t="s">
        <v>1319</v>
      </c>
      <c r="D3494" s="5" t="s">
        <v>458</v>
      </c>
      <c r="E3494" s="1">
        <v>0</v>
      </c>
      <c r="G3494" s="2">
        <f t="shared" si="54"/>
        <v>0</v>
      </c>
      <c r="H3494" s="2">
        <v>0</v>
      </c>
    </row>
    <row r="3495" spans="2:8">
      <c r="B3495" s="237" t="s">
        <v>1124</v>
      </c>
      <c r="C3495" s="237" t="s">
        <v>1319</v>
      </c>
      <c r="D3495" s="6" t="s">
        <v>459</v>
      </c>
      <c r="E3495" s="1">
        <v>0</v>
      </c>
      <c r="G3495" s="2">
        <f t="shared" si="54"/>
        <v>0</v>
      </c>
      <c r="H3495" s="2">
        <v>0</v>
      </c>
    </row>
    <row r="3496" spans="2:8">
      <c r="B3496" s="237" t="s">
        <v>1124</v>
      </c>
      <c r="C3496" s="237" t="s">
        <v>1319</v>
      </c>
      <c r="D3496" s="7" t="s">
        <v>460</v>
      </c>
      <c r="E3496" s="1">
        <v>0</v>
      </c>
      <c r="G3496" s="2">
        <f t="shared" si="54"/>
        <v>0</v>
      </c>
      <c r="H3496" s="2">
        <v>0</v>
      </c>
    </row>
    <row r="3497" spans="2:8">
      <c r="B3497" s="237" t="s">
        <v>1124</v>
      </c>
      <c r="C3497" s="237" t="s">
        <v>1319</v>
      </c>
      <c r="D3497" s="8" t="s">
        <v>461</v>
      </c>
      <c r="E3497" s="1">
        <v>0</v>
      </c>
      <c r="G3497" s="2">
        <f t="shared" si="54"/>
        <v>0</v>
      </c>
      <c r="H3497" s="2">
        <v>0</v>
      </c>
    </row>
    <row r="3498" spans="2:8">
      <c r="B3498" s="237" t="s">
        <v>1124</v>
      </c>
      <c r="C3498" s="237" t="s">
        <v>1319</v>
      </c>
      <c r="D3498" s="9" t="s">
        <v>462</v>
      </c>
      <c r="E3498" s="1">
        <v>0</v>
      </c>
      <c r="G3498" s="2">
        <f t="shared" si="54"/>
        <v>0</v>
      </c>
      <c r="H3498" s="2">
        <v>0</v>
      </c>
    </row>
    <row r="3499" spans="2:8">
      <c r="B3499" s="237" t="s">
        <v>1124</v>
      </c>
      <c r="C3499" s="237" t="s">
        <v>1319</v>
      </c>
      <c r="D3499" s="10" t="s">
        <v>463</v>
      </c>
      <c r="E3499" s="1">
        <v>0</v>
      </c>
      <c r="G3499" s="2">
        <f t="shared" si="54"/>
        <v>0</v>
      </c>
      <c r="H3499" s="2">
        <v>0</v>
      </c>
    </row>
    <row r="3500" spans="2:8">
      <c r="B3500" s="237" t="s">
        <v>1124</v>
      </c>
      <c r="C3500" s="237" t="s">
        <v>1319</v>
      </c>
      <c r="D3500" s="11" t="s">
        <v>464</v>
      </c>
      <c r="E3500" s="1">
        <v>0</v>
      </c>
      <c r="G3500" s="2">
        <f t="shared" si="54"/>
        <v>0</v>
      </c>
      <c r="H3500" s="2">
        <v>0</v>
      </c>
    </row>
    <row r="3501" spans="2:8">
      <c r="B3501" s="237" t="s">
        <v>1124</v>
      </c>
      <c r="C3501" s="237" t="s">
        <v>1319</v>
      </c>
      <c r="D3501" s="13" t="s">
        <v>465</v>
      </c>
      <c r="E3501" s="1">
        <v>0</v>
      </c>
      <c r="G3501" s="2">
        <f t="shared" si="54"/>
        <v>0</v>
      </c>
      <c r="H3501" s="2">
        <v>0</v>
      </c>
    </row>
    <row r="3502" spans="2:8">
      <c r="B3502" s="237" t="s">
        <v>1124</v>
      </c>
      <c r="C3502" s="237" t="s">
        <v>1319</v>
      </c>
      <c r="D3502" s="12" t="s">
        <v>937</v>
      </c>
      <c r="E3502" s="1">
        <v>0</v>
      </c>
      <c r="G3502" s="2">
        <f t="shared" si="54"/>
        <v>0</v>
      </c>
      <c r="H3502" s="2">
        <v>0</v>
      </c>
    </row>
    <row r="3503" spans="2:8">
      <c r="B3503" s="237" t="s">
        <v>1168</v>
      </c>
      <c r="C3503" s="237" t="s">
        <v>1320</v>
      </c>
      <c r="D3503" s="5" t="s">
        <v>458</v>
      </c>
      <c r="E3503" s="1">
        <v>0</v>
      </c>
      <c r="G3503" s="2">
        <f t="shared" si="54"/>
        <v>0</v>
      </c>
      <c r="H3503" s="2">
        <v>0</v>
      </c>
    </row>
    <row r="3504" spans="2:8">
      <c r="B3504" s="237" t="s">
        <v>1168</v>
      </c>
      <c r="C3504" s="237" t="s">
        <v>1320</v>
      </c>
      <c r="D3504" s="6" t="s">
        <v>459</v>
      </c>
      <c r="E3504" s="1">
        <v>0</v>
      </c>
      <c r="G3504" s="2">
        <f t="shared" si="54"/>
        <v>0</v>
      </c>
      <c r="H3504" s="2">
        <v>0</v>
      </c>
    </row>
    <row r="3505" spans="2:8">
      <c r="B3505" s="237" t="s">
        <v>1168</v>
      </c>
      <c r="C3505" s="237" t="s">
        <v>1320</v>
      </c>
      <c r="D3505" s="7" t="s">
        <v>460</v>
      </c>
      <c r="E3505" s="1">
        <v>0</v>
      </c>
      <c r="G3505" s="2">
        <f t="shared" si="54"/>
        <v>0</v>
      </c>
      <c r="H3505" s="2">
        <v>0</v>
      </c>
    </row>
    <row r="3506" spans="2:8">
      <c r="B3506" s="237" t="s">
        <v>1168</v>
      </c>
      <c r="C3506" s="237" t="s">
        <v>1320</v>
      </c>
      <c r="D3506" s="8" t="s">
        <v>461</v>
      </c>
      <c r="E3506" s="1">
        <v>0</v>
      </c>
      <c r="G3506" s="2">
        <f t="shared" si="54"/>
        <v>0</v>
      </c>
      <c r="H3506" s="2">
        <v>0</v>
      </c>
    </row>
    <row r="3507" spans="2:8">
      <c r="B3507" s="237" t="s">
        <v>1168</v>
      </c>
      <c r="C3507" s="237" t="s">
        <v>1320</v>
      </c>
      <c r="D3507" s="9" t="s">
        <v>462</v>
      </c>
      <c r="E3507" s="1">
        <v>0</v>
      </c>
      <c r="G3507" s="2">
        <f t="shared" si="54"/>
        <v>0</v>
      </c>
      <c r="H3507" s="2">
        <v>0</v>
      </c>
    </row>
    <row r="3508" spans="2:8">
      <c r="B3508" s="237" t="s">
        <v>1168</v>
      </c>
      <c r="C3508" s="237" t="s">
        <v>1320</v>
      </c>
      <c r="D3508" s="10" t="s">
        <v>463</v>
      </c>
      <c r="E3508" s="1">
        <v>0</v>
      </c>
      <c r="G3508" s="2">
        <f t="shared" si="54"/>
        <v>0</v>
      </c>
      <c r="H3508" s="2">
        <v>0</v>
      </c>
    </row>
    <row r="3509" spans="2:8">
      <c r="B3509" s="237" t="s">
        <v>1168</v>
      </c>
      <c r="C3509" s="237" t="s">
        <v>1320</v>
      </c>
      <c r="D3509" s="11" t="s">
        <v>464</v>
      </c>
      <c r="E3509" s="1">
        <v>0</v>
      </c>
      <c r="G3509" s="2">
        <f t="shared" si="54"/>
        <v>0</v>
      </c>
      <c r="H3509" s="2">
        <v>0</v>
      </c>
    </row>
    <row r="3510" spans="2:8">
      <c r="B3510" s="237" t="s">
        <v>1168</v>
      </c>
      <c r="C3510" s="237" t="s">
        <v>1320</v>
      </c>
      <c r="D3510" s="13" t="s">
        <v>465</v>
      </c>
      <c r="E3510" s="1">
        <v>0</v>
      </c>
      <c r="G3510" s="2">
        <f t="shared" si="54"/>
        <v>0</v>
      </c>
      <c r="H3510" s="2">
        <v>0</v>
      </c>
    </row>
    <row r="3511" spans="2:8">
      <c r="B3511" s="237" t="s">
        <v>1168</v>
      </c>
      <c r="C3511" s="237" t="s">
        <v>1320</v>
      </c>
      <c r="D3511" s="12" t="s">
        <v>937</v>
      </c>
      <c r="E3511" s="1">
        <v>0</v>
      </c>
      <c r="G3511" s="2">
        <f t="shared" si="54"/>
        <v>0</v>
      </c>
      <c r="H3511" s="2">
        <v>0</v>
      </c>
    </row>
    <row r="3512" spans="2:8">
      <c r="B3512" s="237" t="s">
        <v>1120</v>
      </c>
      <c r="C3512" s="237" t="s">
        <v>1321</v>
      </c>
      <c r="D3512" s="5" t="s">
        <v>458</v>
      </c>
      <c r="E3512" s="1">
        <v>0</v>
      </c>
      <c r="G3512" s="2">
        <f t="shared" si="54"/>
        <v>0</v>
      </c>
      <c r="H3512" s="2">
        <v>0</v>
      </c>
    </row>
    <row r="3513" spans="2:8">
      <c r="B3513" s="237" t="s">
        <v>1120</v>
      </c>
      <c r="C3513" s="237" t="s">
        <v>1321</v>
      </c>
      <c r="D3513" s="6" t="s">
        <v>459</v>
      </c>
      <c r="E3513" s="1">
        <v>0</v>
      </c>
      <c r="G3513" s="2">
        <f t="shared" si="54"/>
        <v>0</v>
      </c>
      <c r="H3513" s="2">
        <v>0</v>
      </c>
    </row>
    <row r="3514" spans="2:8">
      <c r="B3514" s="237" t="s">
        <v>1120</v>
      </c>
      <c r="C3514" s="237" t="s">
        <v>1321</v>
      </c>
      <c r="D3514" s="7" t="s">
        <v>460</v>
      </c>
      <c r="E3514" s="1">
        <v>0</v>
      </c>
      <c r="G3514" s="2">
        <f t="shared" si="54"/>
        <v>0</v>
      </c>
      <c r="H3514" s="2">
        <v>0</v>
      </c>
    </row>
    <row r="3515" spans="2:8">
      <c r="B3515" s="237" t="s">
        <v>1120</v>
      </c>
      <c r="C3515" s="237" t="s">
        <v>1321</v>
      </c>
      <c r="D3515" s="8" t="s">
        <v>461</v>
      </c>
      <c r="E3515" s="1">
        <v>0</v>
      </c>
      <c r="G3515" s="2">
        <f t="shared" si="54"/>
        <v>0</v>
      </c>
      <c r="H3515" s="2">
        <v>0</v>
      </c>
    </row>
    <row r="3516" spans="2:8">
      <c r="B3516" s="237" t="s">
        <v>1120</v>
      </c>
      <c r="C3516" s="237" t="s">
        <v>1321</v>
      </c>
      <c r="D3516" s="9" t="s">
        <v>462</v>
      </c>
      <c r="E3516" s="1">
        <v>0</v>
      </c>
      <c r="G3516" s="2">
        <f t="shared" si="54"/>
        <v>0</v>
      </c>
      <c r="H3516" s="2">
        <v>0</v>
      </c>
    </row>
    <row r="3517" spans="2:8">
      <c r="B3517" s="237" t="s">
        <v>1120</v>
      </c>
      <c r="C3517" s="237" t="s">
        <v>1321</v>
      </c>
      <c r="D3517" s="10" t="s">
        <v>463</v>
      </c>
      <c r="E3517" s="1">
        <v>0</v>
      </c>
      <c r="G3517" s="2">
        <f t="shared" si="54"/>
        <v>0</v>
      </c>
      <c r="H3517" s="2">
        <v>0</v>
      </c>
    </row>
    <row r="3518" spans="2:8">
      <c r="B3518" s="237" t="s">
        <v>1120</v>
      </c>
      <c r="C3518" s="237" t="s">
        <v>1321</v>
      </c>
      <c r="D3518" s="11" t="s">
        <v>464</v>
      </c>
      <c r="E3518" s="1">
        <v>0</v>
      </c>
      <c r="G3518" s="2">
        <f t="shared" si="54"/>
        <v>0</v>
      </c>
      <c r="H3518" s="2">
        <v>0</v>
      </c>
    </row>
    <row r="3519" spans="2:8">
      <c r="B3519" s="237" t="s">
        <v>1120</v>
      </c>
      <c r="C3519" s="237" t="s">
        <v>1321</v>
      </c>
      <c r="D3519" s="13" t="s">
        <v>465</v>
      </c>
      <c r="E3519" s="1">
        <v>0</v>
      </c>
      <c r="G3519" s="2">
        <f t="shared" si="54"/>
        <v>0</v>
      </c>
      <c r="H3519" s="2">
        <v>0</v>
      </c>
    </row>
    <row r="3520" spans="2:8">
      <c r="B3520" s="237" t="s">
        <v>1120</v>
      </c>
      <c r="C3520" s="237" t="s">
        <v>1321</v>
      </c>
      <c r="D3520" s="12" t="s">
        <v>937</v>
      </c>
      <c r="E3520" s="1">
        <v>0</v>
      </c>
      <c r="G3520" s="2">
        <f t="shared" si="54"/>
        <v>0</v>
      </c>
      <c r="H3520" s="2">
        <v>0</v>
      </c>
    </row>
    <row r="3521" spans="2:8">
      <c r="B3521" s="237" t="s">
        <v>1152</v>
      </c>
      <c r="C3521" s="237" t="s">
        <v>1322</v>
      </c>
      <c r="D3521" s="5" t="s">
        <v>458</v>
      </c>
      <c r="E3521" s="1">
        <v>0</v>
      </c>
      <c r="G3521" s="2">
        <f t="shared" si="54"/>
        <v>0</v>
      </c>
      <c r="H3521" s="2">
        <v>0</v>
      </c>
    </row>
    <row r="3522" spans="2:8">
      <c r="B3522" s="237" t="s">
        <v>1152</v>
      </c>
      <c r="C3522" s="237" t="s">
        <v>1322</v>
      </c>
      <c r="D3522" s="6" t="s">
        <v>459</v>
      </c>
      <c r="E3522" s="1">
        <v>0</v>
      </c>
      <c r="G3522" s="2">
        <f t="shared" ref="G3522:G3585" si="55">E3522*F3522</f>
        <v>0</v>
      </c>
      <c r="H3522" s="2">
        <v>0</v>
      </c>
    </row>
    <row r="3523" spans="2:8">
      <c r="B3523" s="237" t="s">
        <v>1152</v>
      </c>
      <c r="C3523" s="237" t="s">
        <v>1322</v>
      </c>
      <c r="D3523" s="7" t="s">
        <v>460</v>
      </c>
      <c r="E3523" s="1">
        <v>0</v>
      </c>
      <c r="G3523" s="2">
        <f t="shared" si="55"/>
        <v>0</v>
      </c>
      <c r="H3523" s="2">
        <v>0</v>
      </c>
    </row>
    <row r="3524" spans="2:8">
      <c r="B3524" s="237" t="s">
        <v>1152</v>
      </c>
      <c r="C3524" s="237" t="s">
        <v>1322</v>
      </c>
      <c r="D3524" s="8" t="s">
        <v>461</v>
      </c>
      <c r="E3524" s="1">
        <v>0</v>
      </c>
      <c r="G3524" s="2">
        <f t="shared" si="55"/>
        <v>0</v>
      </c>
      <c r="H3524" s="2">
        <v>0</v>
      </c>
    </row>
    <row r="3525" spans="2:8">
      <c r="B3525" s="237" t="s">
        <v>1152</v>
      </c>
      <c r="C3525" s="237" t="s">
        <v>1322</v>
      </c>
      <c r="D3525" s="9" t="s">
        <v>462</v>
      </c>
      <c r="E3525" s="1">
        <v>0</v>
      </c>
      <c r="G3525" s="2">
        <f t="shared" si="55"/>
        <v>0</v>
      </c>
      <c r="H3525" s="2">
        <v>0</v>
      </c>
    </row>
    <row r="3526" spans="2:8">
      <c r="B3526" s="237" t="s">
        <v>1152</v>
      </c>
      <c r="C3526" s="237" t="s">
        <v>1322</v>
      </c>
      <c r="D3526" s="10" t="s">
        <v>463</v>
      </c>
      <c r="E3526" s="1">
        <v>0</v>
      </c>
      <c r="G3526" s="2">
        <f t="shared" si="55"/>
        <v>0</v>
      </c>
      <c r="H3526" s="2">
        <v>0</v>
      </c>
    </row>
    <row r="3527" spans="2:8">
      <c r="B3527" s="237" t="s">
        <v>1152</v>
      </c>
      <c r="C3527" s="237" t="s">
        <v>1322</v>
      </c>
      <c r="D3527" s="11" t="s">
        <v>464</v>
      </c>
      <c r="E3527" s="1">
        <v>0</v>
      </c>
      <c r="G3527" s="2">
        <f t="shared" si="55"/>
        <v>0</v>
      </c>
      <c r="H3527" s="2">
        <v>0</v>
      </c>
    </row>
    <row r="3528" spans="2:8">
      <c r="B3528" s="237" t="s">
        <v>1152</v>
      </c>
      <c r="C3528" s="237" t="s">
        <v>1322</v>
      </c>
      <c r="D3528" s="13" t="s">
        <v>465</v>
      </c>
      <c r="E3528" s="1">
        <v>0</v>
      </c>
      <c r="G3528" s="2">
        <f t="shared" si="55"/>
        <v>0</v>
      </c>
      <c r="H3528" s="2">
        <v>0</v>
      </c>
    </row>
    <row r="3529" spans="2:8">
      <c r="B3529" s="237" t="s">
        <v>1152</v>
      </c>
      <c r="C3529" s="237" t="s">
        <v>1322</v>
      </c>
      <c r="D3529" s="12" t="s">
        <v>937</v>
      </c>
      <c r="E3529" s="1">
        <v>0</v>
      </c>
      <c r="G3529" s="2">
        <f t="shared" si="55"/>
        <v>0</v>
      </c>
      <c r="H3529" s="2">
        <v>0</v>
      </c>
    </row>
    <row r="3530" spans="2:8">
      <c r="B3530" s="237" t="s">
        <v>1098</v>
      </c>
      <c r="C3530" s="237" t="s">
        <v>1323</v>
      </c>
      <c r="D3530" s="5" t="s">
        <v>458</v>
      </c>
      <c r="E3530" s="1">
        <v>0</v>
      </c>
      <c r="G3530" s="2">
        <f t="shared" si="55"/>
        <v>0</v>
      </c>
      <c r="H3530" s="2">
        <v>0</v>
      </c>
    </row>
    <row r="3531" spans="2:8">
      <c r="B3531" s="237" t="s">
        <v>1098</v>
      </c>
      <c r="C3531" s="237" t="s">
        <v>1323</v>
      </c>
      <c r="D3531" s="6" t="s">
        <v>459</v>
      </c>
      <c r="E3531" s="1">
        <v>0</v>
      </c>
      <c r="G3531" s="2">
        <f t="shared" si="55"/>
        <v>0</v>
      </c>
      <c r="H3531" s="2">
        <v>0</v>
      </c>
    </row>
    <row r="3532" spans="2:8">
      <c r="B3532" s="237" t="s">
        <v>1098</v>
      </c>
      <c r="C3532" s="237" t="s">
        <v>1323</v>
      </c>
      <c r="D3532" s="7" t="s">
        <v>460</v>
      </c>
      <c r="E3532" s="1">
        <v>0</v>
      </c>
      <c r="G3532" s="2">
        <f t="shared" si="55"/>
        <v>0</v>
      </c>
      <c r="H3532" s="2">
        <v>0</v>
      </c>
    </row>
    <row r="3533" spans="2:8">
      <c r="B3533" s="237" t="s">
        <v>1098</v>
      </c>
      <c r="C3533" s="237" t="s">
        <v>1323</v>
      </c>
      <c r="D3533" s="8" t="s">
        <v>461</v>
      </c>
      <c r="E3533" s="1">
        <v>0</v>
      </c>
      <c r="G3533" s="2">
        <f t="shared" si="55"/>
        <v>0</v>
      </c>
      <c r="H3533" s="2">
        <v>0</v>
      </c>
    </row>
    <row r="3534" spans="2:8">
      <c r="B3534" s="237" t="s">
        <v>1098</v>
      </c>
      <c r="C3534" s="237" t="s">
        <v>1323</v>
      </c>
      <c r="D3534" s="9" t="s">
        <v>462</v>
      </c>
      <c r="E3534" s="1">
        <v>0</v>
      </c>
      <c r="G3534" s="2">
        <f t="shared" si="55"/>
        <v>0</v>
      </c>
      <c r="H3534" s="2">
        <v>0</v>
      </c>
    </row>
    <row r="3535" spans="2:8">
      <c r="B3535" s="237" t="s">
        <v>1098</v>
      </c>
      <c r="C3535" s="237" t="s">
        <v>1323</v>
      </c>
      <c r="D3535" s="10" t="s">
        <v>463</v>
      </c>
      <c r="E3535" s="1">
        <v>0</v>
      </c>
      <c r="G3535" s="2">
        <f t="shared" si="55"/>
        <v>0</v>
      </c>
      <c r="H3535" s="2">
        <v>0</v>
      </c>
    </row>
    <row r="3536" spans="2:8">
      <c r="B3536" s="237" t="s">
        <v>1098</v>
      </c>
      <c r="C3536" s="237" t="s">
        <v>1323</v>
      </c>
      <c r="D3536" s="11" t="s">
        <v>464</v>
      </c>
      <c r="E3536" s="1">
        <v>0</v>
      </c>
      <c r="G3536" s="2">
        <f t="shared" si="55"/>
        <v>0</v>
      </c>
      <c r="H3536" s="2">
        <v>0</v>
      </c>
    </row>
    <row r="3537" spans="2:8">
      <c r="B3537" s="237" t="s">
        <v>1098</v>
      </c>
      <c r="C3537" s="237" t="s">
        <v>1323</v>
      </c>
      <c r="D3537" s="13" t="s">
        <v>465</v>
      </c>
      <c r="E3537" s="1">
        <v>0</v>
      </c>
      <c r="G3537" s="2">
        <f t="shared" si="55"/>
        <v>0</v>
      </c>
      <c r="H3537" s="2">
        <v>0</v>
      </c>
    </row>
    <row r="3538" spans="2:8">
      <c r="B3538" s="237" t="s">
        <v>1098</v>
      </c>
      <c r="C3538" s="237" t="s">
        <v>1323</v>
      </c>
      <c r="D3538" s="12" t="s">
        <v>937</v>
      </c>
      <c r="E3538" s="1">
        <v>0</v>
      </c>
      <c r="G3538" s="2">
        <f t="shared" si="55"/>
        <v>0</v>
      </c>
      <c r="H3538" s="2">
        <v>0</v>
      </c>
    </row>
    <row r="3539" spans="2:8">
      <c r="B3539" s="237" t="s">
        <v>1117</v>
      </c>
      <c r="C3539" s="237" t="s">
        <v>1324</v>
      </c>
      <c r="D3539" s="5" t="s">
        <v>458</v>
      </c>
      <c r="E3539" s="1">
        <v>0</v>
      </c>
      <c r="G3539" s="2">
        <f t="shared" si="55"/>
        <v>0</v>
      </c>
      <c r="H3539" s="2">
        <v>0</v>
      </c>
    </row>
    <row r="3540" spans="2:8">
      <c r="B3540" s="237" t="s">
        <v>1117</v>
      </c>
      <c r="C3540" s="237" t="s">
        <v>1324</v>
      </c>
      <c r="D3540" s="6" t="s">
        <v>459</v>
      </c>
      <c r="E3540" s="1">
        <v>0</v>
      </c>
      <c r="G3540" s="2">
        <f t="shared" si="55"/>
        <v>0</v>
      </c>
      <c r="H3540" s="2">
        <v>0</v>
      </c>
    </row>
    <row r="3541" spans="2:8">
      <c r="B3541" s="237" t="s">
        <v>1117</v>
      </c>
      <c r="C3541" s="237" t="s">
        <v>1324</v>
      </c>
      <c r="D3541" s="7" t="s">
        <v>460</v>
      </c>
      <c r="E3541" s="1">
        <v>0</v>
      </c>
      <c r="G3541" s="2">
        <f t="shared" si="55"/>
        <v>0</v>
      </c>
      <c r="H3541" s="2">
        <v>0</v>
      </c>
    </row>
    <row r="3542" spans="2:8">
      <c r="B3542" s="237" t="s">
        <v>1117</v>
      </c>
      <c r="C3542" s="237" t="s">
        <v>1324</v>
      </c>
      <c r="D3542" s="8" t="s">
        <v>461</v>
      </c>
      <c r="E3542" s="1">
        <v>0</v>
      </c>
      <c r="G3542" s="2">
        <f t="shared" si="55"/>
        <v>0</v>
      </c>
      <c r="H3542" s="2">
        <v>0</v>
      </c>
    </row>
    <row r="3543" spans="2:8">
      <c r="B3543" s="237" t="s">
        <v>1117</v>
      </c>
      <c r="C3543" s="237" t="s">
        <v>1324</v>
      </c>
      <c r="D3543" s="9" t="s">
        <v>462</v>
      </c>
      <c r="E3543" s="1">
        <v>0</v>
      </c>
      <c r="G3543" s="2">
        <f t="shared" si="55"/>
        <v>0</v>
      </c>
      <c r="H3543" s="2">
        <v>0</v>
      </c>
    </row>
    <row r="3544" spans="2:8">
      <c r="B3544" s="237" t="s">
        <v>1117</v>
      </c>
      <c r="C3544" s="237" t="s">
        <v>1324</v>
      </c>
      <c r="D3544" s="10" t="s">
        <v>463</v>
      </c>
      <c r="E3544" s="1">
        <v>0</v>
      </c>
      <c r="G3544" s="2">
        <f t="shared" si="55"/>
        <v>0</v>
      </c>
      <c r="H3544" s="2">
        <v>0</v>
      </c>
    </row>
    <row r="3545" spans="2:8">
      <c r="B3545" s="237" t="s">
        <v>1117</v>
      </c>
      <c r="C3545" s="237" t="s">
        <v>1324</v>
      </c>
      <c r="D3545" s="11" t="s">
        <v>464</v>
      </c>
      <c r="E3545" s="1">
        <v>0</v>
      </c>
      <c r="G3545" s="2">
        <f t="shared" si="55"/>
        <v>0</v>
      </c>
      <c r="H3545" s="2">
        <v>0</v>
      </c>
    </row>
    <row r="3546" spans="2:8">
      <c r="B3546" s="237" t="s">
        <v>1117</v>
      </c>
      <c r="C3546" s="237" t="s">
        <v>1324</v>
      </c>
      <c r="D3546" s="13" t="s">
        <v>465</v>
      </c>
      <c r="E3546" s="1">
        <v>0</v>
      </c>
      <c r="G3546" s="2">
        <f t="shared" si="55"/>
        <v>0</v>
      </c>
      <c r="H3546" s="2">
        <v>0</v>
      </c>
    </row>
    <row r="3547" spans="2:8">
      <c r="B3547" s="237" t="s">
        <v>1117</v>
      </c>
      <c r="C3547" s="237" t="s">
        <v>1324</v>
      </c>
      <c r="D3547" s="12" t="s">
        <v>937</v>
      </c>
      <c r="E3547" s="1">
        <v>0</v>
      </c>
      <c r="G3547" s="2">
        <f t="shared" si="55"/>
        <v>0</v>
      </c>
      <c r="H3547" s="2">
        <v>0</v>
      </c>
    </row>
    <row r="3548" spans="2:8">
      <c r="B3548" s="237" t="s">
        <v>1118</v>
      </c>
      <c r="C3548" s="237" t="s">
        <v>1325</v>
      </c>
      <c r="D3548" s="5" t="s">
        <v>458</v>
      </c>
      <c r="E3548" s="1">
        <v>0</v>
      </c>
      <c r="G3548" s="2">
        <f t="shared" si="55"/>
        <v>0</v>
      </c>
      <c r="H3548" s="2">
        <v>0</v>
      </c>
    </row>
    <row r="3549" spans="2:8">
      <c r="B3549" s="237" t="s">
        <v>1118</v>
      </c>
      <c r="C3549" s="237" t="s">
        <v>1325</v>
      </c>
      <c r="D3549" s="6" t="s">
        <v>459</v>
      </c>
      <c r="E3549" s="1">
        <v>0</v>
      </c>
      <c r="G3549" s="2">
        <f t="shared" si="55"/>
        <v>0</v>
      </c>
      <c r="H3549" s="2">
        <v>0</v>
      </c>
    </row>
    <row r="3550" spans="2:8">
      <c r="B3550" s="237" t="s">
        <v>1118</v>
      </c>
      <c r="C3550" s="237" t="s">
        <v>1325</v>
      </c>
      <c r="D3550" s="7" t="s">
        <v>460</v>
      </c>
      <c r="E3550" s="1">
        <v>0</v>
      </c>
      <c r="G3550" s="2">
        <f t="shared" si="55"/>
        <v>0</v>
      </c>
      <c r="H3550" s="2">
        <v>0</v>
      </c>
    </row>
    <row r="3551" spans="2:8">
      <c r="B3551" s="237" t="s">
        <v>1118</v>
      </c>
      <c r="C3551" s="237" t="s">
        <v>1325</v>
      </c>
      <c r="D3551" s="8" t="s">
        <v>461</v>
      </c>
      <c r="E3551" s="1">
        <v>0</v>
      </c>
      <c r="G3551" s="2">
        <f t="shared" si="55"/>
        <v>0</v>
      </c>
      <c r="H3551" s="2">
        <v>0</v>
      </c>
    </row>
    <row r="3552" spans="2:8">
      <c r="B3552" s="237" t="s">
        <v>1118</v>
      </c>
      <c r="C3552" s="237" t="s">
        <v>1325</v>
      </c>
      <c r="D3552" s="9" t="s">
        <v>462</v>
      </c>
      <c r="E3552" s="1">
        <v>0</v>
      </c>
      <c r="G3552" s="2">
        <f t="shared" si="55"/>
        <v>0</v>
      </c>
      <c r="H3552" s="2">
        <v>0</v>
      </c>
    </row>
    <row r="3553" spans="2:8">
      <c r="B3553" s="237" t="s">
        <v>1118</v>
      </c>
      <c r="C3553" s="237" t="s">
        <v>1325</v>
      </c>
      <c r="D3553" s="10" t="s">
        <v>463</v>
      </c>
      <c r="E3553" s="1">
        <v>0</v>
      </c>
      <c r="G3553" s="2">
        <f t="shared" si="55"/>
        <v>0</v>
      </c>
      <c r="H3553" s="2">
        <v>0</v>
      </c>
    </row>
    <row r="3554" spans="2:8">
      <c r="B3554" s="237" t="s">
        <v>1118</v>
      </c>
      <c r="C3554" s="237" t="s">
        <v>1325</v>
      </c>
      <c r="D3554" s="11" t="s">
        <v>464</v>
      </c>
      <c r="E3554" s="1">
        <v>0</v>
      </c>
      <c r="G3554" s="2">
        <f t="shared" si="55"/>
        <v>0</v>
      </c>
      <c r="H3554" s="2">
        <v>0</v>
      </c>
    </row>
    <row r="3555" spans="2:8">
      <c r="B3555" s="237" t="s">
        <v>1118</v>
      </c>
      <c r="C3555" s="237" t="s">
        <v>1325</v>
      </c>
      <c r="D3555" s="13" t="s">
        <v>465</v>
      </c>
      <c r="E3555" s="1">
        <v>0</v>
      </c>
      <c r="G3555" s="2">
        <f t="shared" si="55"/>
        <v>0</v>
      </c>
      <c r="H3555" s="2">
        <v>0</v>
      </c>
    </row>
    <row r="3556" spans="2:8">
      <c r="B3556" s="237" t="s">
        <v>1118</v>
      </c>
      <c r="C3556" s="237" t="s">
        <v>1325</v>
      </c>
      <c r="D3556" s="12" t="s">
        <v>937</v>
      </c>
      <c r="E3556" s="1">
        <v>0</v>
      </c>
      <c r="G3556" s="2">
        <f t="shared" si="55"/>
        <v>0</v>
      </c>
      <c r="H3556" s="2">
        <v>0</v>
      </c>
    </row>
    <row r="3557" spans="2:8">
      <c r="B3557" s="237" t="s">
        <v>1119</v>
      </c>
      <c r="C3557" s="237" t="s">
        <v>1326</v>
      </c>
      <c r="D3557" s="5" t="s">
        <v>458</v>
      </c>
      <c r="E3557" s="1">
        <v>0</v>
      </c>
      <c r="G3557" s="2">
        <f t="shared" si="55"/>
        <v>0</v>
      </c>
      <c r="H3557" s="2">
        <v>0</v>
      </c>
    </row>
    <row r="3558" spans="2:8">
      <c r="B3558" s="237" t="s">
        <v>1119</v>
      </c>
      <c r="C3558" s="237" t="s">
        <v>1326</v>
      </c>
      <c r="D3558" s="6" t="s">
        <v>459</v>
      </c>
      <c r="E3558" s="1">
        <v>0</v>
      </c>
      <c r="G3558" s="2">
        <f t="shared" si="55"/>
        <v>0</v>
      </c>
      <c r="H3558" s="2">
        <v>0</v>
      </c>
    </row>
    <row r="3559" spans="2:8">
      <c r="B3559" s="237" t="s">
        <v>1119</v>
      </c>
      <c r="C3559" s="237" t="s">
        <v>1326</v>
      </c>
      <c r="D3559" s="7" t="s">
        <v>460</v>
      </c>
      <c r="E3559" s="1">
        <v>0</v>
      </c>
      <c r="G3559" s="2">
        <f t="shared" si="55"/>
        <v>0</v>
      </c>
      <c r="H3559" s="2">
        <v>0</v>
      </c>
    </row>
    <row r="3560" spans="2:8">
      <c r="B3560" s="237" t="s">
        <v>1119</v>
      </c>
      <c r="C3560" s="237" t="s">
        <v>1326</v>
      </c>
      <c r="D3560" s="8" t="s">
        <v>461</v>
      </c>
      <c r="E3560" s="1">
        <v>0</v>
      </c>
      <c r="G3560" s="2">
        <f t="shared" si="55"/>
        <v>0</v>
      </c>
      <c r="H3560" s="2">
        <v>0</v>
      </c>
    </row>
    <row r="3561" spans="2:8">
      <c r="B3561" s="237" t="s">
        <v>1119</v>
      </c>
      <c r="C3561" s="237" t="s">
        <v>1326</v>
      </c>
      <c r="D3561" s="9" t="s">
        <v>462</v>
      </c>
      <c r="E3561" s="1">
        <v>0</v>
      </c>
      <c r="G3561" s="2">
        <f t="shared" si="55"/>
        <v>0</v>
      </c>
      <c r="H3561" s="2">
        <v>0</v>
      </c>
    </row>
    <row r="3562" spans="2:8">
      <c r="B3562" s="237" t="s">
        <v>1119</v>
      </c>
      <c r="C3562" s="237" t="s">
        <v>1326</v>
      </c>
      <c r="D3562" s="10" t="s">
        <v>463</v>
      </c>
      <c r="E3562" s="1">
        <v>0</v>
      </c>
      <c r="G3562" s="2">
        <f t="shared" si="55"/>
        <v>0</v>
      </c>
      <c r="H3562" s="2">
        <v>0</v>
      </c>
    </row>
    <row r="3563" spans="2:8">
      <c r="B3563" s="237" t="s">
        <v>1119</v>
      </c>
      <c r="C3563" s="237" t="s">
        <v>1326</v>
      </c>
      <c r="D3563" s="11" t="s">
        <v>464</v>
      </c>
      <c r="E3563" s="1">
        <v>0</v>
      </c>
      <c r="G3563" s="2">
        <f t="shared" si="55"/>
        <v>0</v>
      </c>
      <c r="H3563" s="2">
        <v>0</v>
      </c>
    </row>
    <row r="3564" spans="2:8">
      <c r="B3564" s="237" t="s">
        <v>1119</v>
      </c>
      <c r="C3564" s="237" t="s">
        <v>1326</v>
      </c>
      <c r="D3564" s="13" t="s">
        <v>465</v>
      </c>
      <c r="E3564" s="1">
        <v>0</v>
      </c>
      <c r="G3564" s="2">
        <f t="shared" si="55"/>
        <v>0</v>
      </c>
      <c r="H3564" s="2">
        <v>0</v>
      </c>
    </row>
    <row r="3565" spans="2:8">
      <c r="B3565" s="237" t="s">
        <v>1119</v>
      </c>
      <c r="C3565" s="237" t="s">
        <v>1326</v>
      </c>
      <c r="D3565" s="12" t="s">
        <v>937</v>
      </c>
      <c r="E3565" s="1">
        <v>0</v>
      </c>
      <c r="G3565" s="2">
        <f t="shared" si="55"/>
        <v>0</v>
      </c>
      <c r="H3565" s="2">
        <v>0</v>
      </c>
    </row>
    <row r="3566" spans="2:8">
      <c r="B3566" s="237" t="s">
        <v>1151</v>
      </c>
      <c r="C3566" s="237" t="s">
        <v>1327</v>
      </c>
      <c r="D3566" s="5" t="s">
        <v>458</v>
      </c>
      <c r="E3566" s="1">
        <v>0</v>
      </c>
      <c r="G3566" s="2">
        <f t="shared" si="55"/>
        <v>0</v>
      </c>
      <c r="H3566" s="2">
        <v>0</v>
      </c>
    </row>
    <row r="3567" spans="2:8">
      <c r="B3567" s="237" t="s">
        <v>1151</v>
      </c>
      <c r="C3567" s="237" t="s">
        <v>1327</v>
      </c>
      <c r="D3567" s="6" t="s">
        <v>459</v>
      </c>
      <c r="E3567" s="1">
        <v>0</v>
      </c>
      <c r="G3567" s="2">
        <f t="shared" si="55"/>
        <v>0</v>
      </c>
      <c r="H3567" s="2">
        <v>0</v>
      </c>
    </row>
    <row r="3568" spans="2:8">
      <c r="B3568" s="237" t="s">
        <v>1151</v>
      </c>
      <c r="C3568" s="237" t="s">
        <v>1327</v>
      </c>
      <c r="D3568" s="7" t="s">
        <v>460</v>
      </c>
      <c r="E3568" s="1">
        <v>0</v>
      </c>
      <c r="G3568" s="2">
        <f t="shared" si="55"/>
        <v>0</v>
      </c>
      <c r="H3568" s="2">
        <v>0</v>
      </c>
    </row>
    <row r="3569" spans="2:8">
      <c r="B3569" s="237" t="s">
        <v>1151</v>
      </c>
      <c r="C3569" s="237" t="s">
        <v>1327</v>
      </c>
      <c r="D3569" s="8" t="s">
        <v>461</v>
      </c>
      <c r="E3569" s="1">
        <v>0</v>
      </c>
      <c r="G3569" s="2">
        <f t="shared" si="55"/>
        <v>0</v>
      </c>
      <c r="H3569" s="2">
        <v>0</v>
      </c>
    </row>
    <row r="3570" spans="2:8">
      <c r="B3570" s="237" t="s">
        <v>1151</v>
      </c>
      <c r="C3570" s="237" t="s">
        <v>1327</v>
      </c>
      <c r="D3570" s="9" t="s">
        <v>462</v>
      </c>
      <c r="E3570" s="1">
        <v>0</v>
      </c>
      <c r="G3570" s="2">
        <f t="shared" si="55"/>
        <v>0</v>
      </c>
      <c r="H3570" s="2">
        <v>0</v>
      </c>
    </row>
    <row r="3571" spans="2:8">
      <c r="B3571" s="237" t="s">
        <v>1151</v>
      </c>
      <c r="C3571" s="237" t="s">
        <v>1327</v>
      </c>
      <c r="D3571" s="10" t="s">
        <v>463</v>
      </c>
      <c r="E3571" s="1">
        <v>0</v>
      </c>
      <c r="G3571" s="2">
        <f t="shared" si="55"/>
        <v>0</v>
      </c>
      <c r="H3571" s="2">
        <v>0</v>
      </c>
    </row>
    <row r="3572" spans="2:8">
      <c r="B3572" s="237" t="s">
        <v>1151</v>
      </c>
      <c r="C3572" s="237" t="s">
        <v>1327</v>
      </c>
      <c r="D3572" s="11" t="s">
        <v>464</v>
      </c>
      <c r="E3572" s="1">
        <v>0</v>
      </c>
      <c r="G3572" s="2">
        <f t="shared" si="55"/>
        <v>0</v>
      </c>
      <c r="H3572" s="2">
        <v>0</v>
      </c>
    </row>
    <row r="3573" spans="2:8">
      <c r="B3573" s="237" t="s">
        <v>1151</v>
      </c>
      <c r="C3573" s="237" t="s">
        <v>1327</v>
      </c>
      <c r="D3573" s="13" t="s">
        <v>465</v>
      </c>
      <c r="E3573" s="1">
        <v>0</v>
      </c>
      <c r="G3573" s="2">
        <f t="shared" si="55"/>
        <v>0</v>
      </c>
      <c r="H3573" s="2">
        <v>0</v>
      </c>
    </row>
    <row r="3574" spans="2:8">
      <c r="B3574" s="237" t="s">
        <v>1151</v>
      </c>
      <c r="C3574" s="237" t="s">
        <v>1327</v>
      </c>
      <c r="D3574" s="12" t="s">
        <v>937</v>
      </c>
      <c r="E3574" s="1">
        <v>0</v>
      </c>
      <c r="G3574" s="2">
        <f t="shared" si="55"/>
        <v>0</v>
      </c>
      <c r="H3574" s="2">
        <v>0</v>
      </c>
    </row>
    <row r="3575" spans="2:8">
      <c r="B3575" s="237" t="s">
        <v>1141</v>
      </c>
      <c r="C3575" s="237" t="s">
        <v>1328</v>
      </c>
      <c r="D3575" s="5" t="s">
        <v>458</v>
      </c>
      <c r="E3575" s="1">
        <v>0</v>
      </c>
      <c r="G3575" s="2">
        <f t="shared" si="55"/>
        <v>0</v>
      </c>
      <c r="H3575" s="2">
        <v>0</v>
      </c>
    </row>
    <row r="3576" spans="2:8">
      <c r="B3576" s="237" t="s">
        <v>1141</v>
      </c>
      <c r="C3576" s="237" t="s">
        <v>1328</v>
      </c>
      <c r="D3576" s="6" t="s">
        <v>459</v>
      </c>
      <c r="E3576" s="1">
        <v>0</v>
      </c>
      <c r="G3576" s="2">
        <f t="shared" si="55"/>
        <v>0</v>
      </c>
      <c r="H3576" s="2">
        <v>0</v>
      </c>
    </row>
    <row r="3577" spans="2:8">
      <c r="B3577" s="237" t="s">
        <v>1141</v>
      </c>
      <c r="C3577" s="237" t="s">
        <v>1328</v>
      </c>
      <c r="D3577" s="7" t="s">
        <v>460</v>
      </c>
      <c r="E3577" s="1">
        <v>0</v>
      </c>
      <c r="G3577" s="2">
        <f t="shared" si="55"/>
        <v>0</v>
      </c>
      <c r="H3577" s="2">
        <v>0</v>
      </c>
    </row>
    <row r="3578" spans="2:8">
      <c r="B3578" s="237" t="s">
        <v>1141</v>
      </c>
      <c r="C3578" s="237" t="s">
        <v>1328</v>
      </c>
      <c r="D3578" s="8" t="s">
        <v>461</v>
      </c>
      <c r="E3578" s="1">
        <v>0</v>
      </c>
      <c r="G3578" s="2">
        <f t="shared" si="55"/>
        <v>0</v>
      </c>
      <c r="H3578" s="2">
        <v>0</v>
      </c>
    </row>
    <row r="3579" spans="2:8">
      <c r="B3579" s="237" t="s">
        <v>1141</v>
      </c>
      <c r="C3579" s="237" t="s">
        <v>1328</v>
      </c>
      <c r="D3579" s="9" t="s">
        <v>462</v>
      </c>
      <c r="E3579" s="1">
        <v>0</v>
      </c>
      <c r="G3579" s="2">
        <f t="shared" si="55"/>
        <v>0</v>
      </c>
      <c r="H3579" s="2">
        <v>0</v>
      </c>
    </row>
    <row r="3580" spans="2:8">
      <c r="B3580" s="237" t="s">
        <v>1141</v>
      </c>
      <c r="C3580" s="237" t="s">
        <v>1328</v>
      </c>
      <c r="D3580" s="10" t="s">
        <v>463</v>
      </c>
      <c r="E3580" s="1">
        <v>0</v>
      </c>
      <c r="G3580" s="2">
        <f t="shared" si="55"/>
        <v>0</v>
      </c>
      <c r="H3580" s="2">
        <v>0</v>
      </c>
    </row>
    <row r="3581" spans="2:8">
      <c r="B3581" s="237" t="s">
        <v>1141</v>
      </c>
      <c r="C3581" s="237" t="s">
        <v>1328</v>
      </c>
      <c r="D3581" s="11" t="s">
        <v>464</v>
      </c>
      <c r="E3581" s="1">
        <v>0</v>
      </c>
      <c r="G3581" s="2">
        <f t="shared" si="55"/>
        <v>0</v>
      </c>
      <c r="H3581" s="2">
        <v>0</v>
      </c>
    </row>
    <row r="3582" spans="2:8">
      <c r="B3582" s="237" t="s">
        <v>1141</v>
      </c>
      <c r="C3582" s="237" t="s">
        <v>1328</v>
      </c>
      <c r="D3582" s="13" t="s">
        <v>465</v>
      </c>
      <c r="E3582" s="1">
        <v>0</v>
      </c>
      <c r="G3582" s="2">
        <f t="shared" si="55"/>
        <v>0</v>
      </c>
      <c r="H3582" s="2">
        <v>0</v>
      </c>
    </row>
    <row r="3583" spans="2:8">
      <c r="B3583" s="237" t="s">
        <v>1141</v>
      </c>
      <c r="C3583" s="237" t="s">
        <v>1328</v>
      </c>
      <c r="D3583" s="12" t="s">
        <v>937</v>
      </c>
      <c r="E3583" s="1">
        <v>0</v>
      </c>
      <c r="G3583" s="2">
        <f t="shared" si="55"/>
        <v>0</v>
      </c>
      <c r="H3583" s="2">
        <v>0</v>
      </c>
    </row>
    <row r="3584" spans="2:8">
      <c r="B3584" s="237" t="s">
        <v>1166</v>
      </c>
      <c r="C3584" s="237" t="s">
        <v>1329</v>
      </c>
      <c r="D3584" s="5" t="s">
        <v>458</v>
      </c>
      <c r="E3584" s="1">
        <v>0</v>
      </c>
      <c r="G3584" s="2">
        <f t="shared" si="55"/>
        <v>0</v>
      </c>
      <c r="H3584" s="2">
        <v>0</v>
      </c>
    </row>
    <row r="3585" spans="2:8">
      <c r="B3585" s="237" t="s">
        <v>1166</v>
      </c>
      <c r="C3585" s="237" t="s">
        <v>1329</v>
      </c>
      <c r="D3585" s="6" t="s">
        <v>459</v>
      </c>
      <c r="E3585" s="1">
        <v>0</v>
      </c>
      <c r="G3585" s="2">
        <f t="shared" si="55"/>
        <v>0</v>
      </c>
      <c r="H3585" s="2">
        <v>0</v>
      </c>
    </row>
    <row r="3586" spans="2:8">
      <c r="B3586" s="237" t="s">
        <v>1166</v>
      </c>
      <c r="C3586" s="237" t="s">
        <v>1329</v>
      </c>
      <c r="D3586" s="7" t="s">
        <v>460</v>
      </c>
      <c r="E3586" s="1">
        <v>0</v>
      </c>
      <c r="G3586" s="2">
        <f t="shared" ref="G3586:G3649" si="56">E3586*F3586</f>
        <v>0</v>
      </c>
      <c r="H3586" s="2">
        <v>0</v>
      </c>
    </row>
    <row r="3587" spans="2:8">
      <c r="B3587" s="237" t="s">
        <v>1166</v>
      </c>
      <c r="C3587" s="237" t="s">
        <v>1329</v>
      </c>
      <c r="D3587" s="8" t="s">
        <v>461</v>
      </c>
      <c r="E3587" s="1">
        <v>0</v>
      </c>
      <c r="G3587" s="2">
        <f t="shared" si="56"/>
        <v>0</v>
      </c>
      <c r="H3587" s="2">
        <v>0</v>
      </c>
    </row>
    <row r="3588" spans="2:8">
      <c r="B3588" s="237" t="s">
        <v>1166</v>
      </c>
      <c r="C3588" s="237" t="s">
        <v>1329</v>
      </c>
      <c r="D3588" s="9" t="s">
        <v>462</v>
      </c>
      <c r="E3588" s="1">
        <v>0</v>
      </c>
      <c r="G3588" s="2">
        <f t="shared" si="56"/>
        <v>0</v>
      </c>
      <c r="H3588" s="2">
        <v>0</v>
      </c>
    </row>
    <row r="3589" spans="2:8">
      <c r="B3589" s="237" t="s">
        <v>1166</v>
      </c>
      <c r="C3589" s="237" t="s">
        <v>1329</v>
      </c>
      <c r="D3589" s="10" t="s">
        <v>463</v>
      </c>
      <c r="E3589" s="1">
        <v>0</v>
      </c>
      <c r="G3589" s="2">
        <f t="shared" si="56"/>
        <v>0</v>
      </c>
      <c r="H3589" s="2">
        <v>0</v>
      </c>
    </row>
    <row r="3590" spans="2:8">
      <c r="B3590" s="237" t="s">
        <v>1166</v>
      </c>
      <c r="C3590" s="237" t="s">
        <v>1329</v>
      </c>
      <c r="D3590" s="11" t="s">
        <v>464</v>
      </c>
      <c r="E3590" s="1">
        <v>0</v>
      </c>
      <c r="G3590" s="2">
        <f t="shared" si="56"/>
        <v>0</v>
      </c>
      <c r="H3590" s="2">
        <v>0</v>
      </c>
    </row>
    <row r="3591" spans="2:8">
      <c r="B3591" s="237" t="s">
        <v>1166</v>
      </c>
      <c r="C3591" s="237" t="s">
        <v>1329</v>
      </c>
      <c r="D3591" s="13" t="s">
        <v>465</v>
      </c>
      <c r="E3591" s="1">
        <v>0</v>
      </c>
      <c r="G3591" s="2">
        <f t="shared" si="56"/>
        <v>0</v>
      </c>
      <c r="H3591" s="2">
        <v>0</v>
      </c>
    </row>
    <row r="3592" spans="2:8">
      <c r="B3592" s="237" t="s">
        <v>1166</v>
      </c>
      <c r="C3592" s="237" t="s">
        <v>1329</v>
      </c>
      <c r="D3592" s="12" t="s">
        <v>937</v>
      </c>
      <c r="E3592" s="1">
        <v>0</v>
      </c>
      <c r="G3592" s="2">
        <f t="shared" si="56"/>
        <v>0</v>
      </c>
      <c r="H3592" s="2">
        <v>0</v>
      </c>
    </row>
    <row r="3593" spans="2:8">
      <c r="B3593" s="237" t="s">
        <v>1110</v>
      </c>
      <c r="C3593" s="237" t="s">
        <v>1330</v>
      </c>
      <c r="D3593" s="5" t="s">
        <v>458</v>
      </c>
      <c r="E3593" s="1">
        <v>0</v>
      </c>
      <c r="G3593" s="2">
        <f t="shared" si="56"/>
        <v>0</v>
      </c>
      <c r="H3593" s="2">
        <v>0</v>
      </c>
    </row>
    <row r="3594" spans="2:8">
      <c r="B3594" s="237" t="s">
        <v>1110</v>
      </c>
      <c r="C3594" s="237" t="s">
        <v>1330</v>
      </c>
      <c r="D3594" s="6" t="s">
        <v>459</v>
      </c>
      <c r="E3594" s="1">
        <v>0</v>
      </c>
      <c r="G3594" s="2">
        <f t="shared" si="56"/>
        <v>0</v>
      </c>
      <c r="H3594" s="2">
        <v>0</v>
      </c>
    </row>
    <row r="3595" spans="2:8">
      <c r="B3595" s="237" t="s">
        <v>1110</v>
      </c>
      <c r="C3595" s="237" t="s">
        <v>1330</v>
      </c>
      <c r="D3595" s="7" t="s">
        <v>460</v>
      </c>
      <c r="E3595" s="1">
        <v>0</v>
      </c>
      <c r="G3595" s="2">
        <f t="shared" si="56"/>
        <v>0</v>
      </c>
      <c r="H3595" s="2">
        <v>0</v>
      </c>
    </row>
    <row r="3596" spans="2:8">
      <c r="B3596" s="237" t="s">
        <v>1110</v>
      </c>
      <c r="C3596" s="237" t="s">
        <v>1330</v>
      </c>
      <c r="D3596" s="8" t="s">
        <v>461</v>
      </c>
      <c r="E3596" s="1">
        <v>0</v>
      </c>
      <c r="G3596" s="2">
        <f t="shared" si="56"/>
        <v>0</v>
      </c>
      <c r="H3596" s="2">
        <v>0</v>
      </c>
    </row>
    <row r="3597" spans="2:8">
      <c r="B3597" s="237" t="s">
        <v>1110</v>
      </c>
      <c r="C3597" s="237" t="s">
        <v>1330</v>
      </c>
      <c r="D3597" s="9" t="s">
        <v>462</v>
      </c>
      <c r="E3597" s="1">
        <v>0</v>
      </c>
      <c r="G3597" s="2">
        <f t="shared" si="56"/>
        <v>0</v>
      </c>
      <c r="H3597" s="2">
        <v>0</v>
      </c>
    </row>
    <row r="3598" spans="2:8">
      <c r="B3598" s="237" t="s">
        <v>1110</v>
      </c>
      <c r="C3598" s="237" t="s">
        <v>1330</v>
      </c>
      <c r="D3598" s="10" t="s">
        <v>463</v>
      </c>
      <c r="E3598" s="1">
        <v>0</v>
      </c>
      <c r="G3598" s="2">
        <f t="shared" si="56"/>
        <v>0</v>
      </c>
      <c r="H3598" s="2">
        <v>0</v>
      </c>
    </row>
    <row r="3599" spans="2:8">
      <c r="B3599" s="237" t="s">
        <v>1110</v>
      </c>
      <c r="C3599" s="237" t="s">
        <v>1330</v>
      </c>
      <c r="D3599" s="11" t="s">
        <v>464</v>
      </c>
      <c r="E3599" s="1">
        <v>0</v>
      </c>
      <c r="G3599" s="2">
        <f t="shared" si="56"/>
        <v>0</v>
      </c>
      <c r="H3599" s="2">
        <v>0</v>
      </c>
    </row>
    <row r="3600" spans="2:8">
      <c r="B3600" s="237" t="s">
        <v>1110</v>
      </c>
      <c r="C3600" s="237" t="s">
        <v>1330</v>
      </c>
      <c r="D3600" s="13" t="s">
        <v>465</v>
      </c>
      <c r="E3600" s="1">
        <v>0</v>
      </c>
      <c r="G3600" s="2">
        <f t="shared" si="56"/>
        <v>0</v>
      </c>
      <c r="H3600" s="2">
        <v>0</v>
      </c>
    </row>
    <row r="3601" spans="2:8">
      <c r="B3601" s="237" t="s">
        <v>1110</v>
      </c>
      <c r="C3601" s="237" t="s">
        <v>1330</v>
      </c>
      <c r="D3601" s="12" t="s">
        <v>937</v>
      </c>
      <c r="E3601" s="1">
        <v>0</v>
      </c>
      <c r="G3601" s="2">
        <f t="shared" si="56"/>
        <v>0</v>
      </c>
      <c r="H3601" s="2">
        <v>0</v>
      </c>
    </row>
    <row r="3602" spans="2:8">
      <c r="B3602" s="237" t="s">
        <v>1144</v>
      </c>
      <c r="C3602" s="237" t="s">
        <v>1331</v>
      </c>
      <c r="D3602" s="5" t="s">
        <v>458</v>
      </c>
      <c r="E3602" s="1">
        <v>0</v>
      </c>
      <c r="G3602" s="2">
        <f t="shared" si="56"/>
        <v>0</v>
      </c>
      <c r="H3602" s="2">
        <v>0</v>
      </c>
    </row>
    <row r="3603" spans="2:8">
      <c r="B3603" s="237" t="s">
        <v>1144</v>
      </c>
      <c r="C3603" s="237" t="s">
        <v>1331</v>
      </c>
      <c r="D3603" s="6" t="s">
        <v>459</v>
      </c>
      <c r="E3603" s="1">
        <v>0</v>
      </c>
      <c r="G3603" s="2">
        <f t="shared" si="56"/>
        <v>0</v>
      </c>
      <c r="H3603" s="2">
        <v>0</v>
      </c>
    </row>
    <row r="3604" spans="2:8">
      <c r="B3604" s="237" t="s">
        <v>1144</v>
      </c>
      <c r="C3604" s="237" t="s">
        <v>1331</v>
      </c>
      <c r="D3604" s="7" t="s">
        <v>460</v>
      </c>
      <c r="E3604" s="1">
        <v>0</v>
      </c>
      <c r="G3604" s="2">
        <f t="shared" si="56"/>
        <v>0</v>
      </c>
      <c r="H3604" s="2">
        <v>0</v>
      </c>
    </row>
    <row r="3605" spans="2:8">
      <c r="B3605" s="237" t="s">
        <v>1144</v>
      </c>
      <c r="C3605" s="237" t="s">
        <v>1331</v>
      </c>
      <c r="D3605" s="8" t="s">
        <v>461</v>
      </c>
      <c r="E3605" s="1">
        <v>0</v>
      </c>
      <c r="G3605" s="2">
        <f t="shared" si="56"/>
        <v>0</v>
      </c>
      <c r="H3605" s="2">
        <v>0</v>
      </c>
    </row>
    <row r="3606" spans="2:8">
      <c r="B3606" s="237" t="s">
        <v>1144</v>
      </c>
      <c r="C3606" s="237" t="s">
        <v>1331</v>
      </c>
      <c r="D3606" s="9" t="s">
        <v>462</v>
      </c>
      <c r="E3606" s="1">
        <v>0</v>
      </c>
      <c r="G3606" s="2">
        <f t="shared" si="56"/>
        <v>0</v>
      </c>
      <c r="H3606" s="2">
        <v>0</v>
      </c>
    </row>
    <row r="3607" spans="2:8">
      <c r="B3607" s="237" t="s">
        <v>1144</v>
      </c>
      <c r="C3607" s="237" t="s">
        <v>1331</v>
      </c>
      <c r="D3607" s="10" t="s">
        <v>463</v>
      </c>
      <c r="E3607" s="1">
        <v>0</v>
      </c>
      <c r="G3607" s="2">
        <f t="shared" si="56"/>
        <v>0</v>
      </c>
      <c r="H3607" s="2">
        <v>0</v>
      </c>
    </row>
    <row r="3608" spans="2:8">
      <c r="B3608" s="237" t="s">
        <v>1144</v>
      </c>
      <c r="C3608" s="237" t="s">
        <v>1331</v>
      </c>
      <c r="D3608" s="11" t="s">
        <v>464</v>
      </c>
      <c r="E3608" s="1">
        <v>0</v>
      </c>
      <c r="G3608" s="2">
        <f t="shared" si="56"/>
        <v>0</v>
      </c>
      <c r="H3608" s="2">
        <v>0</v>
      </c>
    </row>
    <row r="3609" spans="2:8">
      <c r="B3609" s="237" t="s">
        <v>1144</v>
      </c>
      <c r="C3609" s="237" t="s">
        <v>1331</v>
      </c>
      <c r="D3609" s="13" t="s">
        <v>465</v>
      </c>
      <c r="E3609" s="1">
        <v>0</v>
      </c>
      <c r="G3609" s="2">
        <f t="shared" si="56"/>
        <v>0</v>
      </c>
      <c r="H3609" s="2">
        <v>0</v>
      </c>
    </row>
    <row r="3610" spans="2:8">
      <c r="B3610" s="237" t="s">
        <v>1144</v>
      </c>
      <c r="C3610" s="237" t="s">
        <v>1331</v>
      </c>
      <c r="D3610" s="12" t="s">
        <v>937</v>
      </c>
      <c r="E3610" s="1">
        <v>0</v>
      </c>
      <c r="G3610" s="2">
        <f t="shared" si="56"/>
        <v>0</v>
      </c>
      <c r="H3610" s="2">
        <v>0</v>
      </c>
    </row>
    <row r="3611" spans="2:8">
      <c r="B3611" s="237" t="s">
        <v>1106</v>
      </c>
      <c r="C3611" s="237" t="s">
        <v>1332</v>
      </c>
      <c r="D3611" s="5" t="s">
        <v>458</v>
      </c>
      <c r="E3611" s="1">
        <v>0</v>
      </c>
      <c r="G3611" s="2">
        <f t="shared" si="56"/>
        <v>0</v>
      </c>
      <c r="H3611" s="2">
        <v>0</v>
      </c>
    </row>
    <row r="3612" spans="2:8">
      <c r="B3612" s="237" t="s">
        <v>1106</v>
      </c>
      <c r="C3612" s="237" t="s">
        <v>1332</v>
      </c>
      <c r="D3612" s="6" t="s">
        <v>459</v>
      </c>
      <c r="E3612" s="1">
        <v>0</v>
      </c>
      <c r="G3612" s="2">
        <f t="shared" si="56"/>
        <v>0</v>
      </c>
      <c r="H3612" s="2">
        <v>0</v>
      </c>
    </row>
    <row r="3613" spans="2:8">
      <c r="B3613" s="237" t="s">
        <v>1106</v>
      </c>
      <c r="C3613" s="237" t="s">
        <v>1332</v>
      </c>
      <c r="D3613" s="7" t="s">
        <v>460</v>
      </c>
      <c r="E3613" s="1">
        <v>0</v>
      </c>
      <c r="G3613" s="2">
        <f t="shared" si="56"/>
        <v>0</v>
      </c>
      <c r="H3613" s="2">
        <v>0</v>
      </c>
    </row>
    <row r="3614" spans="2:8">
      <c r="B3614" s="237" t="s">
        <v>1106</v>
      </c>
      <c r="C3614" s="237" t="s">
        <v>1332</v>
      </c>
      <c r="D3614" s="8" t="s">
        <v>461</v>
      </c>
      <c r="E3614" s="1">
        <v>0</v>
      </c>
      <c r="G3614" s="2">
        <f t="shared" si="56"/>
        <v>0</v>
      </c>
      <c r="H3614" s="2">
        <v>0</v>
      </c>
    </row>
    <row r="3615" spans="2:8">
      <c r="B3615" s="237" t="s">
        <v>1106</v>
      </c>
      <c r="C3615" s="237" t="s">
        <v>1332</v>
      </c>
      <c r="D3615" s="9" t="s">
        <v>462</v>
      </c>
      <c r="E3615" s="1">
        <v>0</v>
      </c>
      <c r="G3615" s="2">
        <f t="shared" si="56"/>
        <v>0</v>
      </c>
      <c r="H3615" s="2">
        <v>0</v>
      </c>
    </row>
    <row r="3616" spans="2:8">
      <c r="B3616" s="237" t="s">
        <v>1106</v>
      </c>
      <c r="C3616" s="237" t="s">
        <v>1332</v>
      </c>
      <c r="D3616" s="10" t="s">
        <v>463</v>
      </c>
      <c r="E3616" s="1">
        <v>0</v>
      </c>
      <c r="G3616" s="2">
        <f t="shared" si="56"/>
        <v>0</v>
      </c>
      <c r="H3616" s="2">
        <v>0</v>
      </c>
    </row>
    <row r="3617" spans="2:8">
      <c r="B3617" s="237" t="s">
        <v>1106</v>
      </c>
      <c r="C3617" s="237" t="s">
        <v>1332</v>
      </c>
      <c r="D3617" s="11" t="s">
        <v>464</v>
      </c>
      <c r="E3617" s="1">
        <v>0</v>
      </c>
      <c r="G3617" s="2">
        <f t="shared" si="56"/>
        <v>0</v>
      </c>
      <c r="H3617" s="2">
        <v>0</v>
      </c>
    </row>
    <row r="3618" spans="2:8">
      <c r="B3618" s="237" t="s">
        <v>1106</v>
      </c>
      <c r="C3618" s="237" t="s">
        <v>1332</v>
      </c>
      <c r="D3618" s="13" t="s">
        <v>465</v>
      </c>
      <c r="E3618" s="1">
        <v>0</v>
      </c>
      <c r="G3618" s="2">
        <f t="shared" si="56"/>
        <v>0</v>
      </c>
      <c r="H3618" s="2">
        <v>0</v>
      </c>
    </row>
    <row r="3619" spans="2:8">
      <c r="B3619" s="237" t="s">
        <v>1106</v>
      </c>
      <c r="C3619" s="237" t="s">
        <v>1332</v>
      </c>
      <c r="D3619" s="12" t="s">
        <v>937</v>
      </c>
      <c r="E3619" s="1">
        <v>0</v>
      </c>
      <c r="G3619" s="2">
        <f t="shared" si="56"/>
        <v>0</v>
      </c>
      <c r="H3619" s="2">
        <v>0</v>
      </c>
    </row>
    <row r="3620" spans="2:8">
      <c r="B3620" s="237" t="s">
        <v>1105</v>
      </c>
      <c r="C3620" s="237" t="s">
        <v>1419</v>
      </c>
      <c r="D3620" s="5" t="s">
        <v>458</v>
      </c>
      <c r="E3620" s="1">
        <v>0</v>
      </c>
      <c r="G3620" s="2">
        <f t="shared" si="56"/>
        <v>0</v>
      </c>
      <c r="H3620" s="2">
        <v>0</v>
      </c>
    </row>
    <row r="3621" spans="2:8">
      <c r="B3621" s="237" t="s">
        <v>1105</v>
      </c>
      <c r="C3621" s="237" t="s">
        <v>1419</v>
      </c>
      <c r="D3621" s="6" t="s">
        <v>459</v>
      </c>
      <c r="E3621" s="1">
        <v>0</v>
      </c>
      <c r="G3621" s="2">
        <f t="shared" si="56"/>
        <v>0</v>
      </c>
      <c r="H3621" s="2">
        <v>0</v>
      </c>
    </row>
    <row r="3622" spans="2:8">
      <c r="B3622" s="237" t="s">
        <v>1105</v>
      </c>
      <c r="C3622" s="237" t="s">
        <v>1419</v>
      </c>
      <c r="D3622" s="7" t="s">
        <v>460</v>
      </c>
      <c r="E3622" s="1">
        <v>0</v>
      </c>
      <c r="G3622" s="2">
        <f t="shared" si="56"/>
        <v>0</v>
      </c>
      <c r="H3622" s="2">
        <v>0</v>
      </c>
    </row>
    <row r="3623" spans="2:8">
      <c r="B3623" s="237" t="s">
        <v>1105</v>
      </c>
      <c r="C3623" s="237" t="s">
        <v>1419</v>
      </c>
      <c r="D3623" s="8" t="s">
        <v>461</v>
      </c>
      <c r="E3623" s="1">
        <v>0</v>
      </c>
      <c r="G3623" s="2">
        <f t="shared" si="56"/>
        <v>0</v>
      </c>
      <c r="H3623" s="2">
        <v>0</v>
      </c>
    </row>
    <row r="3624" spans="2:8">
      <c r="B3624" s="237" t="s">
        <v>1105</v>
      </c>
      <c r="C3624" s="237" t="s">
        <v>1419</v>
      </c>
      <c r="D3624" s="9" t="s">
        <v>462</v>
      </c>
      <c r="E3624" s="1">
        <v>0</v>
      </c>
      <c r="G3624" s="2">
        <f t="shared" si="56"/>
        <v>0</v>
      </c>
      <c r="H3624" s="2">
        <v>0</v>
      </c>
    </row>
    <row r="3625" spans="2:8">
      <c r="B3625" s="237" t="s">
        <v>1105</v>
      </c>
      <c r="C3625" s="237" t="s">
        <v>1419</v>
      </c>
      <c r="D3625" s="10" t="s">
        <v>463</v>
      </c>
      <c r="E3625" s="1">
        <v>0</v>
      </c>
      <c r="G3625" s="2">
        <f t="shared" si="56"/>
        <v>0</v>
      </c>
      <c r="H3625" s="2">
        <v>0</v>
      </c>
    </row>
    <row r="3626" spans="2:8">
      <c r="B3626" s="237" t="s">
        <v>1105</v>
      </c>
      <c r="C3626" s="237" t="s">
        <v>1419</v>
      </c>
      <c r="D3626" s="11" t="s">
        <v>464</v>
      </c>
      <c r="E3626" s="1">
        <v>0</v>
      </c>
      <c r="G3626" s="2">
        <f t="shared" si="56"/>
        <v>0</v>
      </c>
      <c r="H3626" s="2">
        <v>0</v>
      </c>
    </row>
    <row r="3627" spans="2:8">
      <c r="B3627" s="237" t="s">
        <v>1105</v>
      </c>
      <c r="C3627" s="237" t="s">
        <v>1419</v>
      </c>
      <c r="D3627" s="13" t="s">
        <v>465</v>
      </c>
      <c r="E3627" s="1">
        <v>0</v>
      </c>
      <c r="G3627" s="2">
        <f t="shared" si="56"/>
        <v>0</v>
      </c>
      <c r="H3627" s="2">
        <v>0</v>
      </c>
    </row>
    <row r="3628" spans="2:8">
      <c r="B3628" s="237" t="s">
        <v>1105</v>
      </c>
      <c r="C3628" s="237" t="s">
        <v>1419</v>
      </c>
      <c r="D3628" s="12" t="s">
        <v>937</v>
      </c>
      <c r="E3628" s="1">
        <v>0</v>
      </c>
      <c r="G3628" s="2">
        <f t="shared" si="56"/>
        <v>0</v>
      </c>
      <c r="H3628" s="2">
        <v>0</v>
      </c>
    </row>
    <row r="3629" spans="2:8">
      <c r="B3629" s="237" t="s">
        <v>1292</v>
      </c>
      <c r="C3629" s="237" t="s">
        <v>1333</v>
      </c>
      <c r="D3629" s="5" t="s">
        <v>458</v>
      </c>
      <c r="E3629" s="1">
        <v>0</v>
      </c>
      <c r="G3629" s="2">
        <f t="shared" si="56"/>
        <v>0</v>
      </c>
      <c r="H3629" s="2">
        <v>0</v>
      </c>
    </row>
    <row r="3630" spans="2:8">
      <c r="B3630" s="237" t="s">
        <v>1292</v>
      </c>
      <c r="C3630" s="237" t="s">
        <v>1333</v>
      </c>
      <c r="D3630" s="6" t="s">
        <v>459</v>
      </c>
      <c r="E3630" s="1">
        <v>0</v>
      </c>
      <c r="G3630" s="2">
        <f t="shared" si="56"/>
        <v>0</v>
      </c>
      <c r="H3630" s="2">
        <v>0</v>
      </c>
    </row>
    <row r="3631" spans="2:8">
      <c r="B3631" s="237" t="s">
        <v>1292</v>
      </c>
      <c r="C3631" s="237" t="s">
        <v>1333</v>
      </c>
      <c r="D3631" s="7" t="s">
        <v>460</v>
      </c>
      <c r="E3631" s="1">
        <v>0</v>
      </c>
      <c r="G3631" s="2">
        <f t="shared" si="56"/>
        <v>0</v>
      </c>
      <c r="H3631" s="2">
        <v>0</v>
      </c>
    </row>
    <row r="3632" spans="2:8">
      <c r="B3632" s="237" t="s">
        <v>1292</v>
      </c>
      <c r="C3632" s="237" t="s">
        <v>1333</v>
      </c>
      <c r="D3632" s="8" t="s">
        <v>461</v>
      </c>
      <c r="E3632" s="1">
        <v>0</v>
      </c>
      <c r="G3632" s="2">
        <f t="shared" si="56"/>
        <v>0</v>
      </c>
      <c r="H3632" s="2">
        <v>0</v>
      </c>
    </row>
    <row r="3633" spans="2:8">
      <c r="B3633" s="237" t="s">
        <v>1292</v>
      </c>
      <c r="C3633" s="237" t="s">
        <v>1333</v>
      </c>
      <c r="D3633" s="9" t="s">
        <v>462</v>
      </c>
      <c r="E3633" s="1">
        <v>0</v>
      </c>
      <c r="G3633" s="2">
        <f t="shared" si="56"/>
        <v>0</v>
      </c>
      <c r="H3633" s="2">
        <v>0</v>
      </c>
    </row>
    <row r="3634" spans="2:8">
      <c r="B3634" s="237" t="s">
        <v>1292</v>
      </c>
      <c r="C3634" s="237" t="s">
        <v>1333</v>
      </c>
      <c r="D3634" s="10" t="s">
        <v>463</v>
      </c>
      <c r="E3634" s="1">
        <v>0</v>
      </c>
      <c r="G3634" s="2">
        <f t="shared" si="56"/>
        <v>0</v>
      </c>
      <c r="H3634" s="2">
        <v>0</v>
      </c>
    </row>
    <row r="3635" spans="2:8">
      <c r="B3635" s="237" t="s">
        <v>1292</v>
      </c>
      <c r="C3635" s="237" t="s">
        <v>1333</v>
      </c>
      <c r="D3635" s="11" t="s">
        <v>464</v>
      </c>
      <c r="E3635" s="1">
        <v>0</v>
      </c>
      <c r="G3635" s="2">
        <f t="shared" si="56"/>
        <v>0</v>
      </c>
      <c r="H3635" s="2">
        <v>0</v>
      </c>
    </row>
    <row r="3636" spans="2:8">
      <c r="B3636" s="237" t="s">
        <v>1292</v>
      </c>
      <c r="C3636" s="237" t="s">
        <v>1333</v>
      </c>
      <c r="D3636" s="13" t="s">
        <v>465</v>
      </c>
      <c r="E3636" s="1">
        <v>0</v>
      </c>
      <c r="G3636" s="2">
        <f t="shared" si="56"/>
        <v>0</v>
      </c>
      <c r="H3636" s="2">
        <v>0</v>
      </c>
    </row>
    <row r="3637" spans="2:8">
      <c r="B3637" s="237" t="s">
        <v>1292</v>
      </c>
      <c r="C3637" s="237" t="s">
        <v>1333</v>
      </c>
      <c r="D3637" s="12" t="s">
        <v>937</v>
      </c>
      <c r="E3637" s="1">
        <v>0</v>
      </c>
      <c r="G3637" s="2">
        <f t="shared" si="56"/>
        <v>0</v>
      </c>
      <c r="H3637" s="2">
        <v>0</v>
      </c>
    </row>
    <row r="3638" spans="2:8">
      <c r="B3638" s="237" t="s">
        <v>1293</v>
      </c>
      <c r="C3638" s="237" t="s">
        <v>1334</v>
      </c>
      <c r="D3638" s="5" t="s">
        <v>458</v>
      </c>
      <c r="E3638" s="1">
        <v>0</v>
      </c>
      <c r="G3638" s="2">
        <f t="shared" si="56"/>
        <v>0</v>
      </c>
      <c r="H3638" s="2">
        <v>0</v>
      </c>
    </row>
    <row r="3639" spans="2:8">
      <c r="B3639" s="237" t="s">
        <v>1293</v>
      </c>
      <c r="C3639" s="237" t="s">
        <v>1334</v>
      </c>
      <c r="D3639" s="6" t="s">
        <v>459</v>
      </c>
      <c r="E3639" s="1">
        <v>0</v>
      </c>
      <c r="G3639" s="2">
        <f t="shared" si="56"/>
        <v>0</v>
      </c>
      <c r="H3639" s="2">
        <v>0</v>
      </c>
    </row>
    <row r="3640" spans="2:8">
      <c r="B3640" s="237" t="s">
        <v>1293</v>
      </c>
      <c r="C3640" s="237" t="s">
        <v>1334</v>
      </c>
      <c r="D3640" s="7" t="s">
        <v>460</v>
      </c>
      <c r="E3640" s="1">
        <v>0</v>
      </c>
      <c r="G3640" s="2">
        <f t="shared" si="56"/>
        <v>0</v>
      </c>
      <c r="H3640" s="2">
        <v>0</v>
      </c>
    </row>
    <row r="3641" spans="2:8">
      <c r="B3641" s="237" t="s">
        <v>1293</v>
      </c>
      <c r="C3641" s="237" t="s">
        <v>1334</v>
      </c>
      <c r="D3641" s="8" t="s">
        <v>461</v>
      </c>
      <c r="E3641" s="1">
        <v>0</v>
      </c>
      <c r="G3641" s="2">
        <f t="shared" si="56"/>
        <v>0</v>
      </c>
      <c r="H3641" s="2">
        <v>0</v>
      </c>
    </row>
    <row r="3642" spans="2:8">
      <c r="B3642" s="237" t="s">
        <v>1293</v>
      </c>
      <c r="C3642" s="237" t="s">
        <v>1334</v>
      </c>
      <c r="D3642" s="9" t="s">
        <v>462</v>
      </c>
      <c r="E3642" s="1">
        <v>0</v>
      </c>
      <c r="G3642" s="2">
        <f t="shared" si="56"/>
        <v>0</v>
      </c>
      <c r="H3642" s="2">
        <v>0</v>
      </c>
    </row>
    <row r="3643" spans="2:8">
      <c r="B3643" s="237" t="s">
        <v>1293</v>
      </c>
      <c r="C3643" s="237" t="s">
        <v>1334</v>
      </c>
      <c r="D3643" s="10" t="s">
        <v>463</v>
      </c>
      <c r="E3643" s="1">
        <v>0</v>
      </c>
      <c r="G3643" s="2">
        <f t="shared" si="56"/>
        <v>0</v>
      </c>
      <c r="H3643" s="2">
        <v>0</v>
      </c>
    </row>
    <row r="3644" spans="2:8">
      <c r="B3644" s="237" t="s">
        <v>1293</v>
      </c>
      <c r="C3644" s="237" t="s">
        <v>1334</v>
      </c>
      <c r="D3644" s="11" t="s">
        <v>464</v>
      </c>
      <c r="E3644" s="1">
        <v>0</v>
      </c>
      <c r="G3644" s="2">
        <f t="shared" si="56"/>
        <v>0</v>
      </c>
      <c r="H3644" s="2">
        <v>0</v>
      </c>
    </row>
    <row r="3645" spans="2:8">
      <c r="B3645" s="237" t="s">
        <v>1293</v>
      </c>
      <c r="C3645" s="237" t="s">
        <v>1334</v>
      </c>
      <c r="D3645" s="13" t="s">
        <v>465</v>
      </c>
      <c r="E3645" s="1">
        <v>0</v>
      </c>
      <c r="G3645" s="2">
        <f t="shared" si="56"/>
        <v>0</v>
      </c>
      <c r="H3645" s="2">
        <v>0</v>
      </c>
    </row>
    <row r="3646" spans="2:8">
      <c r="B3646" s="237" t="s">
        <v>1293</v>
      </c>
      <c r="C3646" s="237" t="s">
        <v>1334</v>
      </c>
      <c r="D3646" s="12" t="s">
        <v>937</v>
      </c>
      <c r="E3646" s="1">
        <v>0</v>
      </c>
      <c r="G3646" s="2">
        <f t="shared" si="56"/>
        <v>0</v>
      </c>
      <c r="H3646" s="2">
        <v>0</v>
      </c>
    </row>
    <row r="3647" spans="2:8">
      <c r="B3647" s="237" t="s">
        <v>1294</v>
      </c>
      <c r="C3647" s="237" t="s">
        <v>1335</v>
      </c>
      <c r="D3647" s="5" t="s">
        <v>458</v>
      </c>
      <c r="E3647" s="1">
        <v>0</v>
      </c>
      <c r="G3647" s="2">
        <f t="shared" si="56"/>
        <v>0</v>
      </c>
      <c r="H3647" s="2">
        <v>0</v>
      </c>
    </row>
    <row r="3648" spans="2:8">
      <c r="B3648" s="237" t="s">
        <v>1294</v>
      </c>
      <c r="C3648" s="237" t="s">
        <v>1335</v>
      </c>
      <c r="D3648" s="6" t="s">
        <v>459</v>
      </c>
      <c r="E3648" s="1">
        <v>0</v>
      </c>
      <c r="G3648" s="2">
        <f t="shared" si="56"/>
        <v>0</v>
      </c>
      <c r="H3648" s="2">
        <v>0</v>
      </c>
    </row>
    <row r="3649" spans="2:8">
      <c r="B3649" s="237" t="s">
        <v>1294</v>
      </c>
      <c r="C3649" s="237" t="s">
        <v>1335</v>
      </c>
      <c r="D3649" s="7" t="s">
        <v>460</v>
      </c>
      <c r="E3649" s="1">
        <v>0</v>
      </c>
      <c r="G3649" s="2">
        <f t="shared" si="56"/>
        <v>0</v>
      </c>
      <c r="H3649" s="2">
        <v>0</v>
      </c>
    </row>
    <row r="3650" spans="2:8">
      <c r="B3650" s="237" t="s">
        <v>1294</v>
      </c>
      <c r="C3650" s="237" t="s">
        <v>1335</v>
      </c>
      <c r="D3650" s="8" t="s">
        <v>461</v>
      </c>
      <c r="E3650" s="1">
        <v>0</v>
      </c>
      <c r="G3650" s="2">
        <f t="shared" ref="G3650:G3713" si="57">E3650*F3650</f>
        <v>0</v>
      </c>
      <c r="H3650" s="2">
        <v>0</v>
      </c>
    </row>
    <row r="3651" spans="2:8">
      <c r="B3651" s="237" t="s">
        <v>1294</v>
      </c>
      <c r="C3651" s="237" t="s">
        <v>1335</v>
      </c>
      <c r="D3651" s="9" t="s">
        <v>462</v>
      </c>
      <c r="E3651" s="1">
        <v>0</v>
      </c>
      <c r="G3651" s="2">
        <f t="shared" si="57"/>
        <v>0</v>
      </c>
      <c r="H3651" s="2">
        <v>0</v>
      </c>
    </row>
    <row r="3652" spans="2:8">
      <c r="B3652" s="237" t="s">
        <v>1294</v>
      </c>
      <c r="C3652" s="237" t="s">
        <v>1335</v>
      </c>
      <c r="D3652" s="10" t="s">
        <v>463</v>
      </c>
      <c r="E3652" s="1">
        <v>0</v>
      </c>
      <c r="G3652" s="2">
        <f t="shared" si="57"/>
        <v>0</v>
      </c>
      <c r="H3652" s="2">
        <v>0</v>
      </c>
    </row>
    <row r="3653" spans="2:8">
      <c r="B3653" s="237" t="s">
        <v>1294</v>
      </c>
      <c r="C3653" s="237" t="s">
        <v>1335</v>
      </c>
      <c r="D3653" s="11" t="s">
        <v>464</v>
      </c>
      <c r="E3653" s="1">
        <v>0</v>
      </c>
      <c r="G3653" s="2">
        <f t="shared" si="57"/>
        <v>0</v>
      </c>
      <c r="H3653" s="2">
        <v>0</v>
      </c>
    </row>
    <row r="3654" spans="2:8">
      <c r="B3654" s="237" t="s">
        <v>1294</v>
      </c>
      <c r="C3654" s="237" t="s">
        <v>1335</v>
      </c>
      <c r="D3654" s="13" t="s">
        <v>465</v>
      </c>
      <c r="E3654" s="1">
        <v>0</v>
      </c>
      <c r="G3654" s="2">
        <f t="shared" si="57"/>
        <v>0</v>
      </c>
      <c r="H3654" s="2">
        <v>0</v>
      </c>
    </row>
    <row r="3655" spans="2:8">
      <c r="B3655" s="237" t="s">
        <v>1294</v>
      </c>
      <c r="C3655" s="237" t="s">
        <v>1335</v>
      </c>
      <c r="D3655" s="12" t="s">
        <v>937</v>
      </c>
      <c r="E3655" s="1">
        <v>0</v>
      </c>
      <c r="G3655" s="2">
        <f t="shared" si="57"/>
        <v>0</v>
      </c>
      <c r="H3655" s="2">
        <v>0</v>
      </c>
    </row>
    <row r="3656" spans="2:8">
      <c r="B3656" s="237" t="s">
        <v>1295</v>
      </c>
      <c r="C3656" s="237" t="s">
        <v>1336</v>
      </c>
      <c r="D3656" s="5" t="s">
        <v>458</v>
      </c>
      <c r="E3656" s="1">
        <v>0</v>
      </c>
      <c r="G3656" s="2">
        <f t="shared" si="57"/>
        <v>0</v>
      </c>
      <c r="H3656" s="2">
        <v>0</v>
      </c>
    </row>
    <row r="3657" spans="2:8">
      <c r="B3657" s="237" t="s">
        <v>1295</v>
      </c>
      <c r="C3657" s="237" t="s">
        <v>1336</v>
      </c>
      <c r="D3657" s="6" t="s">
        <v>459</v>
      </c>
      <c r="E3657" s="1">
        <v>0</v>
      </c>
      <c r="G3657" s="2">
        <f t="shared" si="57"/>
        <v>0</v>
      </c>
      <c r="H3657" s="2">
        <v>0</v>
      </c>
    </row>
    <row r="3658" spans="2:8">
      <c r="B3658" s="237" t="s">
        <v>1295</v>
      </c>
      <c r="C3658" s="237" t="s">
        <v>1336</v>
      </c>
      <c r="D3658" s="7" t="s">
        <v>460</v>
      </c>
      <c r="E3658" s="1">
        <v>0</v>
      </c>
      <c r="G3658" s="2">
        <f t="shared" si="57"/>
        <v>0</v>
      </c>
      <c r="H3658" s="2">
        <v>0</v>
      </c>
    </row>
    <row r="3659" spans="2:8">
      <c r="B3659" s="237" t="s">
        <v>1295</v>
      </c>
      <c r="C3659" s="237" t="s">
        <v>1336</v>
      </c>
      <c r="D3659" s="8" t="s">
        <v>461</v>
      </c>
      <c r="E3659" s="1">
        <v>0</v>
      </c>
      <c r="G3659" s="2">
        <f t="shared" si="57"/>
        <v>0</v>
      </c>
      <c r="H3659" s="2">
        <v>0</v>
      </c>
    </row>
    <row r="3660" spans="2:8">
      <c r="B3660" s="237" t="s">
        <v>1295</v>
      </c>
      <c r="C3660" s="237" t="s">
        <v>1336</v>
      </c>
      <c r="D3660" s="9" t="s">
        <v>462</v>
      </c>
      <c r="E3660" s="1">
        <v>0</v>
      </c>
      <c r="G3660" s="2">
        <f t="shared" si="57"/>
        <v>0</v>
      </c>
      <c r="H3660" s="2">
        <v>0</v>
      </c>
    </row>
    <row r="3661" spans="2:8">
      <c r="B3661" s="237" t="s">
        <v>1295</v>
      </c>
      <c r="C3661" s="237" t="s">
        <v>1336</v>
      </c>
      <c r="D3661" s="10" t="s">
        <v>463</v>
      </c>
      <c r="E3661" s="1">
        <v>0</v>
      </c>
      <c r="G3661" s="2">
        <f t="shared" si="57"/>
        <v>0</v>
      </c>
      <c r="H3661" s="2">
        <v>0</v>
      </c>
    </row>
    <row r="3662" spans="2:8">
      <c r="B3662" s="237" t="s">
        <v>1295</v>
      </c>
      <c r="C3662" s="237" t="s">
        <v>1336</v>
      </c>
      <c r="D3662" s="11" t="s">
        <v>464</v>
      </c>
      <c r="E3662" s="1">
        <v>0</v>
      </c>
      <c r="G3662" s="2">
        <f t="shared" si="57"/>
        <v>0</v>
      </c>
      <c r="H3662" s="2">
        <v>0</v>
      </c>
    </row>
    <row r="3663" spans="2:8">
      <c r="B3663" s="237" t="s">
        <v>1295</v>
      </c>
      <c r="C3663" s="237" t="s">
        <v>1336</v>
      </c>
      <c r="D3663" s="13" t="s">
        <v>465</v>
      </c>
      <c r="E3663" s="1">
        <v>0</v>
      </c>
      <c r="G3663" s="2">
        <f t="shared" si="57"/>
        <v>0</v>
      </c>
      <c r="H3663" s="2">
        <v>0</v>
      </c>
    </row>
    <row r="3664" spans="2:8">
      <c r="B3664" s="237" t="s">
        <v>1295</v>
      </c>
      <c r="C3664" s="237" t="s">
        <v>1336</v>
      </c>
      <c r="D3664" s="12" t="s">
        <v>937</v>
      </c>
      <c r="E3664" s="1">
        <v>0</v>
      </c>
      <c r="G3664" s="2">
        <f t="shared" si="57"/>
        <v>0</v>
      </c>
      <c r="H3664" s="2">
        <v>0</v>
      </c>
    </row>
    <row r="3665" spans="2:8">
      <c r="B3665" s="237" t="s">
        <v>1296</v>
      </c>
      <c r="C3665" s="237" t="s">
        <v>1337</v>
      </c>
      <c r="D3665" s="5" t="s">
        <v>458</v>
      </c>
      <c r="E3665" s="1">
        <v>0</v>
      </c>
      <c r="G3665" s="2">
        <f t="shared" si="57"/>
        <v>0</v>
      </c>
      <c r="H3665" s="2">
        <v>0</v>
      </c>
    </row>
    <row r="3666" spans="2:8">
      <c r="B3666" s="237" t="s">
        <v>1296</v>
      </c>
      <c r="C3666" s="237" t="s">
        <v>1337</v>
      </c>
      <c r="D3666" s="6" t="s">
        <v>459</v>
      </c>
      <c r="E3666" s="1">
        <v>0</v>
      </c>
      <c r="G3666" s="2">
        <f t="shared" si="57"/>
        <v>0</v>
      </c>
      <c r="H3666" s="2">
        <v>0</v>
      </c>
    </row>
    <row r="3667" spans="2:8">
      <c r="B3667" s="237" t="s">
        <v>1296</v>
      </c>
      <c r="C3667" s="237" t="s">
        <v>1337</v>
      </c>
      <c r="D3667" s="7" t="s">
        <v>460</v>
      </c>
      <c r="E3667" s="1">
        <v>0</v>
      </c>
      <c r="G3667" s="2">
        <f t="shared" si="57"/>
        <v>0</v>
      </c>
      <c r="H3667" s="2">
        <v>0</v>
      </c>
    </row>
    <row r="3668" spans="2:8">
      <c r="B3668" s="237" t="s">
        <v>1296</v>
      </c>
      <c r="C3668" s="237" t="s">
        <v>1337</v>
      </c>
      <c r="D3668" s="8" t="s">
        <v>461</v>
      </c>
      <c r="E3668" s="1">
        <v>0</v>
      </c>
      <c r="G3668" s="2">
        <f t="shared" si="57"/>
        <v>0</v>
      </c>
      <c r="H3668" s="2">
        <v>0</v>
      </c>
    </row>
    <row r="3669" spans="2:8">
      <c r="B3669" s="237" t="s">
        <v>1296</v>
      </c>
      <c r="C3669" s="237" t="s">
        <v>1337</v>
      </c>
      <c r="D3669" s="9" t="s">
        <v>462</v>
      </c>
      <c r="E3669" s="1">
        <v>0</v>
      </c>
      <c r="G3669" s="2">
        <f t="shared" si="57"/>
        <v>0</v>
      </c>
      <c r="H3669" s="2">
        <v>0</v>
      </c>
    </row>
    <row r="3670" spans="2:8">
      <c r="B3670" s="237" t="s">
        <v>1296</v>
      </c>
      <c r="C3670" s="237" t="s">
        <v>1337</v>
      </c>
      <c r="D3670" s="10" t="s">
        <v>463</v>
      </c>
      <c r="E3670" s="1">
        <v>0</v>
      </c>
      <c r="G3670" s="2">
        <f t="shared" si="57"/>
        <v>0</v>
      </c>
      <c r="H3670" s="2">
        <v>0</v>
      </c>
    </row>
    <row r="3671" spans="2:8">
      <c r="B3671" s="237" t="s">
        <v>1296</v>
      </c>
      <c r="C3671" s="237" t="s">
        <v>1337</v>
      </c>
      <c r="D3671" s="11" t="s">
        <v>464</v>
      </c>
      <c r="E3671" s="1">
        <v>0</v>
      </c>
      <c r="G3671" s="2">
        <f t="shared" si="57"/>
        <v>0</v>
      </c>
      <c r="H3671" s="2">
        <v>0</v>
      </c>
    </row>
    <row r="3672" spans="2:8">
      <c r="B3672" s="237" t="s">
        <v>1296</v>
      </c>
      <c r="C3672" s="237" t="s">
        <v>1337</v>
      </c>
      <c r="D3672" s="13" t="s">
        <v>465</v>
      </c>
      <c r="E3672" s="1">
        <v>0</v>
      </c>
      <c r="G3672" s="2">
        <f t="shared" si="57"/>
        <v>0</v>
      </c>
      <c r="H3672" s="2">
        <v>0</v>
      </c>
    </row>
    <row r="3673" spans="2:8">
      <c r="B3673" s="237" t="s">
        <v>1296</v>
      </c>
      <c r="C3673" s="237" t="s">
        <v>1337</v>
      </c>
      <c r="D3673" s="12" t="s">
        <v>937</v>
      </c>
      <c r="E3673" s="1">
        <v>0</v>
      </c>
      <c r="G3673" s="2">
        <f t="shared" si="57"/>
        <v>0</v>
      </c>
      <c r="H3673" s="2">
        <v>0</v>
      </c>
    </row>
    <row r="3674" spans="2:8">
      <c r="B3674" s="237" t="s">
        <v>1297</v>
      </c>
      <c r="C3674" s="237" t="s">
        <v>1338</v>
      </c>
      <c r="D3674" s="5" t="s">
        <v>458</v>
      </c>
      <c r="E3674" s="1">
        <v>0</v>
      </c>
      <c r="G3674" s="2">
        <f t="shared" si="57"/>
        <v>0</v>
      </c>
      <c r="H3674" s="2">
        <v>0</v>
      </c>
    </row>
    <row r="3675" spans="2:8">
      <c r="B3675" s="237" t="s">
        <v>1297</v>
      </c>
      <c r="C3675" s="237" t="s">
        <v>1338</v>
      </c>
      <c r="D3675" s="6" t="s">
        <v>459</v>
      </c>
      <c r="E3675" s="1">
        <v>0</v>
      </c>
      <c r="G3675" s="2">
        <f t="shared" si="57"/>
        <v>0</v>
      </c>
      <c r="H3675" s="2">
        <v>0</v>
      </c>
    </row>
    <row r="3676" spans="2:8">
      <c r="B3676" s="237" t="s">
        <v>1297</v>
      </c>
      <c r="C3676" s="237" t="s">
        <v>1338</v>
      </c>
      <c r="D3676" s="7" t="s">
        <v>460</v>
      </c>
      <c r="E3676" s="1">
        <v>0</v>
      </c>
      <c r="G3676" s="2">
        <f t="shared" si="57"/>
        <v>0</v>
      </c>
      <c r="H3676" s="2">
        <v>0</v>
      </c>
    </row>
    <row r="3677" spans="2:8">
      <c r="B3677" s="237" t="s">
        <v>1297</v>
      </c>
      <c r="C3677" s="237" t="s">
        <v>1338</v>
      </c>
      <c r="D3677" s="8" t="s">
        <v>461</v>
      </c>
      <c r="E3677" s="1">
        <v>0</v>
      </c>
      <c r="G3677" s="2">
        <f t="shared" si="57"/>
        <v>0</v>
      </c>
      <c r="H3677" s="2">
        <v>0</v>
      </c>
    </row>
    <row r="3678" spans="2:8">
      <c r="B3678" s="237" t="s">
        <v>1297</v>
      </c>
      <c r="C3678" s="237" t="s">
        <v>1338</v>
      </c>
      <c r="D3678" s="9" t="s">
        <v>462</v>
      </c>
      <c r="E3678" s="1">
        <v>0</v>
      </c>
      <c r="G3678" s="2">
        <f t="shared" si="57"/>
        <v>0</v>
      </c>
      <c r="H3678" s="2">
        <v>0</v>
      </c>
    </row>
    <row r="3679" spans="2:8">
      <c r="B3679" s="237" t="s">
        <v>1297</v>
      </c>
      <c r="C3679" s="237" t="s">
        <v>1338</v>
      </c>
      <c r="D3679" s="10" t="s">
        <v>463</v>
      </c>
      <c r="E3679" s="1">
        <v>0</v>
      </c>
      <c r="G3679" s="2">
        <f t="shared" si="57"/>
        <v>0</v>
      </c>
      <c r="H3679" s="2">
        <v>0</v>
      </c>
    </row>
    <row r="3680" spans="2:8">
      <c r="B3680" s="237" t="s">
        <v>1297</v>
      </c>
      <c r="C3680" s="237" t="s">
        <v>1338</v>
      </c>
      <c r="D3680" s="11" t="s">
        <v>464</v>
      </c>
      <c r="E3680" s="1">
        <v>0</v>
      </c>
      <c r="G3680" s="2">
        <f t="shared" si="57"/>
        <v>0</v>
      </c>
      <c r="H3680" s="2">
        <v>0</v>
      </c>
    </row>
    <row r="3681" spans="2:8">
      <c r="B3681" s="237" t="s">
        <v>1297</v>
      </c>
      <c r="C3681" s="237" t="s">
        <v>1338</v>
      </c>
      <c r="D3681" s="13" t="s">
        <v>465</v>
      </c>
      <c r="E3681" s="1">
        <v>0</v>
      </c>
      <c r="G3681" s="2">
        <f t="shared" si="57"/>
        <v>0</v>
      </c>
      <c r="H3681" s="2">
        <v>0</v>
      </c>
    </row>
    <row r="3682" spans="2:8">
      <c r="B3682" s="237" t="s">
        <v>1297</v>
      </c>
      <c r="C3682" s="237" t="s">
        <v>1338</v>
      </c>
      <c r="D3682" s="12" t="s">
        <v>937</v>
      </c>
      <c r="E3682" s="1">
        <v>0</v>
      </c>
      <c r="G3682" s="2">
        <f t="shared" si="57"/>
        <v>0</v>
      </c>
      <c r="H3682" s="2">
        <v>0</v>
      </c>
    </row>
    <row r="3683" spans="2:8">
      <c r="B3683" s="237" t="s">
        <v>1298</v>
      </c>
      <c r="C3683" s="237" t="s">
        <v>1339</v>
      </c>
      <c r="D3683" s="5" t="s">
        <v>458</v>
      </c>
      <c r="E3683" s="1">
        <v>0</v>
      </c>
      <c r="G3683" s="2">
        <f t="shared" si="57"/>
        <v>0</v>
      </c>
      <c r="H3683" s="2">
        <v>0</v>
      </c>
    </row>
    <row r="3684" spans="2:8">
      <c r="B3684" s="237" t="s">
        <v>1298</v>
      </c>
      <c r="C3684" s="237" t="s">
        <v>1339</v>
      </c>
      <c r="D3684" s="6" t="s">
        <v>459</v>
      </c>
      <c r="E3684" s="1">
        <v>0</v>
      </c>
      <c r="G3684" s="2">
        <f t="shared" si="57"/>
        <v>0</v>
      </c>
      <c r="H3684" s="2">
        <v>0</v>
      </c>
    </row>
    <row r="3685" spans="2:8">
      <c r="B3685" s="237" t="s">
        <v>1298</v>
      </c>
      <c r="C3685" s="237" t="s">
        <v>1339</v>
      </c>
      <c r="D3685" s="7" t="s">
        <v>460</v>
      </c>
      <c r="E3685" s="1">
        <v>0</v>
      </c>
      <c r="G3685" s="2">
        <f t="shared" si="57"/>
        <v>0</v>
      </c>
      <c r="H3685" s="2">
        <v>0</v>
      </c>
    </row>
    <row r="3686" spans="2:8">
      <c r="B3686" s="237" t="s">
        <v>1298</v>
      </c>
      <c r="C3686" s="237" t="s">
        <v>1339</v>
      </c>
      <c r="D3686" s="8" t="s">
        <v>461</v>
      </c>
      <c r="E3686" s="1">
        <v>0</v>
      </c>
      <c r="G3686" s="2">
        <f t="shared" si="57"/>
        <v>0</v>
      </c>
      <c r="H3686" s="2">
        <v>0</v>
      </c>
    </row>
    <row r="3687" spans="2:8">
      <c r="B3687" s="237" t="s">
        <v>1298</v>
      </c>
      <c r="C3687" s="237" t="s">
        <v>1339</v>
      </c>
      <c r="D3687" s="9" t="s">
        <v>462</v>
      </c>
      <c r="E3687" s="1">
        <v>0</v>
      </c>
      <c r="G3687" s="2">
        <f t="shared" si="57"/>
        <v>0</v>
      </c>
      <c r="H3687" s="2">
        <v>0</v>
      </c>
    </row>
    <row r="3688" spans="2:8">
      <c r="B3688" s="237" t="s">
        <v>1298</v>
      </c>
      <c r="C3688" s="237" t="s">
        <v>1339</v>
      </c>
      <c r="D3688" s="10" t="s">
        <v>463</v>
      </c>
      <c r="E3688" s="1">
        <v>0</v>
      </c>
      <c r="G3688" s="2">
        <f t="shared" si="57"/>
        <v>0</v>
      </c>
      <c r="H3688" s="2">
        <v>0</v>
      </c>
    </row>
    <row r="3689" spans="2:8">
      <c r="B3689" s="237" t="s">
        <v>1298</v>
      </c>
      <c r="C3689" s="237" t="s">
        <v>1339</v>
      </c>
      <c r="D3689" s="11" t="s">
        <v>464</v>
      </c>
      <c r="E3689" s="1">
        <v>0</v>
      </c>
      <c r="G3689" s="2">
        <f t="shared" si="57"/>
        <v>0</v>
      </c>
      <c r="H3689" s="2">
        <v>0</v>
      </c>
    </row>
    <row r="3690" spans="2:8">
      <c r="B3690" s="237" t="s">
        <v>1298</v>
      </c>
      <c r="C3690" s="237" t="s">
        <v>1339</v>
      </c>
      <c r="D3690" s="13" t="s">
        <v>465</v>
      </c>
      <c r="E3690" s="1">
        <v>0</v>
      </c>
      <c r="G3690" s="2">
        <f t="shared" si="57"/>
        <v>0</v>
      </c>
      <c r="H3690" s="2">
        <v>0</v>
      </c>
    </row>
    <row r="3691" spans="2:8">
      <c r="B3691" s="237" t="s">
        <v>1298</v>
      </c>
      <c r="C3691" s="237" t="s">
        <v>1339</v>
      </c>
      <c r="D3691" s="12" t="s">
        <v>937</v>
      </c>
      <c r="E3691" s="1">
        <v>0</v>
      </c>
      <c r="G3691" s="2">
        <f t="shared" si="57"/>
        <v>0</v>
      </c>
      <c r="H3691" s="2">
        <v>0</v>
      </c>
    </row>
    <row r="3692" spans="2:8">
      <c r="B3692" s="237" t="s">
        <v>1178</v>
      </c>
      <c r="C3692" s="237" t="s">
        <v>1340</v>
      </c>
      <c r="D3692" s="5" t="s">
        <v>458</v>
      </c>
      <c r="E3692" s="1">
        <v>0</v>
      </c>
      <c r="G3692" s="2">
        <f t="shared" si="57"/>
        <v>0</v>
      </c>
      <c r="H3692" s="2">
        <v>0</v>
      </c>
    </row>
    <row r="3693" spans="2:8">
      <c r="B3693" s="237" t="s">
        <v>1178</v>
      </c>
      <c r="C3693" s="237" t="s">
        <v>1340</v>
      </c>
      <c r="D3693" s="6" t="s">
        <v>459</v>
      </c>
      <c r="E3693" s="1">
        <v>0</v>
      </c>
      <c r="G3693" s="2">
        <f t="shared" si="57"/>
        <v>0</v>
      </c>
      <c r="H3693" s="2">
        <v>0</v>
      </c>
    </row>
    <row r="3694" spans="2:8">
      <c r="B3694" s="237" t="s">
        <v>1178</v>
      </c>
      <c r="C3694" s="237" t="s">
        <v>1340</v>
      </c>
      <c r="D3694" s="7" t="s">
        <v>460</v>
      </c>
      <c r="E3694" s="1">
        <v>0</v>
      </c>
      <c r="G3694" s="2">
        <f t="shared" si="57"/>
        <v>0</v>
      </c>
      <c r="H3694" s="2">
        <v>0</v>
      </c>
    </row>
    <row r="3695" spans="2:8">
      <c r="B3695" s="237" t="s">
        <v>1178</v>
      </c>
      <c r="C3695" s="237" t="s">
        <v>1340</v>
      </c>
      <c r="D3695" s="8" t="s">
        <v>461</v>
      </c>
      <c r="E3695" s="1">
        <v>0</v>
      </c>
      <c r="G3695" s="2">
        <f t="shared" si="57"/>
        <v>0</v>
      </c>
      <c r="H3695" s="2">
        <v>0</v>
      </c>
    </row>
    <row r="3696" spans="2:8">
      <c r="B3696" s="237" t="s">
        <v>1178</v>
      </c>
      <c r="C3696" s="237" t="s">
        <v>1340</v>
      </c>
      <c r="D3696" s="9" t="s">
        <v>462</v>
      </c>
      <c r="E3696" s="1">
        <v>0</v>
      </c>
      <c r="G3696" s="2">
        <f t="shared" si="57"/>
        <v>0</v>
      </c>
      <c r="H3696" s="2">
        <v>0</v>
      </c>
    </row>
    <row r="3697" spans="2:8">
      <c r="B3697" s="237" t="s">
        <v>1178</v>
      </c>
      <c r="C3697" s="237" t="s">
        <v>1340</v>
      </c>
      <c r="D3697" s="10" t="s">
        <v>463</v>
      </c>
      <c r="E3697" s="1">
        <v>0</v>
      </c>
      <c r="G3697" s="2">
        <f t="shared" si="57"/>
        <v>0</v>
      </c>
      <c r="H3697" s="2">
        <v>0</v>
      </c>
    </row>
    <row r="3698" spans="2:8">
      <c r="B3698" s="237" t="s">
        <v>1178</v>
      </c>
      <c r="C3698" s="237" t="s">
        <v>1340</v>
      </c>
      <c r="D3698" s="11" t="s">
        <v>464</v>
      </c>
      <c r="E3698" s="1">
        <v>0</v>
      </c>
      <c r="G3698" s="2">
        <f t="shared" si="57"/>
        <v>0</v>
      </c>
      <c r="H3698" s="2">
        <v>0</v>
      </c>
    </row>
    <row r="3699" spans="2:8">
      <c r="B3699" s="237" t="s">
        <v>1178</v>
      </c>
      <c r="C3699" s="237" t="s">
        <v>1340</v>
      </c>
      <c r="D3699" s="13" t="s">
        <v>465</v>
      </c>
      <c r="E3699" s="1">
        <v>0</v>
      </c>
      <c r="G3699" s="2">
        <f t="shared" si="57"/>
        <v>0</v>
      </c>
      <c r="H3699" s="2">
        <v>0</v>
      </c>
    </row>
    <row r="3700" spans="2:8">
      <c r="B3700" s="237" t="s">
        <v>1178</v>
      </c>
      <c r="C3700" s="237" t="s">
        <v>1340</v>
      </c>
      <c r="D3700" s="12" t="s">
        <v>937</v>
      </c>
      <c r="E3700" s="1">
        <v>0</v>
      </c>
      <c r="G3700" s="2">
        <f t="shared" si="57"/>
        <v>0</v>
      </c>
      <c r="H3700" s="2">
        <v>0</v>
      </c>
    </row>
    <row r="3701" spans="2:8">
      <c r="B3701" s="237" t="s">
        <v>1100</v>
      </c>
      <c r="C3701" s="237" t="s">
        <v>1341</v>
      </c>
      <c r="D3701" s="5" t="s">
        <v>458</v>
      </c>
      <c r="E3701" s="1">
        <v>0</v>
      </c>
      <c r="G3701" s="2">
        <f t="shared" si="57"/>
        <v>0</v>
      </c>
      <c r="H3701" s="2">
        <v>0</v>
      </c>
    </row>
    <row r="3702" spans="2:8">
      <c r="B3702" s="237" t="s">
        <v>1100</v>
      </c>
      <c r="C3702" s="237" t="s">
        <v>1341</v>
      </c>
      <c r="D3702" s="6" t="s">
        <v>459</v>
      </c>
      <c r="E3702" s="1">
        <v>0</v>
      </c>
      <c r="G3702" s="2">
        <f t="shared" si="57"/>
        <v>0</v>
      </c>
      <c r="H3702" s="2">
        <v>0</v>
      </c>
    </row>
    <row r="3703" spans="2:8">
      <c r="B3703" s="237" t="s">
        <v>1100</v>
      </c>
      <c r="C3703" s="237" t="s">
        <v>1341</v>
      </c>
      <c r="D3703" s="7" t="s">
        <v>460</v>
      </c>
      <c r="E3703" s="1">
        <v>0</v>
      </c>
      <c r="G3703" s="2">
        <f t="shared" si="57"/>
        <v>0</v>
      </c>
      <c r="H3703" s="2">
        <v>0</v>
      </c>
    </row>
    <row r="3704" spans="2:8">
      <c r="B3704" s="237" t="s">
        <v>1100</v>
      </c>
      <c r="C3704" s="237" t="s">
        <v>1341</v>
      </c>
      <c r="D3704" s="8" t="s">
        <v>461</v>
      </c>
      <c r="E3704" s="1">
        <v>0</v>
      </c>
      <c r="G3704" s="2">
        <f t="shared" si="57"/>
        <v>0</v>
      </c>
      <c r="H3704" s="2">
        <v>0</v>
      </c>
    </row>
    <row r="3705" spans="2:8">
      <c r="B3705" s="237" t="s">
        <v>1100</v>
      </c>
      <c r="C3705" s="237" t="s">
        <v>1341</v>
      </c>
      <c r="D3705" s="9" t="s">
        <v>462</v>
      </c>
      <c r="E3705" s="1">
        <v>0</v>
      </c>
      <c r="G3705" s="2">
        <f t="shared" si="57"/>
        <v>0</v>
      </c>
      <c r="H3705" s="2">
        <v>0</v>
      </c>
    </row>
    <row r="3706" spans="2:8">
      <c r="B3706" s="237" t="s">
        <v>1100</v>
      </c>
      <c r="C3706" s="237" t="s">
        <v>1341</v>
      </c>
      <c r="D3706" s="10" t="s">
        <v>463</v>
      </c>
      <c r="E3706" s="1">
        <v>0</v>
      </c>
      <c r="G3706" s="2">
        <f t="shared" si="57"/>
        <v>0</v>
      </c>
      <c r="H3706" s="2">
        <v>0</v>
      </c>
    </row>
    <row r="3707" spans="2:8">
      <c r="B3707" s="237" t="s">
        <v>1100</v>
      </c>
      <c r="C3707" s="237" t="s">
        <v>1341</v>
      </c>
      <c r="D3707" s="11" t="s">
        <v>464</v>
      </c>
      <c r="E3707" s="1">
        <v>0</v>
      </c>
      <c r="G3707" s="2">
        <f t="shared" si="57"/>
        <v>0</v>
      </c>
      <c r="H3707" s="2">
        <v>0</v>
      </c>
    </row>
    <row r="3708" spans="2:8">
      <c r="B3708" s="237" t="s">
        <v>1100</v>
      </c>
      <c r="C3708" s="237" t="s">
        <v>1341</v>
      </c>
      <c r="D3708" s="13" t="s">
        <v>465</v>
      </c>
      <c r="E3708" s="1">
        <v>0</v>
      </c>
      <c r="G3708" s="2">
        <f t="shared" si="57"/>
        <v>0</v>
      </c>
      <c r="H3708" s="2">
        <v>0</v>
      </c>
    </row>
    <row r="3709" spans="2:8">
      <c r="B3709" s="237" t="s">
        <v>1100</v>
      </c>
      <c r="C3709" s="237" t="s">
        <v>1341</v>
      </c>
      <c r="D3709" s="12" t="s">
        <v>937</v>
      </c>
      <c r="E3709" s="1">
        <v>0</v>
      </c>
      <c r="G3709" s="2">
        <f t="shared" si="57"/>
        <v>0</v>
      </c>
      <c r="H3709" s="2">
        <v>0</v>
      </c>
    </row>
    <row r="3710" spans="2:8">
      <c r="B3710" s="237" t="s">
        <v>1093</v>
      </c>
      <c r="C3710" s="237" t="s">
        <v>1342</v>
      </c>
      <c r="D3710" s="5" t="s">
        <v>458</v>
      </c>
      <c r="E3710" s="1">
        <v>0</v>
      </c>
      <c r="G3710" s="2">
        <f t="shared" si="57"/>
        <v>0</v>
      </c>
      <c r="H3710" s="2">
        <v>0</v>
      </c>
    </row>
    <row r="3711" spans="2:8">
      <c r="B3711" s="237" t="s">
        <v>1093</v>
      </c>
      <c r="C3711" s="237" t="s">
        <v>1342</v>
      </c>
      <c r="D3711" s="6" t="s">
        <v>459</v>
      </c>
      <c r="E3711" s="1">
        <v>0</v>
      </c>
      <c r="G3711" s="2">
        <f t="shared" si="57"/>
        <v>0</v>
      </c>
      <c r="H3711" s="2">
        <v>0</v>
      </c>
    </row>
    <row r="3712" spans="2:8">
      <c r="B3712" s="237" t="s">
        <v>1093</v>
      </c>
      <c r="C3712" s="237" t="s">
        <v>1342</v>
      </c>
      <c r="D3712" s="7" t="s">
        <v>460</v>
      </c>
      <c r="E3712" s="1">
        <v>0</v>
      </c>
      <c r="G3712" s="2">
        <f t="shared" si="57"/>
        <v>0</v>
      </c>
      <c r="H3712" s="2">
        <v>0</v>
      </c>
    </row>
    <row r="3713" spans="2:8">
      <c r="B3713" s="237" t="s">
        <v>1093</v>
      </c>
      <c r="C3713" s="237" t="s">
        <v>1342</v>
      </c>
      <c r="D3713" s="8" t="s">
        <v>461</v>
      </c>
      <c r="E3713" s="1">
        <v>0</v>
      </c>
      <c r="G3713" s="2">
        <f t="shared" si="57"/>
        <v>0</v>
      </c>
      <c r="H3713" s="2">
        <v>0</v>
      </c>
    </row>
    <row r="3714" spans="2:8">
      <c r="B3714" s="237" t="s">
        <v>1093</v>
      </c>
      <c r="C3714" s="237" t="s">
        <v>1342</v>
      </c>
      <c r="D3714" s="9" t="s">
        <v>462</v>
      </c>
      <c r="E3714" s="1">
        <v>0</v>
      </c>
      <c r="G3714" s="2">
        <f t="shared" ref="G3714:G3777" si="58">E3714*F3714</f>
        <v>0</v>
      </c>
      <c r="H3714" s="2">
        <v>0</v>
      </c>
    </row>
    <row r="3715" spans="2:8">
      <c r="B3715" s="237" t="s">
        <v>1093</v>
      </c>
      <c r="C3715" s="237" t="s">
        <v>1342</v>
      </c>
      <c r="D3715" s="10" t="s">
        <v>463</v>
      </c>
      <c r="E3715" s="1">
        <v>0</v>
      </c>
      <c r="G3715" s="2">
        <f t="shared" si="58"/>
        <v>0</v>
      </c>
      <c r="H3715" s="2">
        <v>0</v>
      </c>
    </row>
    <row r="3716" spans="2:8">
      <c r="B3716" s="237" t="s">
        <v>1093</v>
      </c>
      <c r="C3716" s="237" t="s">
        <v>1342</v>
      </c>
      <c r="D3716" s="11" t="s">
        <v>464</v>
      </c>
      <c r="E3716" s="1">
        <v>0</v>
      </c>
      <c r="G3716" s="2">
        <f t="shared" si="58"/>
        <v>0</v>
      </c>
      <c r="H3716" s="2">
        <v>0</v>
      </c>
    </row>
    <row r="3717" spans="2:8">
      <c r="B3717" s="237" t="s">
        <v>1093</v>
      </c>
      <c r="C3717" s="237" t="s">
        <v>1342</v>
      </c>
      <c r="D3717" s="13" t="s">
        <v>465</v>
      </c>
      <c r="E3717" s="1">
        <v>0</v>
      </c>
      <c r="G3717" s="2">
        <f t="shared" si="58"/>
        <v>0</v>
      </c>
      <c r="H3717" s="2">
        <v>0</v>
      </c>
    </row>
    <row r="3718" spans="2:8">
      <c r="B3718" s="237" t="s">
        <v>1093</v>
      </c>
      <c r="C3718" s="237" t="s">
        <v>1342</v>
      </c>
      <c r="D3718" s="12" t="s">
        <v>937</v>
      </c>
      <c r="E3718" s="1">
        <v>0</v>
      </c>
      <c r="G3718" s="2">
        <f t="shared" si="58"/>
        <v>0</v>
      </c>
      <c r="H3718" s="2">
        <v>0</v>
      </c>
    </row>
    <row r="3719" spans="2:8">
      <c r="B3719" s="237" t="s">
        <v>1160</v>
      </c>
      <c r="C3719" s="237" t="s">
        <v>1343</v>
      </c>
      <c r="D3719" s="5" t="s">
        <v>458</v>
      </c>
      <c r="E3719" s="1">
        <v>0</v>
      </c>
      <c r="G3719" s="2">
        <f t="shared" si="58"/>
        <v>0</v>
      </c>
      <c r="H3719" s="2">
        <v>0</v>
      </c>
    </row>
    <row r="3720" spans="2:8">
      <c r="B3720" s="237" t="s">
        <v>1160</v>
      </c>
      <c r="C3720" s="237" t="s">
        <v>1343</v>
      </c>
      <c r="D3720" s="6" t="s">
        <v>459</v>
      </c>
      <c r="E3720" s="1">
        <v>0</v>
      </c>
      <c r="G3720" s="2">
        <f t="shared" si="58"/>
        <v>0</v>
      </c>
      <c r="H3720" s="2">
        <v>0</v>
      </c>
    </row>
    <row r="3721" spans="2:8">
      <c r="B3721" s="237" t="s">
        <v>1160</v>
      </c>
      <c r="C3721" s="237" t="s">
        <v>1343</v>
      </c>
      <c r="D3721" s="7" t="s">
        <v>460</v>
      </c>
      <c r="E3721" s="1">
        <v>0</v>
      </c>
      <c r="G3721" s="2">
        <f t="shared" si="58"/>
        <v>0</v>
      </c>
      <c r="H3721" s="2">
        <v>0</v>
      </c>
    </row>
    <row r="3722" spans="2:8">
      <c r="B3722" s="237" t="s">
        <v>1160</v>
      </c>
      <c r="C3722" s="237" t="s">
        <v>1343</v>
      </c>
      <c r="D3722" s="8" t="s">
        <v>461</v>
      </c>
      <c r="E3722" s="1">
        <v>0</v>
      </c>
      <c r="G3722" s="2">
        <f t="shared" si="58"/>
        <v>0</v>
      </c>
      <c r="H3722" s="2">
        <v>0</v>
      </c>
    </row>
    <row r="3723" spans="2:8">
      <c r="B3723" s="237" t="s">
        <v>1160</v>
      </c>
      <c r="C3723" s="237" t="s">
        <v>1343</v>
      </c>
      <c r="D3723" s="9" t="s">
        <v>462</v>
      </c>
      <c r="E3723" s="1">
        <v>0</v>
      </c>
      <c r="G3723" s="2">
        <f t="shared" si="58"/>
        <v>0</v>
      </c>
      <c r="H3723" s="2">
        <v>0</v>
      </c>
    </row>
    <row r="3724" spans="2:8">
      <c r="B3724" s="237" t="s">
        <v>1160</v>
      </c>
      <c r="C3724" s="237" t="s">
        <v>1343</v>
      </c>
      <c r="D3724" s="10" t="s">
        <v>463</v>
      </c>
      <c r="E3724" s="1">
        <v>0</v>
      </c>
      <c r="G3724" s="2">
        <f t="shared" si="58"/>
        <v>0</v>
      </c>
      <c r="H3724" s="2">
        <v>0</v>
      </c>
    </row>
    <row r="3725" spans="2:8">
      <c r="B3725" s="237" t="s">
        <v>1160</v>
      </c>
      <c r="C3725" s="237" t="s">
        <v>1343</v>
      </c>
      <c r="D3725" s="11" t="s">
        <v>464</v>
      </c>
      <c r="E3725" s="1">
        <v>0</v>
      </c>
      <c r="G3725" s="2">
        <f t="shared" si="58"/>
        <v>0</v>
      </c>
      <c r="H3725" s="2">
        <v>0</v>
      </c>
    </row>
    <row r="3726" spans="2:8">
      <c r="B3726" s="237" t="s">
        <v>1160</v>
      </c>
      <c r="C3726" s="237" t="s">
        <v>1343</v>
      </c>
      <c r="D3726" s="13" t="s">
        <v>465</v>
      </c>
      <c r="E3726" s="1">
        <v>0</v>
      </c>
      <c r="G3726" s="2">
        <f t="shared" si="58"/>
        <v>0</v>
      </c>
      <c r="H3726" s="2">
        <v>0</v>
      </c>
    </row>
    <row r="3727" spans="2:8">
      <c r="B3727" s="237" t="s">
        <v>1160</v>
      </c>
      <c r="C3727" s="237" t="s">
        <v>1343</v>
      </c>
      <c r="D3727" s="12" t="s">
        <v>937</v>
      </c>
      <c r="E3727" s="1">
        <v>0</v>
      </c>
      <c r="G3727" s="2">
        <f t="shared" si="58"/>
        <v>0</v>
      </c>
      <c r="H3727" s="2">
        <v>0</v>
      </c>
    </row>
    <row r="3728" spans="2:8">
      <c r="B3728" s="237" t="s">
        <v>1104</v>
      </c>
      <c r="C3728" s="237" t="s">
        <v>1344</v>
      </c>
      <c r="D3728" s="5" t="s">
        <v>458</v>
      </c>
      <c r="E3728" s="1">
        <v>0</v>
      </c>
      <c r="G3728" s="2">
        <f t="shared" si="58"/>
        <v>0</v>
      </c>
      <c r="H3728" s="2">
        <v>0</v>
      </c>
    </row>
    <row r="3729" spans="2:8">
      <c r="B3729" s="237" t="s">
        <v>1104</v>
      </c>
      <c r="C3729" s="237" t="s">
        <v>1344</v>
      </c>
      <c r="D3729" s="6" t="s">
        <v>459</v>
      </c>
      <c r="E3729" s="1">
        <v>0</v>
      </c>
      <c r="G3729" s="2">
        <f t="shared" si="58"/>
        <v>0</v>
      </c>
      <c r="H3729" s="2">
        <v>0</v>
      </c>
    </row>
    <row r="3730" spans="2:8">
      <c r="B3730" s="237" t="s">
        <v>1104</v>
      </c>
      <c r="C3730" s="237" t="s">
        <v>1344</v>
      </c>
      <c r="D3730" s="7" t="s">
        <v>460</v>
      </c>
      <c r="E3730" s="1">
        <v>0</v>
      </c>
      <c r="G3730" s="2">
        <f t="shared" si="58"/>
        <v>0</v>
      </c>
      <c r="H3730" s="2">
        <v>0</v>
      </c>
    </row>
    <row r="3731" spans="2:8">
      <c r="B3731" s="237" t="s">
        <v>1104</v>
      </c>
      <c r="C3731" s="237" t="s">
        <v>1344</v>
      </c>
      <c r="D3731" s="8" t="s">
        <v>461</v>
      </c>
      <c r="E3731" s="1">
        <v>0</v>
      </c>
      <c r="G3731" s="2">
        <f t="shared" si="58"/>
        <v>0</v>
      </c>
      <c r="H3731" s="2">
        <v>0</v>
      </c>
    </row>
    <row r="3732" spans="2:8">
      <c r="B3732" s="237" t="s">
        <v>1104</v>
      </c>
      <c r="C3732" s="237" t="s">
        <v>1344</v>
      </c>
      <c r="D3732" s="9" t="s">
        <v>462</v>
      </c>
      <c r="E3732" s="1">
        <v>0</v>
      </c>
      <c r="G3732" s="2">
        <f t="shared" si="58"/>
        <v>0</v>
      </c>
      <c r="H3732" s="2">
        <v>0</v>
      </c>
    </row>
    <row r="3733" spans="2:8">
      <c r="B3733" s="237" t="s">
        <v>1104</v>
      </c>
      <c r="C3733" s="237" t="s">
        <v>1344</v>
      </c>
      <c r="D3733" s="10" t="s">
        <v>463</v>
      </c>
      <c r="E3733" s="1">
        <v>0</v>
      </c>
      <c r="G3733" s="2">
        <f t="shared" si="58"/>
        <v>0</v>
      </c>
      <c r="H3733" s="2">
        <v>0</v>
      </c>
    </row>
    <row r="3734" spans="2:8">
      <c r="B3734" s="237" t="s">
        <v>1104</v>
      </c>
      <c r="C3734" s="237" t="s">
        <v>1344</v>
      </c>
      <c r="D3734" s="11" t="s">
        <v>464</v>
      </c>
      <c r="E3734" s="1">
        <v>0</v>
      </c>
      <c r="G3734" s="2">
        <f t="shared" si="58"/>
        <v>0</v>
      </c>
      <c r="H3734" s="2">
        <v>0</v>
      </c>
    </row>
    <row r="3735" spans="2:8">
      <c r="B3735" s="237" t="s">
        <v>1104</v>
      </c>
      <c r="C3735" s="237" t="s">
        <v>1344</v>
      </c>
      <c r="D3735" s="13" t="s">
        <v>465</v>
      </c>
      <c r="E3735" s="1">
        <v>0</v>
      </c>
      <c r="G3735" s="2">
        <f t="shared" si="58"/>
        <v>0</v>
      </c>
      <c r="H3735" s="2">
        <v>0</v>
      </c>
    </row>
    <row r="3736" spans="2:8">
      <c r="B3736" s="237" t="s">
        <v>1104</v>
      </c>
      <c r="C3736" s="237" t="s">
        <v>1344</v>
      </c>
      <c r="D3736" s="12" t="s">
        <v>937</v>
      </c>
      <c r="E3736" s="1">
        <v>0</v>
      </c>
      <c r="G3736" s="2">
        <f t="shared" si="58"/>
        <v>0</v>
      </c>
      <c r="H3736" s="2">
        <v>0</v>
      </c>
    </row>
    <row r="3737" spans="2:8">
      <c r="B3737" s="237" t="s">
        <v>1156</v>
      </c>
      <c r="C3737" s="237" t="s">
        <v>1345</v>
      </c>
      <c r="D3737" s="5" t="s">
        <v>458</v>
      </c>
      <c r="E3737" s="1">
        <v>0</v>
      </c>
      <c r="G3737" s="2">
        <f t="shared" si="58"/>
        <v>0</v>
      </c>
      <c r="H3737" s="2">
        <v>0</v>
      </c>
    </row>
    <row r="3738" spans="2:8">
      <c r="B3738" s="237" t="s">
        <v>1156</v>
      </c>
      <c r="C3738" s="237" t="s">
        <v>1345</v>
      </c>
      <c r="D3738" s="6" t="s">
        <v>459</v>
      </c>
      <c r="E3738" s="1">
        <v>0</v>
      </c>
      <c r="G3738" s="2">
        <f t="shared" si="58"/>
        <v>0</v>
      </c>
      <c r="H3738" s="2">
        <v>0</v>
      </c>
    </row>
    <row r="3739" spans="2:8">
      <c r="B3739" s="237" t="s">
        <v>1156</v>
      </c>
      <c r="C3739" s="237" t="s">
        <v>1345</v>
      </c>
      <c r="D3739" s="7" t="s">
        <v>460</v>
      </c>
      <c r="E3739" s="1">
        <v>0</v>
      </c>
      <c r="G3739" s="2">
        <f t="shared" si="58"/>
        <v>0</v>
      </c>
      <c r="H3739" s="2">
        <v>0</v>
      </c>
    </row>
    <row r="3740" spans="2:8">
      <c r="B3740" s="237" t="s">
        <v>1156</v>
      </c>
      <c r="C3740" s="237" t="s">
        <v>1345</v>
      </c>
      <c r="D3740" s="8" t="s">
        <v>461</v>
      </c>
      <c r="E3740" s="1">
        <v>0</v>
      </c>
      <c r="G3740" s="2">
        <f t="shared" si="58"/>
        <v>0</v>
      </c>
      <c r="H3740" s="2">
        <v>0</v>
      </c>
    </row>
    <row r="3741" spans="2:8">
      <c r="B3741" s="237" t="s">
        <v>1156</v>
      </c>
      <c r="C3741" s="237" t="s">
        <v>1345</v>
      </c>
      <c r="D3741" s="9" t="s">
        <v>462</v>
      </c>
      <c r="E3741" s="1">
        <v>0</v>
      </c>
      <c r="G3741" s="2">
        <f t="shared" si="58"/>
        <v>0</v>
      </c>
      <c r="H3741" s="2">
        <v>0</v>
      </c>
    </row>
    <row r="3742" spans="2:8">
      <c r="B3742" s="237" t="s">
        <v>1156</v>
      </c>
      <c r="C3742" s="237" t="s">
        <v>1345</v>
      </c>
      <c r="D3742" s="10" t="s">
        <v>463</v>
      </c>
      <c r="E3742" s="1">
        <v>0</v>
      </c>
      <c r="G3742" s="2">
        <f t="shared" si="58"/>
        <v>0</v>
      </c>
      <c r="H3742" s="2">
        <v>0</v>
      </c>
    </row>
    <row r="3743" spans="2:8">
      <c r="B3743" s="237" t="s">
        <v>1156</v>
      </c>
      <c r="C3743" s="237" t="s">
        <v>1345</v>
      </c>
      <c r="D3743" s="11" t="s">
        <v>464</v>
      </c>
      <c r="E3743" s="1">
        <v>0</v>
      </c>
      <c r="G3743" s="2">
        <f t="shared" si="58"/>
        <v>0</v>
      </c>
      <c r="H3743" s="2">
        <v>0</v>
      </c>
    </row>
    <row r="3744" spans="2:8">
      <c r="B3744" s="237" t="s">
        <v>1156</v>
      </c>
      <c r="C3744" s="237" t="s">
        <v>1345</v>
      </c>
      <c r="D3744" s="13" t="s">
        <v>465</v>
      </c>
      <c r="E3744" s="1">
        <v>0</v>
      </c>
      <c r="G3744" s="2">
        <f t="shared" si="58"/>
        <v>0</v>
      </c>
      <c r="H3744" s="2">
        <v>0</v>
      </c>
    </row>
    <row r="3745" spans="2:8">
      <c r="B3745" s="237" t="s">
        <v>1156</v>
      </c>
      <c r="C3745" s="237" t="s">
        <v>1345</v>
      </c>
      <c r="D3745" s="12" t="s">
        <v>937</v>
      </c>
      <c r="E3745" s="1">
        <v>0</v>
      </c>
      <c r="G3745" s="2">
        <f t="shared" si="58"/>
        <v>0</v>
      </c>
      <c r="H3745" s="2">
        <v>0</v>
      </c>
    </row>
    <row r="3746" spans="2:8">
      <c r="B3746" s="237" t="s">
        <v>1129</v>
      </c>
      <c r="C3746" s="237" t="s">
        <v>1346</v>
      </c>
      <c r="D3746" s="5" t="s">
        <v>458</v>
      </c>
      <c r="E3746" s="1">
        <v>0</v>
      </c>
      <c r="G3746" s="2">
        <f t="shared" si="58"/>
        <v>0</v>
      </c>
      <c r="H3746" s="2">
        <v>0</v>
      </c>
    </row>
    <row r="3747" spans="2:8">
      <c r="B3747" s="237" t="s">
        <v>1129</v>
      </c>
      <c r="C3747" s="237" t="s">
        <v>1346</v>
      </c>
      <c r="D3747" s="6" t="s">
        <v>459</v>
      </c>
      <c r="E3747" s="1">
        <v>0</v>
      </c>
      <c r="G3747" s="2">
        <f t="shared" si="58"/>
        <v>0</v>
      </c>
      <c r="H3747" s="2">
        <v>0</v>
      </c>
    </row>
    <row r="3748" spans="2:8">
      <c r="B3748" s="237" t="s">
        <v>1129</v>
      </c>
      <c r="C3748" s="237" t="s">
        <v>1346</v>
      </c>
      <c r="D3748" s="7" t="s">
        <v>460</v>
      </c>
      <c r="E3748" s="1">
        <v>0</v>
      </c>
      <c r="G3748" s="2">
        <f t="shared" si="58"/>
        <v>0</v>
      </c>
      <c r="H3748" s="2">
        <v>0</v>
      </c>
    </row>
    <row r="3749" spans="2:8">
      <c r="B3749" s="237" t="s">
        <v>1129</v>
      </c>
      <c r="C3749" s="237" t="s">
        <v>1346</v>
      </c>
      <c r="D3749" s="8" t="s">
        <v>461</v>
      </c>
      <c r="E3749" s="1">
        <v>0</v>
      </c>
      <c r="G3749" s="2">
        <f t="shared" si="58"/>
        <v>0</v>
      </c>
      <c r="H3749" s="2">
        <v>0</v>
      </c>
    </row>
    <row r="3750" spans="2:8">
      <c r="B3750" s="237" t="s">
        <v>1129</v>
      </c>
      <c r="C3750" s="237" t="s">
        <v>1346</v>
      </c>
      <c r="D3750" s="9" t="s">
        <v>462</v>
      </c>
      <c r="E3750" s="1">
        <v>0</v>
      </c>
      <c r="G3750" s="2">
        <f t="shared" si="58"/>
        <v>0</v>
      </c>
      <c r="H3750" s="2">
        <v>0</v>
      </c>
    </row>
    <row r="3751" spans="2:8">
      <c r="B3751" s="237" t="s">
        <v>1129</v>
      </c>
      <c r="C3751" s="237" t="s">
        <v>1346</v>
      </c>
      <c r="D3751" s="10" t="s">
        <v>463</v>
      </c>
      <c r="E3751" s="1">
        <v>0</v>
      </c>
      <c r="G3751" s="2">
        <f t="shared" si="58"/>
        <v>0</v>
      </c>
      <c r="H3751" s="2">
        <v>0</v>
      </c>
    </row>
    <row r="3752" spans="2:8">
      <c r="B3752" s="237" t="s">
        <v>1129</v>
      </c>
      <c r="C3752" s="237" t="s">
        <v>1346</v>
      </c>
      <c r="D3752" s="11" t="s">
        <v>464</v>
      </c>
      <c r="E3752" s="1">
        <v>0</v>
      </c>
      <c r="G3752" s="2">
        <f t="shared" si="58"/>
        <v>0</v>
      </c>
      <c r="H3752" s="2">
        <v>0</v>
      </c>
    </row>
    <row r="3753" spans="2:8">
      <c r="B3753" s="237" t="s">
        <v>1129</v>
      </c>
      <c r="C3753" s="237" t="s">
        <v>1346</v>
      </c>
      <c r="D3753" s="13" t="s">
        <v>465</v>
      </c>
      <c r="E3753" s="1">
        <v>0</v>
      </c>
      <c r="G3753" s="2">
        <f t="shared" si="58"/>
        <v>0</v>
      </c>
      <c r="H3753" s="2">
        <v>0</v>
      </c>
    </row>
    <row r="3754" spans="2:8">
      <c r="B3754" s="237" t="s">
        <v>1129</v>
      </c>
      <c r="C3754" s="237" t="s">
        <v>1346</v>
      </c>
      <c r="D3754" s="12" t="s">
        <v>937</v>
      </c>
      <c r="E3754" s="1">
        <v>0</v>
      </c>
      <c r="G3754" s="2">
        <f t="shared" si="58"/>
        <v>0</v>
      </c>
      <c r="H3754" s="2">
        <v>0</v>
      </c>
    </row>
    <row r="3755" spans="2:8">
      <c r="B3755" s="237" t="s">
        <v>1158</v>
      </c>
      <c r="C3755" s="237" t="s">
        <v>1347</v>
      </c>
      <c r="D3755" s="5" t="s">
        <v>458</v>
      </c>
      <c r="E3755" s="1">
        <v>0</v>
      </c>
      <c r="G3755" s="2">
        <f t="shared" si="58"/>
        <v>0</v>
      </c>
      <c r="H3755" s="2">
        <v>0</v>
      </c>
    </row>
    <row r="3756" spans="2:8">
      <c r="B3756" s="237" t="s">
        <v>1158</v>
      </c>
      <c r="C3756" s="237" t="s">
        <v>1347</v>
      </c>
      <c r="D3756" s="6" t="s">
        <v>459</v>
      </c>
      <c r="E3756" s="1">
        <v>0</v>
      </c>
      <c r="G3756" s="2">
        <f t="shared" si="58"/>
        <v>0</v>
      </c>
      <c r="H3756" s="2">
        <v>0</v>
      </c>
    </row>
    <row r="3757" spans="2:8">
      <c r="B3757" s="237" t="s">
        <v>1158</v>
      </c>
      <c r="C3757" s="237" t="s">
        <v>1347</v>
      </c>
      <c r="D3757" s="7" t="s">
        <v>460</v>
      </c>
      <c r="E3757" s="1">
        <v>0</v>
      </c>
      <c r="G3757" s="2">
        <f t="shared" si="58"/>
        <v>0</v>
      </c>
      <c r="H3757" s="2">
        <v>0</v>
      </c>
    </row>
    <row r="3758" spans="2:8">
      <c r="B3758" s="237" t="s">
        <v>1158</v>
      </c>
      <c r="C3758" s="237" t="s">
        <v>1347</v>
      </c>
      <c r="D3758" s="8" t="s">
        <v>461</v>
      </c>
      <c r="E3758" s="1">
        <v>0</v>
      </c>
      <c r="G3758" s="2">
        <f t="shared" si="58"/>
        <v>0</v>
      </c>
      <c r="H3758" s="2">
        <v>0</v>
      </c>
    </row>
    <row r="3759" spans="2:8">
      <c r="B3759" s="237" t="s">
        <v>1158</v>
      </c>
      <c r="C3759" s="237" t="s">
        <v>1347</v>
      </c>
      <c r="D3759" s="9" t="s">
        <v>462</v>
      </c>
      <c r="E3759" s="1">
        <v>0</v>
      </c>
      <c r="G3759" s="2">
        <f t="shared" si="58"/>
        <v>0</v>
      </c>
      <c r="H3759" s="2">
        <v>0</v>
      </c>
    </row>
    <row r="3760" spans="2:8">
      <c r="B3760" s="237" t="s">
        <v>1158</v>
      </c>
      <c r="C3760" s="237" t="s">
        <v>1347</v>
      </c>
      <c r="D3760" s="10" t="s">
        <v>463</v>
      </c>
      <c r="E3760" s="1">
        <v>0</v>
      </c>
      <c r="G3760" s="2">
        <f t="shared" si="58"/>
        <v>0</v>
      </c>
      <c r="H3760" s="2">
        <v>0</v>
      </c>
    </row>
    <row r="3761" spans="2:8">
      <c r="B3761" s="237" t="s">
        <v>1158</v>
      </c>
      <c r="C3761" s="237" t="s">
        <v>1347</v>
      </c>
      <c r="D3761" s="11" t="s">
        <v>464</v>
      </c>
      <c r="E3761" s="1">
        <v>0</v>
      </c>
      <c r="G3761" s="2">
        <f t="shared" si="58"/>
        <v>0</v>
      </c>
      <c r="H3761" s="2">
        <v>0</v>
      </c>
    </row>
    <row r="3762" spans="2:8">
      <c r="B3762" s="237" t="s">
        <v>1158</v>
      </c>
      <c r="C3762" s="237" t="s">
        <v>1347</v>
      </c>
      <c r="D3762" s="13" t="s">
        <v>465</v>
      </c>
      <c r="E3762" s="1">
        <v>0</v>
      </c>
      <c r="G3762" s="2">
        <f t="shared" si="58"/>
        <v>0</v>
      </c>
      <c r="H3762" s="2">
        <v>0</v>
      </c>
    </row>
    <row r="3763" spans="2:8">
      <c r="B3763" s="237" t="s">
        <v>1158</v>
      </c>
      <c r="C3763" s="237" t="s">
        <v>1347</v>
      </c>
      <c r="D3763" s="12" t="s">
        <v>937</v>
      </c>
      <c r="E3763" s="1">
        <v>0</v>
      </c>
      <c r="G3763" s="2">
        <f t="shared" si="58"/>
        <v>0</v>
      </c>
      <c r="H3763" s="2">
        <v>0</v>
      </c>
    </row>
    <row r="3764" spans="2:8">
      <c r="B3764" s="237" t="s">
        <v>1161</v>
      </c>
      <c r="C3764" s="237" t="s">
        <v>1348</v>
      </c>
      <c r="D3764" s="5" t="s">
        <v>458</v>
      </c>
      <c r="E3764" s="1">
        <v>0</v>
      </c>
      <c r="G3764" s="2">
        <f t="shared" si="58"/>
        <v>0</v>
      </c>
      <c r="H3764" s="2">
        <v>0</v>
      </c>
    </row>
    <row r="3765" spans="2:8">
      <c r="B3765" s="237" t="s">
        <v>1161</v>
      </c>
      <c r="C3765" s="237" t="s">
        <v>1348</v>
      </c>
      <c r="D3765" s="6" t="s">
        <v>459</v>
      </c>
      <c r="E3765" s="1">
        <v>0</v>
      </c>
      <c r="G3765" s="2">
        <f t="shared" si="58"/>
        <v>0</v>
      </c>
      <c r="H3765" s="2">
        <v>0</v>
      </c>
    </row>
    <row r="3766" spans="2:8">
      <c r="B3766" s="237" t="s">
        <v>1161</v>
      </c>
      <c r="C3766" s="237" t="s">
        <v>1348</v>
      </c>
      <c r="D3766" s="7" t="s">
        <v>460</v>
      </c>
      <c r="E3766" s="1">
        <v>0</v>
      </c>
      <c r="G3766" s="2">
        <f t="shared" si="58"/>
        <v>0</v>
      </c>
      <c r="H3766" s="2">
        <v>0</v>
      </c>
    </row>
    <row r="3767" spans="2:8">
      <c r="B3767" s="237" t="s">
        <v>1161</v>
      </c>
      <c r="C3767" s="237" t="s">
        <v>1348</v>
      </c>
      <c r="D3767" s="8" t="s">
        <v>461</v>
      </c>
      <c r="E3767" s="1">
        <v>0</v>
      </c>
      <c r="G3767" s="2">
        <f t="shared" si="58"/>
        <v>0</v>
      </c>
      <c r="H3767" s="2">
        <v>0</v>
      </c>
    </row>
    <row r="3768" spans="2:8">
      <c r="B3768" s="237" t="s">
        <v>1161</v>
      </c>
      <c r="C3768" s="237" t="s">
        <v>1348</v>
      </c>
      <c r="D3768" s="9" t="s">
        <v>462</v>
      </c>
      <c r="E3768" s="1">
        <v>0</v>
      </c>
      <c r="G3768" s="2">
        <f t="shared" si="58"/>
        <v>0</v>
      </c>
      <c r="H3768" s="2">
        <v>0</v>
      </c>
    </row>
    <row r="3769" spans="2:8">
      <c r="B3769" s="237" t="s">
        <v>1161</v>
      </c>
      <c r="C3769" s="237" t="s">
        <v>1348</v>
      </c>
      <c r="D3769" s="10" t="s">
        <v>463</v>
      </c>
      <c r="E3769" s="1">
        <v>0</v>
      </c>
      <c r="G3769" s="2">
        <f t="shared" si="58"/>
        <v>0</v>
      </c>
      <c r="H3769" s="2">
        <v>0</v>
      </c>
    </row>
    <row r="3770" spans="2:8">
      <c r="B3770" s="237" t="s">
        <v>1161</v>
      </c>
      <c r="C3770" s="237" t="s">
        <v>1348</v>
      </c>
      <c r="D3770" s="11" t="s">
        <v>464</v>
      </c>
      <c r="E3770" s="1">
        <v>0</v>
      </c>
      <c r="G3770" s="2">
        <f t="shared" si="58"/>
        <v>0</v>
      </c>
      <c r="H3770" s="2">
        <v>0</v>
      </c>
    </row>
    <row r="3771" spans="2:8">
      <c r="B3771" s="237" t="s">
        <v>1161</v>
      </c>
      <c r="C3771" s="237" t="s">
        <v>1348</v>
      </c>
      <c r="D3771" s="13" t="s">
        <v>465</v>
      </c>
      <c r="E3771" s="1">
        <v>0</v>
      </c>
      <c r="G3771" s="2">
        <f t="shared" si="58"/>
        <v>0</v>
      </c>
      <c r="H3771" s="2">
        <v>0</v>
      </c>
    </row>
    <row r="3772" spans="2:8">
      <c r="B3772" s="237" t="s">
        <v>1161</v>
      </c>
      <c r="C3772" s="237" t="s">
        <v>1348</v>
      </c>
      <c r="D3772" s="12" t="s">
        <v>937</v>
      </c>
      <c r="E3772" s="1">
        <v>0</v>
      </c>
      <c r="G3772" s="2">
        <f t="shared" si="58"/>
        <v>0</v>
      </c>
      <c r="H3772" s="2">
        <v>0</v>
      </c>
    </row>
    <row r="3773" spans="2:8">
      <c r="B3773" s="237" t="s">
        <v>1097</v>
      </c>
      <c r="C3773" s="237" t="s">
        <v>1349</v>
      </c>
      <c r="D3773" s="5" t="s">
        <v>458</v>
      </c>
      <c r="E3773" s="1">
        <v>0</v>
      </c>
      <c r="G3773" s="2">
        <f t="shared" si="58"/>
        <v>0</v>
      </c>
      <c r="H3773" s="2">
        <v>0</v>
      </c>
    </row>
    <row r="3774" spans="2:8">
      <c r="B3774" s="237" t="s">
        <v>1097</v>
      </c>
      <c r="C3774" s="237" t="s">
        <v>1349</v>
      </c>
      <c r="D3774" s="6" t="s">
        <v>459</v>
      </c>
      <c r="E3774" s="1">
        <v>0</v>
      </c>
      <c r="G3774" s="2">
        <f t="shared" si="58"/>
        <v>0</v>
      </c>
      <c r="H3774" s="2">
        <v>0</v>
      </c>
    </row>
    <row r="3775" spans="2:8">
      <c r="B3775" s="237" t="s">
        <v>1097</v>
      </c>
      <c r="C3775" s="237" t="s">
        <v>1349</v>
      </c>
      <c r="D3775" s="7" t="s">
        <v>460</v>
      </c>
      <c r="E3775" s="1">
        <v>0</v>
      </c>
      <c r="G3775" s="2">
        <f t="shared" si="58"/>
        <v>0</v>
      </c>
      <c r="H3775" s="2">
        <v>0</v>
      </c>
    </row>
    <row r="3776" spans="2:8">
      <c r="B3776" s="237" t="s">
        <v>1097</v>
      </c>
      <c r="C3776" s="237" t="s">
        <v>1349</v>
      </c>
      <c r="D3776" s="8" t="s">
        <v>461</v>
      </c>
      <c r="E3776" s="1">
        <v>0</v>
      </c>
      <c r="G3776" s="2">
        <f t="shared" si="58"/>
        <v>0</v>
      </c>
      <c r="H3776" s="2">
        <v>0</v>
      </c>
    </row>
    <row r="3777" spans="2:8">
      <c r="B3777" s="237" t="s">
        <v>1097</v>
      </c>
      <c r="C3777" s="237" t="s">
        <v>1349</v>
      </c>
      <c r="D3777" s="9" t="s">
        <v>462</v>
      </c>
      <c r="E3777" s="1">
        <v>0</v>
      </c>
      <c r="G3777" s="2">
        <f t="shared" si="58"/>
        <v>0</v>
      </c>
      <c r="H3777" s="2">
        <v>0</v>
      </c>
    </row>
    <row r="3778" spans="2:8">
      <c r="B3778" s="237" t="s">
        <v>1097</v>
      </c>
      <c r="C3778" s="237" t="s">
        <v>1349</v>
      </c>
      <c r="D3778" s="10" t="s">
        <v>463</v>
      </c>
      <c r="E3778" s="1">
        <v>0</v>
      </c>
      <c r="G3778" s="2">
        <f t="shared" ref="G3778:G3841" si="59">E3778*F3778</f>
        <v>0</v>
      </c>
      <c r="H3778" s="2">
        <v>0</v>
      </c>
    </row>
    <row r="3779" spans="2:8">
      <c r="B3779" s="237" t="s">
        <v>1097</v>
      </c>
      <c r="C3779" s="237" t="s">
        <v>1349</v>
      </c>
      <c r="D3779" s="11" t="s">
        <v>464</v>
      </c>
      <c r="E3779" s="1">
        <v>0</v>
      </c>
      <c r="G3779" s="2">
        <f t="shared" si="59"/>
        <v>0</v>
      </c>
      <c r="H3779" s="2">
        <v>0</v>
      </c>
    </row>
    <row r="3780" spans="2:8">
      <c r="B3780" s="237" t="s">
        <v>1097</v>
      </c>
      <c r="C3780" s="237" t="s">
        <v>1349</v>
      </c>
      <c r="D3780" s="13" t="s">
        <v>465</v>
      </c>
      <c r="E3780" s="1">
        <v>0</v>
      </c>
      <c r="G3780" s="2">
        <f t="shared" si="59"/>
        <v>0</v>
      </c>
      <c r="H3780" s="2">
        <v>0</v>
      </c>
    </row>
    <row r="3781" spans="2:8">
      <c r="B3781" s="237" t="s">
        <v>1097</v>
      </c>
      <c r="C3781" s="237" t="s">
        <v>1349</v>
      </c>
      <c r="D3781" s="12" t="s">
        <v>937</v>
      </c>
      <c r="E3781" s="1">
        <v>0</v>
      </c>
      <c r="G3781" s="2">
        <f t="shared" si="59"/>
        <v>0</v>
      </c>
      <c r="H3781" s="2">
        <v>0</v>
      </c>
    </row>
    <row r="3782" spans="2:8">
      <c r="B3782" s="237" t="s">
        <v>1155</v>
      </c>
      <c r="C3782" s="237" t="s">
        <v>1403</v>
      </c>
      <c r="D3782" s="5" t="s">
        <v>458</v>
      </c>
      <c r="E3782" s="1">
        <v>0</v>
      </c>
      <c r="G3782" s="2">
        <f t="shared" si="59"/>
        <v>0</v>
      </c>
      <c r="H3782" s="2">
        <v>0</v>
      </c>
    </row>
    <row r="3783" spans="2:8">
      <c r="B3783" s="237" t="s">
        <v>1155</v>
      </c>
      <c r="C3783" s="237" t="s">
        <v>1403</v>
      </c>
      <c r="D3783" s="6" t="s">
        <v>459</v>
      </c>
      <c r="E3783" s="1">
        <v>0</v>
      </c>
      <c r="G3783" s="2">
        <f t="shared" si="59"/>
        <v>0</v>
      </c>
      <c r="H3783" s="2">
        <v>0</v>
      </c>
    </row>
    <row r="3784" spans="2:8">
      <c r="B3784" s="237" t="s">
        <v>1155</v>
      </c>
      <c r="C3784" s="237" t="s">
        <v>1403</v>
      </c>
      <c r="D3784" s="7" t="s">
        <v>460</v>
      </c>
      <c r="E3784" s="1">
        <v>0</v>
      </c>
      <c r="G3784" s="2">
        <f t="shared" si="59"/>
        <v>0</v>
      </c>
      <c r="H3784" s="2">
        <v>0</v>
      </c>
    </row>
    <row r="3785" spans="2:8">
      <c r="B3785" s="237" t="s">
        <v>1155</v>
      </c>
      <c r="C3785" s="237" t="s">
        <v>1403</v>
      </c>
      <c r="D3785" s="8" t="s">
        <v>461</v>
      </c>
      <c r="E3785" s="1">
        <v>0</v>
      </c>
      <c r="G3785" s="2">
        <f t="shared" si="59"/>
        <v>0</v>
      </c>
      <c r="H3785" s="2">
        <v>0</v>
      </c>
    </row>
    <row r="3786" spans="2:8">
      <c r="B3786" s="237" t="s">
        <v>1155</v>
      </c>
      <c r="C3786" s="237" t="s">
        <v>1403</v>
      </c>
      <c r="D3786" s="9" t="s">
        <v>462</v>
      </c>
      <c r="E3786" s="1">
        <v>0</v>
      </c>
      <c r="G3786" s="2">
        <f t="shared" si="59"/>
        <v>0</v>
      </c>
      <c r="H3786" s="2">
        <v>0</v>
      </c>
    </row>
    <row r="3787" spans="2:8">
      <c r="B3787" s="237" t="s">
        <v>1155</v>
      </c>
      <c r="C3787" s="237" t="s">
        <v>1403</v>
      </c>
      <c r="D3787" s="10" t="s">
        <v>463</v>
      </c>
      <c r="E3787" s="1">
        <v>0</v>
      </c>
      <c r="G3787" s="2">
        <f t="shared" si="59"/>
        <v>0</v>
      </c>
      <c r="H3787" s="2">
        <v>0</v>
      </c>
    </row>
    <row r="3788" spans="2:8">
      <c r="B3788" s="237" t="s">
        <v>1155</v>
      </c>
      <c r="C3788" s="237" t="s">
        <v>1403</v>
      </c>
      <c r="D3788" s="11" t="s">
        <v>464</v>
      </c>
      <c r="E3788" s="1">
        <v>0</v>
      </c>
      <c r="G3788" s="2">
        <f t="shared" si="59"/>
        <v>0</v>
      </c>
      <c r="H3788" s="2">
        <v>0</v>
      </c>
    </row>
    <row r="3789" spans="2:8">
      <c r="B3789" s="237" t="s">
        <v>1155</v>
      </c>
      <c r="C3789" s="237" t="s">
        <v>1403</v>
      </c>
      <c r="D3789" s="13" t="s">
        <v>465</v>
      </c>
      <c r="E3789" s="1">
        <v>0</v>
      </c>
      <c r="G3789" s="2">
        <f t="shared" si="59"/>
        <v>0</v>
      </c>
      <c r="H3789" s="2">
        <v>0</v>
      </c>
    </row>
    <row r="3790" spans="2:8">
      <c r="B3790" s="237" t="s">
        <v>1155</v>
      </c>
      <c r="C3790" s="237" t="s">
        <v>1403</v>
      </c>
      <c r="D3790" s="12" t="s">
        <v>937</v>
      </c>
      <c r="E3790" s="1">
        <v>0</v>
      </c>
      <c r="G3790" s="2">
        <f t="shared" si="59"/>
        <v>0</v>
      </c>
      <c r="H3790" s="2">
        <v>0</v>
      </c>
    </row>
    <row r="3791" spans="2:8">
      <c r="B3791" s="237" t="s">
        <v>1107</v>
      </c>
      <c r="C3791" s="237" t="s">
        <v>1404</v>
      </c>
      <c r="D3791" s="5" t="s">
        <v>458</v>
      </c>
      <c r="E3791" s="1">
        <v>0</v>
      </c>
      <c r="G3791" s="2">
        <f t="shared" si="59"/>
        <v>0</v>
      </c>
      <c r="H3791" s="2">
        <v>0</v>
      </c>
    </row>
    <row r="3792" spans="2:8">
      <c r="B3792" s="237" t="s">
        <v>1107</v>
      </c>
      <c r="C3792" s="237" t="s">
        <v>1404</v>
      </c>
      <c r="D3792" s="6" t="s">
        <v>459</v>
      </c>
      <c r="E3792" s="1">
        <v>0</v>
      </c>
      <c r="G3792" s="2">
        <f t="shared" si="59"/>
        <v>0</v>
      </c>
      <c r="H3792" s="2">
        <v>0</v>
      </c>
    </row>
    <row r="3793" spans="2:8">
      <c r="B3793" s="237" t="s">
        <v>1107</v>
      </c>
      <c r="C3793" s="237" t="s">
        <v>1404</v>
      </c>
      <c r="D3793" s="7" t="s">
        <v>460</v>
      </c>
      <c r="E3793" s="1">
        <v>0</v>
      </c>
      <c r="G3793" s="2">
        <f t="shared" si="59"/>
        <v>0</v>
      </c>
      <c r="H3793" s="2">
        <v>0</v>
      </c>
    </row>
    <row r="3794" spans="2:8">
      <c r="B3794" s="237" t="s">
        <v>1107</v>
      </c>
      <c r="C3794" s="237" t="s">
        <v>1404</v>
      </c>
      <c r="D3794" s="8" t="s">
        <v>461</v>
      </c>
      <c r="E3794" s="1">
        <v>0</v>
      </c>
      <c r="G3794" s="2">
        <f t="shared" si="59"/>
        <v>0</v>
      </c>
      <c r="H3794" s="2">
        <v>0</v>
      </c>
    </row>
    <row r="3795" spans="2:8">
      <c r="B3795" s="237" t="s">
        <v>1107</v>
      </c>
      <c r="C3795" s="237" t="s">
        <v>1404</v>
      </c>
      <c r="D3795" s="9" t="s">
        <v>462</v>
      </c>
      <c r="E3795" s="1">
        <v>0</v>
      </c>
      <c r="G3795" s="2">
        <f t="shared" si="59"/>
        <v>0</v>
      </c>
      <c r="H3795" s="2">
        <v>0</v>
      </c>
    </row>
    <row r="3796" spans="2:8">
      <c r="B3796" s="237" t="s">
        <v>1107</v>
      </c>
      <c r="C3796" s="237" t="s">
        <v>1404</v>
      </c>
      <c r="D3796" s="10" t="s">
        <v>463</v>
      </c>
      <c r="E3796" s="1">
        <v>0</v>
      </c>
      <c r="G3796" s="2">
        <f t="shared" si="59"/>
        <v>0</v>
      </c>
      <c r="H3796" s="2">
        <v>0</v>
      </c>
    </row>
    <row r="3797" spans="2:8">
      <c r="B3797" s="237" t="s">
        <v>1107</v>
      </c>
      <c r="C3797" s="237" t="s">
        <v>1404</v>
      </c>
      <c r="D3797" s="11" t="s">
        <v>464</v>
      </c>
      <c r="E3797" s="1">
        <v>0</v>
      </c>
      <c r="G3797" s="2">
        <f t="shared" si="59"/>
        <v>0</v>
      </c>
      <c r="H3797" s="2">
        <v>0</v>
      </c>
    </row>
    <row r="3798" spans="2:8">
      <c r="B3798" s="237" t="s">
        <v>1107</v>
      </c>
      <c r="C3798" s="237" t="s">
        <v>1404</v>
      </c>
      <c r="D3798" s="13" t="s">
        <v>465</v>
      </c>
      <c r="E3798" s="1">
        <v>0</v>
      </c>
      <c r="G3798" s="2">
        <f t="shared" si="59"/>
        <v>0</v>
      </c>
      <c r="H3798" s="2">
        <v>0</v>
      </c>
    </row>
    <row r="3799" spans="2:8">
      <c r="B3799" s="237" t="s">
        <v>1107</v>
      </c>
      <c r="C3799" s="237" t="s">
        <v>1404</v>
      </c>
      <c r="D3799" s="12" t="s">
        <v>937</v>
      </c>
      <c r="E3799" s="1">
        <v>0</v>
      </c>
      <c r="G3799" s="2">
        <f t="shared" si="59"/>
        <v>0</v>
      </c>
      <c r="H3799" s="2">
        <v>0</v>
      </c>
    </row>
    <row r="3800" spans="2:8">
      <c r="B3800" s="237" t="s">
        <v>1125</v>
      </c>
      <c r="C3800" s="237" t="s">
        <v>1405</v>
      </c>
      <c r="D3800" s="5" t="s">
        <v>458</v>
      </c>
      <c r="E3800" s="1">
        <v>0</v>
      </c>
      <c r="G3800" s="2">
        <f t="shared" si="59"/>
        <v>0</v>
      </c>
      <c r="H3800" s="2">
        <v>0</v>
      </c>
    </row>
    <row r="3801" spans="2:8">
      <c r="B3801" s="237" t="s">
        <v>1125</v>
      </c>
      <c r="C3801" s="237" t="s">
        <v>1405</v>
      </c>
      <c r="D3801" s="6" t="s">
        <v>459</v>
      </c>
      <c r="E3801" s="1">
        <v>0</v>
      </c>
      <c r="G3801" s="2">
        <f t="shared" si="59"/>
        <v>0</v>
      </c>
      <c r="H3801" s="2">
        <v>0</v>
      </c>
    </row>
    <row r="3802" spans="2:8">
      <c r="B3802" s="237" t="s">
        <v>1125</v>
      </c>
      <c r="C3802" s="237" t="s">
        <v>1405</v>
      </c>
      <c r="D3802" s="7" t="s">
        <v>460</v>
      </c>
      <c r="E3802" s="1">
        <v>0</v>
      </c>
      <c r="G3802" s="2">
        <f t="shared" si="59"/>
        <v>0</v>
      </c>
      <c r="H3802" s="2">
        <v>0</v>
      </c>
    </row>
    <row r="3803" spans="2:8">
      <c r="B3803" s="237" t="s">
        <v>1125</v>
      </c>
      <c r="C3803" s="237" t="s">
        <v>1405</v>
      </c>
      <c r="D3803" s="8" t="s">
        <v>461</v>
      </c>
      <c r="E3803" s="1">
        <v>0</v>
      </c>
      <c r="G3803" s="2">
        <f t="shared" si="59"/>
        <v>0</v>
      </c>
      <c r="H3803" s="2">
        <v>0</v>
      </c>
    </row>
    <row r="3804" spans="2:8">
      <c r="B3804" s="237" t="s">
        <v>1125</v>
      </c>
      <c r="C3804" s="237" t="s">
        <v>1405</v>
      </c>
      <c r="D3804" s="9" t="s">
        <v>462</v>
      </c>
      <c r="E3804" s="1">
        <v>0</v>
      </c>
      <c r="G3804" s="2">
        <f t="shared" si="59"/>
        <v>0</v>
      </c>
      <c r="H3804" s="2">
        <v>0</v>
      </c>
    </row>
    <row r="3805" spans="2:8">
      <c r="B3805" s="237" t="s">
        <v>1125</v>
      </c>
      <c r="C3805" s="237" t="s">
        <v>1405</v>
      </c>
      <c r="D3805" s="10" t="s">
        <v>463</v>
      </c>
      <c r="E3805" s="1">
        <v>0</v>
      </c>
      <c r="G3805" s="2">
        <f t="shared" si="59"/>
        <v>0</v>
      </c>
      <c r="H3805" s="2">
        <v>0</v>
      </c>
    </row>
    <row r="3806" spans="2:8">
      <c r="B3806" s="237" t="s">
        <v>1125</v>
      </c>
      <c r="C3806" s="237" t="s">
        <v>1405</v>
      </c>
      <c r="D3806" s="11" t="s">
        <v>464</v>
      </c>
      <c r="E3806" s="1">
        <v>0</v>
      </c>
      <c r="G3806" s="2">
        <f t="shared" si="59"/>
        <v>0</v>
      </c>
      <c r="H3806" s="2">
        <v>0</v>
      </c>
    </row>
    <row r="3807" spans="2:8">
      <c r="B3807" s="237" t="s">
        <v>1125</v>
      </c>
      <c r="C3807" s="237" t="s">
        <v>1405</v>
      </c>
      <c r="D3807" s="13" t="s">
        <v>465</v>
      </c>
      <c r="E3807" s="1">
        <v>0</v>
      </c>
      <c r="G3807" s="2">
        <f t="shared" si="59"/>
        <v>0</v>
      </c>
      <c r="H3807" s="2">
        <v>0</v>
      </c>
    </row>
    <row r="3808" spans="2:8">
      <c r="B3808" s="237" t="s">
        <v>1125</v>
      </c>
      <c r="C3808" s="237" t="s">
        <v>1405</v>
      </c>
      <c r="D3808" s="12" t="s">
        <v>937</v>
      </c>
      <c r="E3808" s="1">
        <v>0</v>
      </c>
      <c r="G3808" s="2">
        <f t="shared" si="59"/>
        <v>0</v>
      </c>
      <c r="H3808" s="2">
        <v>0</v>
      </c>
    </row>
    <row r="3809" spans="2:8">
      <c r="B3809" s="237" t="s">
        <v>1159</v>
      </c>
      <c r="C3809" s="237" t="s">
        <v>1350</v>
      </c>
      <c r="D3809" s="5" t="s">
        <v>458</v>
      </c>
      <c r="E3809" s="1">
        <v>0</v>
      </c>
      <c r="G3809" s="2">
        <f t="shared" si="59"/>
        <v>0</v>
      </c>
      <c r="H3809" s="2">
        <v>0</v>
      </c>
    </row>
    <row r="3810" spans="2:8">
      <c r="B3810" s="237" t="s">
        <v>1159</v>
      </c>
      <c r="C3810" s="237" t="s">
        <v>1350</v>
      </c>
      <c r="D3810" s="6" t="s">
        <v>459</v>
      </c>
      <c r="E3810" s="1">
        <v>0</v>
      </c>
      <c r="G3810" s="2">
        <f t="shared" si="59"/>
        <v>0</v>
      </c>
      <c r="H3810" s="2">
        <v>0</v>
      </c>
    </row>
    <row r="3811" spans="2:8">
      <c r="B3811" s="237" t="s">
        <v>1159</v>
      </c>
      <c r="C3811" s="237" t="s">
        <v>1350</v>
      </c>
      <c r="D3811" s="7" t="s">
        <v>460</v>
      </c>
      <c r="E3811" s="1">
        <v>0</v>
      </c>
      <c r="G3811" s="2">
        <f t="shared" si="59"/>
        <v>0</v>
      </c>
      <c r="H3811" s="2">
        <v>0</v>
      </c>
    </row>
    <row r="3812" spans="2:8">
      <c r="B3812" s="237" t="s">
        <v>1159</v>
      </c>
      <c r="C3812" s="237" t="s">
        <v>1350</v>
      </c>
      <c r="D3812" s="8" t="s">
        <v>461</v>
      </c>
      <c r="E3812" s="1">
        <v>0</v>
      </c>
      <c r="G3812" s="2">
        <f t="shared" si="59"/>
        <v>0</v>
      </c>
      <c r="H3812" s="2">
        <v>0</v>
      </c>
    </row>
    <row r="3813" spans="2:8">
      <c r="B3813" s="237" t="s">
        <v>1159</v>
      </c>
      <c r="C3813" s="237" t="s">
        <v>1350</v>
      </c>
      <c r="D3813" s="9" t="s">
        <v>462</v>
      </c>
      <c r="E3813" s="1">
        <v>0</v>
      </c>
      <c r="G3813" s="2">
        <f t="shared" si="59"/>
        <v>0</v>
      </c>
      <c r="H3813" s="2">
        <v>0</v>
      </c>
    </row>
    <row r="3814" spans="2:8">
      <c r="B3814" s="237" t="s">
        <v>1159</v>
      </c>
      <c r="C3814" s="237" t="s">
        <v>1350</v>
      </c>
      <c r="D3814" s="10" t="s">
        <v>463</v>
      </c>
      <c r="E3814" s="1">
        <v>0</v>
      </c>
      <c r="G3814" s="2">
        <f t="shared" si="59"/>
        <v>0</v>
      </c>
      <c r="H3814" s="2">
        <v>0</v>
      </c>
    </row>
    <row r="3815" spans="2:8">
      <c r="B3815" s="237" t="s">
        <v>1159</v>
      </c>
      <c r="C3815" s="237" t="s">
        <v>1350</v>
      </c>
      <c r="D3815" s="11" t="s">
        <v>464</v>
      </c>
      <c r="E3815" s="1">
        <v>0</v>
      </c>
      <c r="G3815" s="2">
        <f t="shared" si="59"/>
        <v>0</v>
      </c>
      <c r="H3815" s="2">
        <v>0</v>
      </c>
    </row>
    <row r="3816" spans="2:8">
      <c r="B3816" s="237" t="s">
        <v>1159</v>
      </c>
      <c r="C3816" s="237" t="s">
        <v>1350</v>
      </c>
      <c r="D3816" s="13" t="s">
        <v>465</v>
      </c>
      <c r="E3816" s="1">
        <v>0</v>
      </c>
      <c r="G3816" s="2">
        <f t="shared" si="59"/>
        <v>0</v>
      </c>
      <c r="H3816" s="2">
        <v>0</v>
      </c>
    </row>
    <row r="3817" spans="2:8">
      <c r="B3817" s="237" t="s">
        <v>1159</v>
      </c>
      <c r="C3817" s="237" t="s">
        <v>1350</v>
      </c>
      <c r="D3817" s="12" t="s">
        <v>937</v>
      </c>
      <c r="E3817" s="1">
        <v>0</v>
      </c>
      <c r="G3817" s="2">
        <f t="shared" si="59"/>
        <v>0</v>
      </c>
      <c r="H3817" s="2">
        <v>0</v>
      </c>
    </row>
    <row r="3818" spans="2:8">
      <c r="B3818" s="237" t="s">
        <v>1111</v>
      </c>
      <c r="C3818" s="237" t="s">
        <v>1351</v>
      </c>
      <c r="D3818" s="5" t="s">
        <v>458</v>
      </c>
      <c r="E3818" s="1">
        <v>0</v>
      </c>
      <c r="G3818" s="2">
        <f t="shared" si="59"/>
        <v>0</v>
      </c>
      <c r="H3818" s="2">
        <v>0</v>
      </c>
    </row>
    <row r="3819" spans="2:8">
      <c r="B3819" s="237" t="s">
        <v>1111</v>
      </c>
      <c r="C3819" s="237" t="s">
        <v>1351</v>
      </c>
      <c r="D3819" s="6" t="s">
        <v>459</v>
      </c>
      <c r="E3819" s="1">
        <v>0</v>
      </c>
      <c r="G3819" s="2">
        <f t="shared" si="59"/>
        <v>0</v>
      </c>
      <c r="H3819" s="2">
        <v>0</v>
      </c>
    </row>
    <row r="3820" spans="2:8">
      <c r="B3820" s="237" t="s">
        <v>1111</v>
      </c>
      <c r="C3820" s="237" t="s">
        <v>1351</v>
      </c>
      <c r="D3820" s="7" t="s">
        <v>460</v>
      </c>
      <c r="E3820" s="1">
        <v>0</v>
      </c>
      <c r="G3820" s="2">
        <f t="shared" si="59"/>
        <v>0</v>
      </c>
      <c r="H3820" s="2">
        <v>0</v>
      </c>
    </row>
    <row r="3821" spans="2:8">
      <c r="B3821" s="237" t="s">
        <v>1111</v>
      </c>
      <c r="C3821" s="237" t="s">
        <v>1351</v>
      </c>
      <c r="D3821" s="8" t="s">
        <v>461</v>
      </c>
      <c r="E3821" s="1">
        <v>0</v>
      </c>
      <c r="G3821" s="2">
        <f t="shared" si="59"/>
        <v>0</v>
      </c>
      <c r="H3821" s="2">
        <v>0</v>
      </c>
    </row>
    <row r="3822" spans="2:8">
      <c r="B3822" s="237" t="s">
        <v>1111</v>
      </c>
      <c r="C3822" s="237" t="s">
        <v>1351</v>
      </c>
      <c r="D3822" s="9" t="s">
        <v>462</v>
      </c>
      <c r="E3822" s="1">
        <v>0</v>
      </c>
      <c r="G3822" s="2">
        <f t="shared" si="59"/>
        <v>0</v>
      </c>
      <c r="H3822" s="2">
        <v>0</v>
      </c>
    </row>
    <row r="3823" spans="2:8">
      <c r="B3823" s="237" t="s">
        <v>1111</v>
      </c>
      <c r="C3823" s="237" t="s">
        <v>1351</v>
      </c>
      <c r="D3823" s="10" t="s">
        <v>463</v>
      </c>
      <c r="E3823" s="1">
        <v>0</v>
      </c>
      <c r="G3823" s="2">
        <f t="shared" si="59"/>
        <v>0</v>
      </c>
      <c r="H3823" s="2">
        <v>0</v>
      </c>
    </row>
    <row r="3824" spans="2:8">
      <c r="B3824" s="237" t="s">
        <v>1111</v>
      </c>
      <c r="C3824" s="237" t="s">
        <v>1351</v>
      </c>
      <c r="D3824" s="11" t="s">
        <v>464</v>
      </c>
      <c r="E3824" s="1">
        <v>0</v>
      </c>
      <c r="G3824" s="2">
        <f t="shared" si="59"/>
        <v>0</v>
      </c>
      <c r="H3824" s="2">
        <v>0</v>
      </c>
    </row>
    <row r="3825" spans="2:8">
      <c r="B3825" s="237" t="s">
        <v>1111</v>
      </c>
      <c r="C3825" s="237" t="s">
        <v>1351</v>
      </c>
      <c r="D3825" s="13" t="s">
        <v>465</v>
      </c>
      <c r="E3825" s="1">
        <v>0</v>
      </c>
      <c r="G3825" s="2">
        <f t="shared" si="59"/>
        <v>0</v>
      </c>
      <c r="H3825" s="2">
        <v>0</v>
      </c>
    </row>
    <row r="3826" spans="2:8">
      <c r="B3826" s="237" t="s">
        <v>1111</v>
      </c>
      <c r="C3826" s="237" t="s">
        <v>1351</v>
      </c>
      <c r="D3826" s="12" t="s">
        <v>937</v>
      </c>
      <c r="E3826" s="1">
        <v>0</v>
      </c>
      <c r="G3826" s="2">
        <f t="shared" si="59"/>
        <v>0</v>
      </c>
      <c r="H3826" s="2">
        <v>0</v>
      </c>
    </row>
    <row r="3827" spans="2:8">
      <c r="B3827" s="237" t="s">
        <v>1115</v>
      </c>
      <c r="C3827" s="237" t="s">
        <v>1352</v>
      </c>
      <c r="D3827" s="5" t="s">
        <v>458</v>
      </c>
      <c r="E3827" s="1">
        <v>0</v>
      </c>
      <c r="G3827" s="2">
        <f t="shared" si="59"/>
        <v>0</v>
      </c>
      <c r="H3827" s="2">
        <v>0</v>
      </c>
    </row>
    <row r="3828" spans="2:8">
      <c r="B3828" s="237" t="s">
        <v>1115</v>
      </c>
      <c r="C3828" s="237" t="s">
        <v>1352</v>
      </c>
      <c r="D3828" s="6" t="s">
        <v>459</v>
      </c>
      <c r="E3828" s="1">
        <v>0</v>
      </c>
      <c r="G3828" s="2">
        <f t="shared" si="59"/>
        <v>0</v>
      </c>
      <c r="H3828" s="2">
        <v>0</v>
      </c>
    </row>
    <row r="3829" spans="2:8">
      <c r="B3829" s="237" t="s">
        <v>1115</v>
      </c>
      <c r="C3829" s="237" t="s">
        <v>1352</v>
      </c>
      <c r="D3829" s="7" t="s">
        <v>460</v>
      </c>
      <c r="E3829" s="1">
        <v>0</v>
      </c>
      <c r="G3829" s="2">
        <f t="shared" si="59"/>
        <v>0</v>
      </c>
      <c r="H3829" s="2">
        <v>0</v>
      </c>
    </row>
    <row r="3830" spans="2:8">
      <c r="B3830" s="237" t="s">
        <v>1115</v>
      </c>
      <c r="C3830" s="237" t="s">
        <v>1352</v>
      </c>
      <c r="D3830" s="8" t="s">
        <v>461</v>
      </c>
      <c r="E3830" s="1">
        <v>0</v>
      </c>
      <c r="G3830" s="2">
        <f t="shared" si="59"/>
        <v>0</v>
      </c>
      <c r="H3830" s="2">
        <v>0</v>
      </c>
    </row>
    <row r="3831" spans="2:8">
      <c r="B3831" s="237" t="s">
        <v>1115</v>
      </c>
      <c r="C3831" s="237" t="s">
        <v>1352</v>
      </c>
      <c r="D3831" s="9" t="s">
        <v>462</v>
      </c>
      <c r="E3831" s="1">
        <v>0</v>
      </c>
      <c r="G3831" s="2">
        <f t="shared" si="59"/>
        <v>0</v>
      </c>
      <c r="H3831" s="2">
        <v>0</v>
      </c>
    </row>
    <row r="3832" spans="2:8">
      <c r="B3832" s="237" t="s">
        <v>1115</v>
      </c>
      <c r="C3832" s="237" t="s">
        <v>1352</v>
      </c>
      <c r="D3832" s="10" t="s">
        <v>463</v>
      </c>
      <c r="E3832" s="1">
        <v>0</v>
      </c>
      <c r="G3832" s="2">
        <f t="shared" si="59"/>
        <v>0</v>
      </c>
      <c r="H3832" s="2">
        <v>0</v>
      </c>
    </row>
    <row r="3833" spans="2:8">
      <c r="B3833" s="237" t="s">
        <v>1115</v>
      </c>
      <c r="C3833" s="237" t="s">
        <v>1352</v>
      </c>
      <c r="D3833" s="11" t="s">
        <v>464</v>
      </c>
      <c r="E3833" s="1">
        <v>0</v>
      </c>
      <c r="G3833" s="2">
        <f t="shared" si="59"/>
        <v>0</v>
      </c>
      <c r="H3833" s="2">
        <v>0</v>
      </c>
    </row>
    <row r="3834" spans="2:8">
      <c r="B3834" s="237" t="s">
        <v>1115</v>
      </c>
      <c r="C3834" s="237" t="s">
        <v>1352</v>
      </c>
      <c r="D3834" s="13" t="s">
        <v>465</v>
      </c>
      <c r="E3834" s="1">
        <v>0</v>
      </c>
      <c r="G3834" s="2">
        <f t="shared" si="59"/>
        <v>0</v>
      </c>
      <c r="H3834" s="2">
        <v>0</v>
      </c>
    </row>
    <row r="3835" spans="2:8">
      <c r="B3835" s="237" t="s">
        <v>1115</v>
      </c>
      <c r="C3835" s="237" t="s">
        <v>1352</v>
      </c>
      <c r="D3835" s="12" t="s">
        <v>937</v>
      </c>
      <c r="E3835" s="1">
        <v>0</v>
      </c>
      <c r="G3835" s="2">
        <f t="shared" si="59"/>
        <v>0</v>
      </c>
      <c r="H3835" s="2">
        <v>0</v>
      </c>
    </row>
    <row r="3836" spans="2:8">
      <c r="B3836" s="237" t="s">
        <v>1146</v>
      </c>
      <c r="C3836" s="237" t="s">
        <v>1406</v>
      </c>
      <c r="D3836" s="5" t="s">
        <v>458</v>
      </c>
      <c r="E3836" s="1">
        <v>0</v>
      </c>
      <c r="G3836" s="2">
        <f t="shared" si="59"/>
        <v>0</v>
      </c>
      <c r="H3836" s="2">
        <v>0</v>
      </c>
    </row>
    <row r="3837" spans="2:8">
      <c r="B3837" s="237" t="s">
        <v>1146</v>
      </c>
      <c r="C3837" s="237" t="s">
        <v>1406</v>
      </c>
      <c r="D3837" s="6" t="s">
        <v>459</v>
      </c>
      <c r="E3837" s="1">
        <v>0</v>
      </c>
      <c r="G3837" s="2">
        <f t="shared" si="59"/>
        <v>0</v>
      </c>
      <c r="H3837" s="2">
        <v>0</v>
      </c>
    </row>
    <row r="3838" spans="2:8">
      <c r="B3838" s="237" t="s">
        <v>1146</v>
      </c>
      <c r="C3838" s="237" t="s">
        <v>1406</v>
      </c>
      <c r="D3838" s="7" t="s">
        <v>460</v>
      </c>
      <c r="E3838" s="1">
        <v>0</v>
      </c>
      <c r="G3838" s="2">
        <f t="shared" si="59"/>
        <v>0</v>
      </c>
      <c r="H3838" s="2">
        <v>0</v>
      </c>
    </row>
    <row r="3839" spans="2:8">
      <c r="B3839" s="237" t="s">
        <v>1146</v>
      </c>
      <c r="C3839" s="237" t="s">
        <v>1406</v>
      </c>
      <c r="D3839" s="8" t="s">
        <v>461</v>
      </c>
      <c r="E3839" s="1">
        <v>0</v>
      </c>
      <c r="G3839" s="2">
        <f t="shared" si="59"/>
        <v>0</v>
      </c>
      <c r="H3839" s="2">
        <v>0</v>
      </c>
    </row>
    <row r="3840" spans="2:8">
      <c r="B3840" s="237" t="s">
        <v>1146</v>
      </c>
      <c r="C3840" s="237" t="s">
        <v>1406</v>
      </c>
      <c r="D3840" s="9" t="s">
        <v>462</v>
      </c>
      <c r="E3840" s="1">
        <v>0</v>
      </c>
      <c r="G3840" s="2">
        <f t="shared" si="59"/>
        <v>0</v>
      </c>
      <c r="H3840" s="2">
        <v>0</v>
      </c>
    </row>
    <row r="3841" spans="2:8">
      <c r="B3841" s="237" t="s">
        <v>1146</v>
      </c>
      <c r="C3841" s="237" t="s">
        <v>1406</v>
      </c>
      <c r="D3841" s="10" t="s">
        <v>463</v>
      </c>
      <c r="E3841" s="1">
        <v>0</v>
      </c>
      <c r="G3841" s="2">
        <f t="shared" si="59"/>
        <v>0</v>
      </c>
      <c r="H3841" s="2">
        <v>0</v>
      </c>
    </row>
    <row r="3842" spans="2:8">
      <c r="B3842" s="237" t="s">
        <v>1146</v>
      </c>
      <c r="C3842" s="237" t="s">
        <v>1406</v>
      </c>
      <c r="D3842" s="11" t="s">
        <v>464</v>
      </c>
      <c r="E3842" s="1">
        <v>0</v>
      </c>
      <c r="G3842" s="2">
        <f t="shared" ref="G3842:G3905" si="60">E3842*F3842</f>
        <v>0</v>
      </c>
      <c r="H3842" s="2">
        <v>0</v>
      </c>
    </row>
    <row r="3843" spans="2:8">
      <c r="B3843" s="237" t="s">
        <v>1146</v>
      </c>
      <c r="C3843" s="237" t="s">
        <v>1406</v>
      </c>
      <c r="D3843" s="13" t="s">
        <v>465</v>
      </c>
      <c r="E3843" s="1">
        <v>0</v>
      </c>
      <c r="G3843" s="2">
        <f t="shared" si="60"/>
        <v>0</v>
      </c>
      <c r="H3843" s="2">
        <v>0</v>
      </c>
    </row>
    <row r="3844" spans="2:8">
      <c r="B3844" s="237" t="s">
        <v>1146</v>
      </c>
      <c r="C3844" s="237" t="s">
        <v>1406</v>
      </c>
      <c r="D3844" s="12" t="s">
        <v>937</v>
      </c>
      <c r="E3844" s="1">
        <v>0</v>
      </c>
      <c r="G3844" s="2">
        <f t="shared" si="60"/>
        <v>0</v>
      </c>
      <c r="H3844" s="2">
        <v>0</v>
      </c>
    </row>
    <row r="3845" spans="2:8">
      <c r="B3845" s="237" t="s">
        <v>1150</v>
      </c>
      <c r="C3845" s="237" t="s">
        <v>1353</v>
      </c>
      <c r="D3845" s="5" t="s">
        <v>458</v>
      </c>
      <c r="E3845" s="1">
        <v>0</v>
      </c>
      <c r="G3845" s="2">
        <f t="shared" si="60"/>
        <v>0</v>
      </c>
      <c r="H3845" s="2">
        <v>0</v>
      </c>
    </row>
    <row r="3846" spans="2:8">
      <c r="B3846" s="237" t="s">
        <v>1150</v>
      </c>
      <c r="C3846" s="237" t="s">
        <v>1353</v>
      </c>
      <c r="D3846" s="6" t="s">
        <v>459</v>
      </c>
      <c r="E3846" s="1">
        <v>0</v>
      </c>
      <c r="G3846" s="2">
        <f t="shared" si="60"/>
        <v>0</v>
      </c>
      <c r="H3846" s="2">
        <v>0</v>
      </c>
    </row>
    <row r="3847" spans="2:8">
      <c r="B3847" s="237" t="s">
        <v>1150</v>
      </c>
      <c r="C3847" s="237" t="s">
        <v>1353</v>
      </c>
      <c r="D3847" s="7" t="s">
        <v>460</v>
      </c>
      <c r="E3847" s="1">
        <v>0</v>
      </c>
      <c r="G3847" s="2">
        <f t="shared" si="60"/>
        <v>0</v>
      </c>
      <c r="H3847" s="2">
        <v>0</v>
      </c>
    </row>
    <row r="3848" spans="2:8">
      <c r="B3848" s="237" t="s">
        <v>1150</v>
      </c>
      <c r="C3848" s="237" t="s">
        <v>1353</v>
      </c>
      <c r="D3848" s="8" t="s">
        <v>461</v>
      </c>
      <c r="E3848" s="1">
        <v>0</v>
      </c>
      <c r="G3848" s="2">
        <f t="shared" si="60"/>
        <v>0</v>
      </c>
      <c r="H3848" s="2">
        <v>0</v>
      </c>
    </row>
    <row r="3849" spans="2:8">
      <c r="B3849" s="237" t="s">
        <v>1150</v>
      </c>
      <c r="C3849" s="237" t="s">
        <v>1353</v>
      </c>
      <c r="D3849" s="9" t="s">
        <v>462</v>
      </c>
      <c r="E3849" s="1">
        <v>0</v>
      </c>
      <c r="G3849" s="2">
        <f t="shared" si="60"/>
        <v>0</v>
      </c>
      <c r="H3849" s="2">
        <v>0</v>
      </c>
    </row>
    <row r="3850" spans="2:8">
      <c r="B3850" s="237" t="s">
        <v>1150</v>
      </c>
      <c r="C3850" s="237" t="s">
        <v>1353</v>
      </c>
      <c r="D3850" s="10" t="s">
        <v>463</v>
      </c>
      <c r="E3850" s="1">
        <v>0</v>
      </c>
      <c r="G3850" s="2">
        <f t="shared" si="60"/>
        <v>0</v>
      </c>
      <c r="H3850" s="2">
        <v>0</v>
      </c>
    </row>
    <row r="3851" spans="2:8">
      <c r="B3851" s="237" t="s">
        <v>1150</v>
      </c>
      <c r="C3851" s="237" t="s">
        <v>1353</v>
      </c>
      <c r="D3851" s="11" t="s">
        <v>464</v>
      </c>
      <c r="E3851" s="1">
        <v>0</v>
      </c>
      <c r="G3851" s="2">
        <f t="shared" si="60"/>
        <v>0</v>
      </c>
      <c r="H3851" s="2">
        <v>0</v>
      </c>
    </row>
    <row r="3852" spans="2:8">
      <c r="B3852" s="237" t="s">
        <v>1150</v>
      </c>
      <c r="C3852" s="237" t="s">
        <v>1353</v>
      </c>
      <c r="D3852" s="13" t="s">
        <v>465</v>
      </c>
      <c r="E3852" s="1">
        <v>0</v>
      </c>
      <c r="G3852" s="2">
        <f t="shared" si="60"/>
        <v>0</v>
      </c>
      <c r="H3852" s="2">
        <v>0</v>
      </c>
    </row>
    <row r="3853" spans="2:8">
      <c r="B3853" s="237" t="s">
        <v>1150</v>
      </c>
      <c r="C3853" s="237" t="s">
        <v>1353</v>
      </c>
      <c r="D3853" s="12" t="s">
        <v>937</v>
      </c>
      <c r="E3853" s="1">
        <v>0</v>
      </c>
      <c r="G3853" s="2">
        <f t="shared" si="60"/>
        <v>0</v>
      </c>
      <c r="H3853" s="2">
        <v>0</v>
      </c>
    </row>
    <row r="3854" spans="2:8">
      <c r="B3854" s="237" t="s">
        <v>1114</v>
      </c>
      <c r="C3854" s="237" t="s">
        <v>1354</v>
      </c>
      <c r="D3854" s="5" t="s">
        <v>458</v>
      </c>
      <c r="E3854" s="1">
        <v>0</v>
      </c>
      <c r="G3854" s="2">
        <f t="shared" si="60"/>
        <v>0</v>
      </c>
      <c r="H3854" s="2">
        <v>0</v>
      </c>
    </row>
    <row r="3855" spans="2:8">
      <c r="B3855" s="237" t="s">
        <v>1114</v>
      </c>
      <c r="C3855" s="237" t="s">
        <v>1354</v>
      </c>
      <c r="D3855" s="6" t="s">
        <v>459</v>
      </c>
      <c r="E3855" s="1">
        <v>0</v>
      </c>
      <c r="G3855" s="2">
        <f t="shared" si="60"/>
        <v>0</v>
      </c>
      <c r="H3855" s="2">
        <v>0</v>
      </c>
    </row>
    <row r="3856" spans="2:8">
      <c r="B3856" s="237" t="s">
        <v>1114</v>
      </c>
      <c r="C3856" s="237" t="s">
        <v>1354</v>
      </c>
      <c r="D3856" s="7" t="s">
        <v>460</v>
      </c>
      <c r="E3856" s="1">
        <v>0</v>
      </c>
      <c r="G3856" s="2">
        <f t="shared" si="60"/>
        <v>0</v>
      </c>
      <c r="H3856" s="2">
        <v>0</v>
      </c>
    </row>
    <row r="3857" spans="2:8">
      <c r="B3857" s="237" t="s">
        <v>1114</v>
      </c>
      <c r="C3857" s="237" t="s">
        <v>1354</v>
      </c>
      <c r="D3857" s="8" t="s">
        <v>461</v>
      </c>
      <c r="E3857" s="1">
        <v>0</v>
      </c>
      <c r="G3857" s="2">
        <f t="shared" si="60"/>
        <v>0</v>
      </c>
      <c r="H3857" s="2">
        <v>0</v>
      </c>
    </row>
    <row r="3858" spans="2:8">
      <c r="B3858" s="237" t="s">
        <v>1114</v>
      </c>
      <c r="C3858" s="237" t="s">
        <v>1354</v>
      </c>
      <c r="D3858" s="9" t="s">
        <v>462</v>
      </c>
      <c r="E3858" s="1">
        <v>0</v>
      </c>
      <c r="G3858" s="2">
        <f t="shared" si="60"/>
        <v>0</v>
      </c>
      <c r="H3858" s="2">
        <v>0</v>
      </c>
    </row>
    <row r="3859" spans="2:8">
      <c r="B3859" s="237" t="s">
        <v>1114</v>
      </c>
      <c r="C3859" s="237" t="s">
        <v>1354</v>
      </c>
      <c r="D3859" s="10" t="s">
        <v>463</v>
      </c>
      <c r="E3859" s="1">
        <v>0</v>
      </c>
      <c r="G3859" s="2">
        <f t="shared" si="60"/>
        <v>0</v>
      </c>
      <c r="H3859" s="2">
        <v>0</v>
      </c>
    </row>
    <row r="3860" spans="2:8">
      <c r="B3860" s="237" t="s">
        <v>1114</v>
      </c>
      <c r="C3860" s="237" t="s">
        <v>1354</v>
      </c>
      <c r="D3860" s="11" t="s">
        <v>464</v>
      </c>
      <c r="E3860" s="1">
        <v>0</v>
      </c>
      <c r="G3860" s="2">
        <f t="shared" si="60"/>
        <v>0</v>
      </c>
      <c r="H3860" s="2">
        <v>0</v>
      </c>
    </row>
    <row r="3861" spans="2:8">
      <c r="B3861" s="237" t="s">
        <v>1114</v>
      </c>
      <c r="C3861" s="237" t="s">
        <v>1354</v>
      </c>
      <c r="D3861" s="13" t="s">
        <v>465</v>
      </c>
      <c r="E3861" s="1">
        <v>0</v>
      </c>
      <c r="G3861" s="2">
        <f t="shared" si="60"/>
        <v>0</v>
      </c>
      <c r="H3861" s="2">
        <v>0</v>
      </c>
    </row>
    <row r="3862" spans="2:8">
      <c r="B3862" s="237" t="s">
        <v>1114</v>
      </c>
      <c r="C3862" s="237" t="s">
        <v>1354</v>
      </c>
      <c r="D3862" s="12" t="s">
        <v>937</v>
      </c>
      <c r="E3862" s="1">
        <v>0</v>
      </c>
      <c r="G3862" s="2">
        <f t="shared" si="60"/>
        <v>0</v>
      </c>
      <c r="H3862" s="2">
        <v>0</v>
      </c>
    </row>
    <row r="3863" spans="2:8">
      <c r="B3863" s="237" t="s">
        <v>1094</v>
      </c>
      <c r="C3863" s="237" t="s">
        <v>1355</v>
      </c>
      <c r="D3863" s="5" t="s">
        <v>458</v>
      </c>
      <c r="E3863" s="1">
        <v>0</v>
      </c>
      <c r="G3863" s="2">
        <f t="shared" si="60"/>
        <v>0</v>
      </c>
      <c r="H3863" s="2">
        <v>0</v>
      </c>
    </row>
    <row r="3864" spans="2:8">
      <c r="B3864" s="237" t="s">
        <v>1094</v>
      </c>
      <c r="C3864" s="237" t="s">
        <v>1355</v>
      </c>
      <c r="D3864" s="6" t="s">
        <v>459</v>
      </c>
      <c r="E3864" s="1">
        <v>0</v>
      </c>
      <c r="G3864" s="2">
        <f t="shared" si="60"/>
        <v>0</v>
      </c>
      <c r="H3864" s="2">
        <v>0</v>
      </c>
    </row>
    <row r="3865" spans="2:8">
      <c r="B3865" s="237" t="s">
        <v>1094</v>
      </c>
      <c r="C3865" s="237" t="s">
        <v>1355</v>
      </c>
      <c r="D3865" s="7" t="s">
        <v>460</v>
      </c>
      <c r="E3865" s="1">
        <v>0</v>
      </c>
      <c r="G3865" s="2">
        <f t="shared" si="60"/>
        <v>0</v>
      </c>
      <c r="H3865" s="2">
        <v>0</v>
      </c>
    </row>
    <row r="3866" spans="2:8">
      <c r="B3866" s="237" t="s">
        <v>1094</v>
      </c>
      <c r="C3866" s="237" t="s">
        <v>1355</v>
      </c>
      <c r="D3866" s="8" t="s">
        <v>461</v>
      </c>
      <c r="E3866" s="1">
        <v>0</v>
      </c>
      <c r="G3866" s="2">
        <f t="shared" si="60"/>
        <v>0</v>
      </c>
      <c r="H3866" s="2">
        <v>0</v>
      </c>
    </row>
    <row r="3867" spans="2:8">
      <c r="B3867" s="237" t="s">
        <v>1094</v>
      </c>
      <c r="C3867" s="237" t="s">
        <v>1355</v>
      </c>
      <c r="D3867" s="9" t="s">
        <v>462</v>
      </c>
      <c r="E3867" s="1">
        <v>0</v>
      </c>
      <c r="G3867" s="2">
        <f t="shared" si="60"/>
        <v>0</v>
      </c>
      <c r="H3867" s="2">
        <v>0</v>
      </c>
    </row>
    <row r="3868" spans="2:8">
      <c r="B3868" s="237" t="s">
        <v>1094</v>
      </c>
      <c r="C3868" s="237" t="s">
        <v>1355</v>
      </c>
      <c r="D3868" s="10" t="s">
        <v>463</v>
      </c>
      <c r="E3868" s="1">
        <v>0</v>
      </c>
      <c r="G3868" s="2">
        <f t="shared" si="60"/>
        <v>0</v>
      </c>
      <c r="H3868" s="2">
        <v>0</v>
      </c>
    </row>
    <row r="3869" spans="2:8">
      <c r="B3869" s="237" t="s">
        <v>1094</v>
      </c>
      <c r="C3869" s="237" t="s">
        <v>1355</v>
      </c>
      <c r="D3869" s="11" t="s">
        <v>464</v>
      </c>
      <c r="E3869" s="1">
        <v>0</v>
      </c>
      <c r="G3869" s="2">
        <f t="shared" si="60"/>
        <v>0</v>
      </c>
      <c r="H3869" s="2">
        <v>0</v>
      </c>
    </row>
    <row r="3870" spans="2:8">
      <c r="B3870" s="237" t="s">
        <v>1094</v>
      </c>
      <c r="C3870" s="237" t="s">
        <v>1355</v>
      </c>
      <c r="D3870" s="13" t="s">
        <v>465</v>
      </c>
      <c r="E3870" s="1">
        <v>0</v>
      </c>
      <c r="G3870" s="2">
        <f t="shared" si="60"/>
        <v>0</v>
      </c>
      <c r="H3870" s="2">
        <v>0</v>
      </c>
    </row>
    <row r="3871" spans="2:8">
      <c r="B3871" s="237" t="s">
        <v>1094</v>
      </c>
      <c r="C3871" s="237" t="s">
        <v>1355</v>
      </c>
      <c r="D3871" s="12" t="s">
        <v>937</v>
      </c>
      <c r="E3871" s="1">
        <v>0</v>
      </c>
      <c r="G3871" s="2">
        <f t="shared" si="60"/>
        <v>0</v>
      </c>
      <c r="H3871" s="2">
        <v>0</v>
      </c>
    </row>
    <row r="3872" spans="2:8">
      <c r="B3872" s="237" t="s">
        <v>1112</v>
      </c>
      <c r="C3872" s="237" t="s">
        <v>1356</v>
      </c>
      <c r="D3872" s="5" t="s">
        <v>458</v>
      </c>
      <c r="E3872" s="1">
        <v>0</v>
      </c>
      <c r="G3872" s="2">
        <f t="shared" si="60"/>
        <v>0</v>
      </c>
      <c r="H3872" s="2">
        <v>0</v>
      </c>
    </row>
    <row r="3873" spans="2:8">
      <c r="B3873" s="237" t="s">
        <v>1112</v>
      </c>
      <c r="C3873" s="237" t="s">
        <v>1356</v>
      </c>
      <c r="D3873" s="6" t="s">
        <v>459</v>
      </c>
      <c r="E3873" s="1">
        <v>0</v>
      </c>
      <c r="G3873" s="2">
        <f t="shared" si="60"/>
        <v>0</v>
      </c>
      <c r="H3873" s="2">
        <v>0</v>
      </c>
    </row>
    <row r="3874" spans="2:8">
      <c r="B3874" s="237" t="s">
        <v>1112</v>
      </c>
      <c r="C3874" s="237" t="s">
        <v>1356</v>
      </c>
      <c r="D3874" s="7" t="s">
        <v>460</v>
      </c>
      <c r="E3874" s="1">
        <v>0</v>
      </c>
      <c r="G3874" s="2">
        <f t="shared" si="60"/>
        <v>0</v>
      </c>
      <c r="H3874" s="2">
        <v>0</v>
      </c>
    </row>
    <row r="3875" spans="2:8">
      <c r="B3875" s="237" t="s">
        <v>1112</v>
      </c>
      <c r="C3875" s="237" t="s">
        <v>1356</v>
      </c>
      <c r="D3875" s="8" t="s">
        <v>461</v>
      </c>
      <c r="E3875" s="1">
        <v>0</v>
      </c>
      <c r="G3875" s="2">
        <f t="shared" si="60"/>
        <v>0</v>
      </c>
      <c r="H3875" s="2">
        <v>0</v>
      </c>
    </row>
    <row r="3876" spans="2:8">
      <c r="B3876" s="237" t="s">
        <v>1112</v>
      </c>
      <c r="C3876" s="237" t="s">
        <v>1356</v>
      </c>
      <c r="D3876" s="9" t="s">
        <v>462</v>
      </c>
      <c r="E3876" s="1">
        <v>0</v>
      </c>
      <c r="G3876" s="2">
        <f t="shared" si="60"/>
        <v>0</v>
      </c>
      <c r="H3876" s="2">
        <v>0</v>
      </c>
    </row>
    <row r="3877" spans="2:8">
      <c r="B3877" s="237" t="s">
        <v>1112</v>
      </c>
      <c r="C3877" s="237" t="s">
        <v>1356</v>
      </c>
      <c r="D3877" s="10" t="s">
        <v>463</v>
      </c>
      <c r="E3877" s="1">
        <v>0</v>
      </c>
      <c r="G3877" s="2">
        <f t="shared" si="60"/>
        <v>0</v>
      </c>
      <c r="H3877" s="2">
        <v>0</v>
      </c>
    </row>
    <row r="3878" spans="2:8">
      <c r="B3878" s="237" t="s">
        <v>1112</v>
      </c>
      <c r="C3878" s="237" t="s">
        <v>1356</v>
      </c>
      <c r="D3878" s="11" t="s">
        <v>464</v>
      </c>
      <c r="E3878" s="1">
        <v>0</v>
      </c>
      <c r="G3878" s="2">
        <f t="shared" si="60"/>
        <v>0</v>
      </c>
      <c r="H3878" s="2">
        <v>0</v>
      </c>
    </row>
    <row r="3879" spans="2:8">
      <c r="B3879" s="237" t="s">
        <v>1112</v>
      </c>
      <c r="C3879" s="237" t="s">
        <v>1356</v>
      </c>
      <c r="D3879" s="13" t="s">
        <v>465</v>
      </c>
      <c r="E3879" s="1">
        <v>0</v>
      </c>
      <c r="G3879" s="2">
        <f t="shared" si="60"/>
        <v>0</v>
      </c>
      <c r="H3879" s="2">
        <v>0</v>
      </c>
    </row>
    <row r="3880" spans="2:8">
      <c r="B3880" s="237" t="s">
        <v>1112</v>
      </c>
      <c r="C3880" s="237" t="s">
        <v>1356</v>
      </c>
      <c r="D3880" s="12" t="s">
        <v>937</v>
      </c>
      <c r="E3880" s="1">
        <v>0</v>
      </c>
      <c r="G3880" s="2">
        <f t="shared" si="60"/>
        <v>0</v>
      </c>
      <c r="H3880" s="2">
        <v>0</v>
      </c>
    </row>
    <row r="3881" spans="2:8">
      <c r="B3881" s="237" t="s">
        <v>1096</v>
      </c>
      <c r="C3881" s="237" t="s">
        <v>1357</v>
      </c>
      <c r="D3881" s="5" t="s">
        <v>458</v>
      </c>
      <c r="E3881" s="1">
        <v>0</v>
      </c>
      <c r="G3881" s="2">
        <f t="shared" si="60"/>
        <v>0</v>
      </c>
      <c r="H3881" s="2">
        <v>0</v>
      </c>
    </row>
    <row r="3882" spans="2:8">
      <c r="B3882" s="237" t="s">
        <v>1096</v>
      </c>
      <c r="C3882" s="237" t="s">
        <v>1357</v>
      </c>
      <c r="D3882" s="6" t="s">
        <v>459</v>
      </c>
      <c r="E3882" s="1">
        <v>0</v>
      </c>
      <c r="G3882" s="2">
        <f t="shared" si="60"/>
        <v>0</v>
      </c>
      <c r="H3882" s="2">
        <v>0</v>
      </c>
    </row>
    <row r="3883" spans="2:8">
      <c r="B3883" s="237" t="s">
        <v>1096</v>
      </c>
      <c r="C3883" s="237" t="s">
        <v>1357</v>
      </c>
      <c r="D3883" s="7" t="s">
        <v>460</v>
      </c>
      <c r="E3883" s="1">
        <v>0</v>
      </c>
      <c r="G3883" s="2">
        <f t="shared" si="60"/>
        <v>0</v>
      </c>
      <c r="H3883" s="2">
        <v>0</v>
      </c>
    </row>
    <row r="3884" spans="2:8">
      <c r="B3884" s="237" t="s">
        <v>1096</v>
      </c>
      <c r="C3884" s="237" t="s">
        <v>1357</v>
      </c>
      <c r="D3884" s="8" t="s">
        <v>461</v>
      </c>
      <c r="E3884" s="1">
        <v>0</v>
      </c>
      <c r="G3884" s="2">
        <f t="shared" si="60"/>
        <v>0</v>
      </c>
      <c r="H3884" s="2">
        <v>0</v>
      </c>
    </row>
    <row r="3885" spans="2:8">
      <c r="B3885" s="237" t="s">
        <v>1096</v>
      </c>
      <c r="C3885" s="237" t="s">
        <v>1357</v>
      </c>
      <c r="D3885" s="9" t="s">
        <v>462</v>
      </c>
      <c r="E3885" s="1">
        <v>0</v>
      </c>
      <c r="G3885" s="2">
        <f t="shared" si="60"/>
        <v>0</v>
      </c>
      <c r="H3885" s="2">
        <v>0</v>
      </c>
    </row>
    <row r="3886" spans="2:8">
      <c r="B3886" s="237" t="s">
        <v>1096</v>
      </c>
      <c r="C3886" s="237" t="s">
        <v>1357</v>
      </c>
      <c r="D3886" s="10" t="s">
        <v>463</v>
      </c>
      <c r="E3886" s="1">
        <v>0</v>
      </c>
      <c r="G3886" s="2">
        <f t="shared" si="60"/>
        <v>0</v>
      </c>
      <c r="H3886" s="2">
        <v>0</v>
      </c>
    </row>
    <row r="3887" spans="2:8">
      <c r="B3887" s="237" t="s">
        <v>1096</v>
      </c>
      <c r="C3887" s="237" t="s">
        <v>1357</v>
      </c>
      <c r="D3887" s="11" t="s">
        <v>464</v>
      </c>
      <c r="E3887" s="1">
        <v>0</v>
      </c>
      <c r="G3887" s="2">
        <f t="shared" si="60"/>
        <v>0</v>
      </c>
      <c r="H3887" s="2">
        <v>0</v>
      </c>
    </row>
    <row r="3888" spans="2:8">
      <c r="B3888" s="237" t="s">
        <v>1096</v>
      </c>
      <c r="C3888" s="237" t="s">
        <v>1357</v>
      </c>
      <c r="D3888" s="13" t="s">
        <v>465</v>
      </c>
      <c r="E3888" s="1">
        <v>0</v>
      </c>
      <c r="G3888" s="2">
        <f t="shared" si="60"/>
        <v>0</v>
      </c>
      <c r="H3888" s="2">
        <v>0</v>
      </c>
    </row>
    <row r="3889" spans="2:8">
      <c r="B3889" s="237" t="s">
        <v>1096</v>
      </c>
      <c r="C3889" s="237" t="s">
        <v>1357</v>
      </c>
      <c r="D3889" s="12" t="s">
        <v>937</v>
      </c>
      <c r="E3889" s="1">
        <v>0</v>
      </c>
      <c r="G3889" s="2">
        <f t="shared" si="60"/>
        <v>0</v>
      </c>
      <c r="H3889" s="2">
        <v>0</v>
      </c>
    </row>
    <row r="3890" spans="2:8">
      <c r="B3890" s="237" t="s">
        <v>1299</v>
      </c>
      <c r="C3890" s="237" t="s">
        <v>1358</v>
      </c>
      <c r="D3890" s="5" t="s">
        <v>458</v>
      </c>
      <c r="E3890" s="1">
        <v>0</v>
      </c>
      <c r="G3890" s="2">
        <f t="shared" si="60"/>
        <v>0</v>
      </c>
      <c r="H3890" s="2">
        <v>0</v>
      </c>
    </row>
    <row r="3891" spans="2:8">
      <c r="B3891" s="237" t="s">
        <v>1299</v>
      </c>
      <c r="C3891" s="237" t="s">
        <v>1358</v>
      </c>
      <c r="D3891" s="6" t="s">
        <v>459</v>
      </c>
      <c r="E3891" s="1">
        <v>0</v>
      </c>
      <c r="G3891" s="2">
        <f t="shared" si="60"/>
        <v>0</v>
      </c>
      <c r="H3891" s="2">
        <v>0</v>
      </c>
    </row>
    <row r="3892" spans="2:8">
      <c r="B3892" s="237" t="s">
        <v>1299</v>
      </c>
      <c r="C3892" s="237" t="s">
        <v>1358</v>
      </c>
      <c r="D3892" s="7" t="s">
        <v>460</v>
      </c>
      <c r="E3892" s="1">
        <v>0</v>
      </c>
      <c r="G3892" s="2">
        <f t="shared" si="60"/>
        <v>0</v>
      </c>
      <c r="H3892" s="2">
        <v>0</v>
      </c>
    </row>
    <row r="3893" spans="2:8">
      <c r="B3893" s="237" t="s">
        <v>1299</v>
      </c>
      <c r="C3893" s="237" t="s">
        <v>1358</v>
      </c>
      <c r="D3893" s="8" t="s">
        <v>461</v>
      </c>
      <c r="E3893" s="1">
        <v>0</v>
      </c>
      <c r="G3893" s="2">
        <f t="shared" si="60"/>
        <v>0</v>
      </c>
      <c r="H3893" s="2">
        <v>0</v>
      </c>
    </row>
    <row r="3894" spans="2:8">
      <c r="B3894" s="237" t="s">
        <v>1299</v>
      </c>
      <c r="C3894" s="237" t="s">
        <v>1358</v>
      </c>
      <c r="D3894" s="9" t="s">
        <v>462</v>
      </c>
      <c r="E3894" s="1">
        <v>0</v>
      </c>
      <c r="G3894" s="2">
        <f t="shared" si="60"/>
        <v>0</v>
      </c>
      <c r="H3894" s="2">
        <v>0</v>
      </c>
    </row>
    <row r="3895" spans="2:8">
      <c r="B3895" s="237" t="s">
        <v>1299</v>
      </c>
      <c r="C3895" s="237" t="s">
        <v>1358</v>
      </c>
      <c r="D3895" s="10" t="s">
        <v>463</v>
      </c>
      <c r="E3895" s="1">
        <v>0</v>
      </c>
      <c r="G3895" s="2">
        <f t="shared" si="60"/>
        <v>0</v>
      </c>
      <c r="H3895" s="2">
        <v>0</v>
      </c>
    </row>
    <row r="3896" spans="2:8">
      <c r="B3896" s="237" t="s">
        <v>1299</v>
      </c>
      <c r="C3896" s="237" t="s">
        <v>1358</v>
      </c>
      <c r="D3896" s="11" t="s">
        <v>464</v>
      </c>
      <c r="E3896" s="1">
        <v>0</v>
      </c>
      <c r="G3896" s="2">
        <f t="shared" si="60"/>
        <v>0</v>
      </c>
      <c r="H3896" s="2">
        <v>0</v>
      </c>
    </row>
    <row r="3897" spans="2:8">
      <c r="B3897" s="237" t="s">
        <v>1299</v>
      </c>
      <c r="C3897" s="237" t="s">
        <v>1358</v>
      </c>
      <c r="D3897" s="13" t="s">
        <v>465</v>
      </c>
      <c r="E3897" s="1">
        <v>0</v>
      </c>
      <c r="G3897" s="2">
        <f t="shared" si="60"/>
        <v>0</v>
      </c>
      <c r="H3897" s="2">
        <v>0</v>
      </c>
    </row>
    <row r="3898" spans="2:8">
      <c r="B3898" s="237" t="s">
        <v>1299</v>
      </c>
      <c r="C3898" s="237" t="s">
        <v>1358</v>
      </c>
      <c r="D3898" s="12" t="s">
        <v>937</v>
      </c>
      <c r="E3898" s="1">
        <v>0</v>
      </c>
      <c r="G3898" s="2">
        <f t="shared" si="60"/>
        <v>0</v>
      </c>
      <c r="H3898" s="2">
        <v>0</v>
      </c>
    </row>
    <row r="3899" spans="2:8">
      <c r="B3899" s="237" t="s">
        <v>1090</v>
      </c>
      <c r="C3899" s="237" t="s">
        <v>1359</v>
      </c>
      <c r="D3899" s="5" t="s">
        <v>458</v>
      </c>
      <c r="E3899" s="1">
        <v>0</v>
      </c>
      <c r="G3899" s="2">
        <f t="shared" si="60"/>
        <v>0</v>
      </c>
      <c r="H3899" s="2">
        <v>0</v>
      </c>
    </row>
    <row r="3900" spans="2:8">
      <c r="B3900" s="237" t="s">
        <v>1090</v>
      </c>
      <c r="C3900" s="237" t="s">
        <v>1359</v>
      </c>
      <c r="D3900" s="6" t="s">
        <v>459</v>
      </c>
      <c r="E3900" s="1">
        <v>0</v>
      </c>
      <c r="G3900" s="2">
        <f t="shared" si="60"/>
        <v>0</v>
      </c>
      <c r="H3900" s="2">
        <v>0</v>
      </c>
    </row>
    <row r="3901" spans="2:8">
      <c r="B3901" s="237" t="s">
        <v>1090</v>
      </c>
      <c r="C3901" s="237" t="s">
        <v>1359</v>
      </c>
      <c r="D3901" s="7" t="s">
        <v>460</v>
      </c>
      <c r="E3901" s="1">
        <v>0</v>
      </c>
      <c r="G3901" s="2">
        <f t="shared" si="60"/>
        <v>0</v>
      </c>
      <c r="H3901" s="2">
        <v>0</v>
      </c>
    </row>
    <row r="3902" spans="2:8">
      <c r="B3902" s="237" t="s">
        <v>1090</v>
      </c>
      <c r="C3902" s="237" t="s">
        <v>1359</v>
      </c>
      <c r="D3902" s="8" t="s">
        <v>461</v>
      </c>
      <c r="E3902" s="1">
        <v>0</v>
      </c>
      <c r="G3902" s="2">
        <f t="shared" si="60"/>
        <v>0</v>
      </c>
      <c r="H3902" s="2">
        <v>0</v>
      </c>
    </row>
    <row r="3903" spans="2:8">
      <c r="B3903" s="237" t="s">
        <v>1090</v>
      </c>
      <c r="C3903" s="237" t="s">
        <v>1359</v>
      </c>
      <c r="D3903" s="9" t="s">
        <v>462</v>
      </c>
      <c r="E3903" s="1">
        <v>0</v>
      </c>
      <c r="G3903" s="2">
        <f t="shared" si="60"/>
        <v>0</v>
      </c>
      <c r="H3903" s="2">
        <v>0</v>
      </c>
    </row>
    <row r="3904" spans="2:8">
      <c r="B3904" s="237" t="s">
        <v>1090</v>
      </c>
      <c r="C3904" s="237" t="s">
        <v>1359</v>
      </c>
      <c r="D3904" s="10" t="s">
        <v>463</v>
      </c>
      <c r="E3904" s="1">
        <v>0</v>
      </c>
      <c r="G3904" s="2">
        <f t="shared" si="60"/>
        <v>0</v>
      </c>
      <c r="H3904" s="2">
        <v>0</v>
      </c>
    </row>
    <row r="3905" spans="2:8">
      <c r="B3905" s="237" t="s">
        <v>1090</v>
      </c>
      <c r="C3905" s="237" t="s">
        <v>1359</v>
      </c>
      <c r="D3905" s="11" t="s">
        <v>464</v>
      </c>
      <c r="E3905" s="1">
        <v>0</v>
      </c>
      <c r="G3905" s="2">
        <f t="shared" si="60"/>
        <v>0</v>
      </c>
      <c r="H3905" s="2">
        <v>0</v>
      </c>
    </row>
    <row r="3906" spans="2:8">
      <c r="B3906" s="237" t="s">
        <v>1090</v>
      </c>
      <c r="C3906" s="237" t="s">
        <v>1359</v>
      </c>
      <c r="D3906" s="13" t="s">
        <v>465</v>
      </c>
      <c r="E3906" s="1">
        <v>0</v>
      </c>
      <c r="G3906" s="2">
        <f t="shared" ref="G3906:G3969" si="61">E3906*F3906</f>
        <v>0</v>
      </c>
      <c r="H3906" s="2">
        <v>0</v>
      </c>
    </row>
    <row r="3907" spans="2:8">
      <c r="B3907" s="237" t="s">
        <v>1090</v>
      </c>
      <c r="C3907" s="237" t="s">
        <v>1359</v>
      </c>
      <c r="D3907" s="12" t="s">
        <v>937</v>
      </c>
      <c r="E3907" s="1">
        <v>0</v>
      </c>
      <c r="G3907" s="2">
        <f t="shared" si="61"/>
        <v>0</v>
      </c>
      <c r="H3907" s="2">
        <v>0</v>
      </c>
    </row>
    <row r="3908" spans="2:8">
      <c r="B3908" s="237" t="s">
        <v>1143</v>
      </c>
      <c r="C3908" s="237" t="s">
        <v>1360</v>
      </c>
      <c r="D3908" s="5" t="s">
        <v>458</v>
      </c>
      <c r="E3908" s="1">
        <v>0</v>
      </c>
      <c r="G3908" s="2">
        <f t="shared" si="61"/>
        <v>0</v>
      </c>
      <c r="H3908" s="2">
        <v>0</v>
      </c>
    </row>
    <row r="3909" spans="2:8">
      <c r="B3909" s="237" t="s">
        <v>1143</v>
      </c>
      <c r="C3909" s="237" t="s">
        <v>1360</v>
      </c>
      <c r="D3909" s="6" t="s">
        <v>459</v>
      </c>
      <c r="E3909" s="1">
        <v>0</v>
      </c>
      <c r="G3909" s="2">
        <f t="shared" si="61"/>
        <v>0</v>
      </c>
      <c r="H3909" s="2">
        <v>0</v>
      </c>
    </row>
    <row r="3910" spans="2:8">
      <c r="B3910" s="237" t="s">
        <v>1143</v>
      </c>
      <c r="C3910" s="237" t="s">
        <v>1360</v>
      </c>
      <c r="D3910" s="7" t="s">
        <v>460</v>
      </c>
      <c r="E3910" s="1">
        <v>0</v>
      </c>
      <c r="G3910" s="2">
        <f t="shared" si="61"/>
        <v>0</v>
      </c>
      <c r="H3910" s="2">
        <v>0</v>
      </c>
    </row>
    <row r="3911" spans="2:8">
      <c r="B3911" s="237" t="s">
        <v>1143</v>
      </c>
      <c r="C3911" s="237" t="s">
        <v>1360</v>
      </c>
      <c r="D3911" s="8" t="s">
        <v>461</v>
      </c>
      <c r="E3911" s="1">
        <v>0</v>
      </c>
      <c r="G3911" s="2">
        <f t="shared" si="61"/>
        <v>0</v>
      </c>
      <c r="H3911" s="2">
        <v>0</v>
      </c>
    </row>
    <row r="3912" spans="2:8">
      <c r="B3912" s="237" t="s">
        <v>1143</v>
      </c>
      <c r="C3912" s="237" t="s">
        <v>1360</v>
      </c>
      <c r="D3912" s="9" t="s">
        <v>462</v>
      </c>
      <c r="E3912" s="1">
        <v>0</v>
      </c>
      <c r="G3912" s="2">
        <f t="shared" si="61"/>
        <v>0</v>
      </c>
      <c r="H3912" s="2">
        <v>0</v>
      </c>
    </row>
    <row r="3913" spans="2:8">
      <c r="B3913" s="237" t="s">
        <v>1143</v>
      </c>
      <c r="C3913" s="237" t="s">
        <v>1360</v>
      </c>
      <c r="D3913" s="10" t="s">
        <v>463</v>
      </c>
      <c r="E3913" s="1">
        <v>0</v>
      </c>
      <c r="G3913" s="2">
        <f t="shared" si="61"/>
        <v>0</v>
      </c>
      <c r="H3913" s="2">
        <v>0</v>
      </c>
    </row>
    <row r="3914" spans="2:8">
      <c r="B3914" s="237" t="s">
        <v>1143</v>
      </c>
      <c r="C3914" s="237" t="s">
        <v>1360</v>
      </c>
      <c r="D3914" s="11" t="s">
        <v>464</v>
      </c>
      <c r="E3914" s="1">
        <v>0</v>
      </c>
      <c r="G3914" s="2">
        <f t="shared" si="61"/>
        <v>0</v>
      </c>
      <c r="H3914" s="2">
        <v>0</v>
      </c>
    </row>
    <row r="3915" spans="2:8">
      <c r="B3915" s="237" t="s">
        <v>1143</v>
      </c>
      <c r="C3915" s="237" t="s">
        <v>1360</v>
      </c>
      <c r="D3915" s="13" t="s">
        <v>465</v>
      </c>
      <c r="E3915" s="1">
        <v>0</v>
      </c>
      <c r="G3915" s="2">
        <f t="shared" si="61"/>
        <v>0</v>
      </c>
      <c r="H3915" s="2">
        <v>0</v>
      </c>
    </row>
    <row r="3916" spans="2:8">
      <c r="B3916" s="237" t="s">
        <v>1143</v>
      </c>
      <c r="C3916" s="237" t="s">
        <v>1360</v>
      </c>
      <c r="D3916" s="12" t="s">
        <v>937</v>
      </c>
      <c r="E3916" s="1">
        <v>0</v>
      </c>
      <c r="G3916" s="2">
        <f t="shared" si="61"/>
        <v>0</v>
      </c>
      <c r="H3916" s="2">
        <v>0</v>
      </c>
    </row>
    <row r="3917" spans="2:8">
      <c r="B3917" s="237" t="s">
        <v>1108</v>
      </c>
      <c r="C3917" s="237" t="s">
        <v>1408</v>
      </c>
      <c r="D3917" s="5" t="s">
        <v>458</v>
      </c>
      <c r="E3917" s="1">
        <v>0</v>
      </c>
      <c r="G3917" s="2">
        <f t="shared" si="61"/>
        <v>0</v>
      </c>
      <c r="H3917" s="2">
        <v>0</v>
      </c>
    </row>
    <row r="3918" spans="2:8">
      <c r="B3918" s="237" t="s">
        <v>1108</v>
      </c>
      <c r="C3918" s="237" t="s">
        <v>1408</v>
      </c>
      <c r="D3918" s="6" t="s">
        <v>459</v>
      </c>
      <c r="E3918" s="1">
        <v>0</v>
      </c>
      <c r="G3918" s="2">
        <f t="shared" si="61"/>
        <v>0</v>
      </c>
      <c r="H3918" s="2">
        <v>0</v>
      </c>
    </row>
    <row r="3919" spans="2:8">
      <c r="B3919" s="237" t="s">
        <v>1108</v>
      </c>
      <c r="C3919" s="237" t="s">
        <v>1408</v>
      </c>
      <c r="D3919" s="7" t="s">
        <v>460</v>
      </c>
      <c r="E3919" s="1">
        <v>0</v>
      </c>
      <c r="G3919" s="2">
        <f t="shared" si="61"/>
        <v>0</v>
      </c>
      <c r="H3919" s="2">
        <v>0</v>
      </c>
    </row>
    <row r="3920" spans="2:8">
      <c r="B3920" s="237" t="s">
        <v>1108</v>
      </c>
      <c r="C3920" s="237" t="s">
        <v>1408</v>
      </c>
      <c r="D3920" s="8" t="s">
        <v>461</v>
      </c>
      <c r="E3920" s="1">
        <v>0</v>
      </c>
      <c r="G3920" s="2">
        <f t="shared" si="61"/>
        <v>0</v>
      </c>
      <c r="H3920" s="2">
        <v>0</v>
      </c>
    </row>
    <row r="3921" spans="2:8">
      <c r="B3921" s="237" t="s">
        <v>1108</v>
      </c>
      <c r="C3921" s="237" t="s">
        <v>1408</v>
      </c>
      <c r="D3921" s="9" t="s">
        <v>462</v>
      </c>
      <c r="E3921" s="1">
        <v>0</v>
      </c>
      <c r="G3921" s="2">
        <f t="shared" si="61"/>
        <v>0</v>
      </c>
      <c r="H3921" s="2">
        <v>0</v>
      </c>
    </row>
    <row r="3922" spans="2:8">
      <c r="B3922" s="237" t="s">
        <v>1108</v>
      </c>
      <c r="C3922" s="237" t="s">
        <v>1408</v>
      </c>
      <c r="D3922" s="10" t="s">
        <v>463</v>
      </c>
      <c r="E3922" s="1">
        <v>0</v>
      </c>
      <c r="G3922" s="2">
        <f t="shared" si="61"/>
        <v>0</v>
      </c>
      <c r="H3922" s="2">
        <v>0</v>
      </c>
    </row>
    <row r="3923" spans="2:8">
      <c r="B3923" s="237" t="s">
        <v>1108</v>
      </c>
      <c r="C3923" s="237" t="s">
        <v>1408</v>
      </c>
      <c r="D3923" s="11" t="s">
        <v>464</v>
      </c>
      <c r="E3923" s="1">
        <v>0</v>
      </c>
      <c r="G3923" s="2">
        <f t="shared" si="61"/>
        <v>0</v>
      </c>
      <c r="H3923" s="2">
        <v>0</v>
      </c>
    </row>
    <row r="3924" spans="2:8">
      <c r="B3924" s="237" t="s">
        <v>1108</v>
      </c>
      <c r="C3924" s="237" t="s">
        <v>1408</v>
      </c>
      <c r="D3924" s="13" t="s">
        <v>465</v>
      </c>
      <c r="E3924" s="1">
        <v>0</v>
      </c>
      <c r="G3924" s="2">
        <f t="shared" si="61"/>
        <v>0</v>
      </c>
      <c r="H3924" s="2">
        <v>0</v>
      </c>
    </row>
    <row r="3925" spans="2:8">
      <c r="B3925" s="237" t="s">
        <v>1108</v>
      </c>
      <c r="C3925" s="237" t="s">
        <v>1408</v>
      </c>
      <c r="D3925" s="12" t="s">
        <v>937</v>
      </c>
      <c r="E3925" s="1">
        <v>0</v>
      </c>
      <c r="G3925" s="2">
        <f t="shared" si="61"/>
        <v>0</v>
      </c>
      <c r="H3925" s="2">
        <v>0</v>
      </c>
    </row>
    <row r="3926" spans="2:8">
      <c r="B3926" s="237" t="s">
        <v>1171</v>
      </c>
      <c r="C3926" s="237" t="s">
        <v>1407</v>
      </c>
      <c r="D3926" s="5" t="s">
        <v>458</v>
      </c>
      <c r="E3926" s="1">
        <v>0</v>
      </c>
      <c r="G3926" s="2">
        <f t="shared" si="61"/>
        <v>0</v>
      </c>
      <c r="H3926" s="2">
        <v>0</v>
      </c>
    </row>
    <row r="3927" spans="2:8">
      <c r="B3927" s="237" t="s">
        <v>1171</v>
      </c>
      <c r="C3927" s="237" t="s">
        <v>1407</v>
      </c>
      <c r="D3927" s="6" t="s">
        <v>459</v>
      </c>
      <c r="E3927" s="1">
        <v>0</v>
      </c>
      <c r="G3927" s="2">
        <f t="shared" si="61"/>
        <v>0</v>
      </c>
      <c r="H3927" s="2">
        <v>0</v>
      </c>
    </row>
    <row r="3928" spans="2:8">
      <c r="B3928" s="237" t="s">
        <v>1171</v>
      </c>
      <c r="C3928" s="237" t="s">
        <v>1407</v>
      </c>
      <c r="D3928" s="7" t="s">
        <v>460</v>
      </c>
      <c r="E3928" s="1">
        <v>0</v>
      </c>
      <c r="G3928" s="2">
        <f t="shared" si="61"/>
        <v>0</v>
      </c>
      <c r="H3928" s="2">
        <v>0</v>
      </c>
    </row>
    <row r="3929" spans="2:8">
      <c r="B3929" s="237" t="s">
        <v>1171</v>
      </c>
      <c r="C3929" s="237" t="s">
        <v>1407</v>
      </c>
      <c r="D3929" s="8" t="s">
        <v>461</v>
      </c>
      <c r="E3929" s="1">
        <v>0</v>
      </c>
      <c r="G3929" s="2">
        <f t="shared" si="61"/>
        <v>0</v>
      </c>
      <c r="H3929" s="2">
        <v>0</v>
      </c>
    </row>
    <row r="3930" spans="2:8">
      <c r="B3930" s="237" t="s">
        <v>1171</v>
      </c>
      <c r="C3930" s="237" t="s">
        <v>1407</v>
      </c>
      <c r="D3930" s="9" t="s">
        <v>462</v>
      </c>
      <c r="E3930" s="1">
        <v>0</v>
      </c>
      <c r="G3930" s="2">
        <f t="shared" si="61"/>
        <v>0</v>
      </c>
      <c r="H3930" s="2">
        <v>0</v>
      </c>
    </row>
    <row r="3931" spans="2:8">
      <c r="B3931" s="237" t="s">
        <v>1171</v>
      </c>
      <c r="C3931" s="237" t="s">
        <v>1407</v>
      </c>
      <c r="D3931" s="10" t="s">
        <v>463</v>
      </c>
      <c r="E3931" s="1">
        <v>0</v>
      </c>
      <c r="G3931" s="2">
        <f t="shared" si="61"/>
        <v>0</v>
      </c>
      <c r="H3931" s="2">
        <v>0</v>
      </c>
    </row>
    <row r="3932" spans="2:8">
      <c r="B3932" s="237" t="s">
        <v>1171</v>
      </c>
      <c r="C3932" s="237" t="s">
        <v>1407</v>
      </c>
      <c r="D3932" s="11" t="s">
        <v>464</v>
      </c>
      <c r="E3932" s="1">
        <v>0</v>
      </c>
      <c r="G3932" s="2">
        <f t="shared" si="61"/>
        <v>0</v>
      </c>
      <c r="H3932" s="2">
        <v>0</v>
      </c>
    </row>
    <row r="3933" spans="2:8">
      <c r="B3933" s="237" t="s">
        <v>1171</v>
      </c>
      <c r="C3933" s="237" t="s">
        <v>1407</v>
      </c>
      <c r="D3933" s="13" t="s">
        <v>465</v>
      </c>
      <c r="E3933" s="1">
        <v>0</v>
      </c>
      <c r="G3933" s="2">
        <f t="shared" si="61"/>
        <v>0</v>
      </c>
      <c r="H3933" s="2">
        <v>0</v>
      </c>
    </row>
    <row r="3934" spans="2:8">
      <c r="B3934" s="237" t="s">
        <v>1171</v>
      </c>
      <c r="C3934" s="237" t="s">
        <v>1407</v>
      </c>
      <c r="D3934" s="12" t="s">
        <v>937</v>
      </c>
      <c r="E3934" s="1">
        <v>0</v>
      </c>
      <c r="G3934" s="2">
        <f t="shared" si="61"/>
        <v>0</v>
      </c>
      <c r="H3934" s="2">
        <v>0</v>
      </c>
    </row>
    <row r="3935" spans="2:8">
      <c r="B3935" s="237" t="s">
        <v>1086</v>
      </c>
      <c r="C3935" s="237" t="s">
        <v>1409</v>
      </c>
      <c r="D3935" s="5" t="s">
        <v>458</v>
      </c>
      <c r="E3935" s="1">
        <v>0</v>
      </c>
      <c r="G3935" s="2">
        <f t="shared" si="61"/>
        <v>0</v>
      </c>
      <c r="H3935" s="2">
        <v>0</v>
      </c>
    </row>
    <row r="3936" spans="2:8">
      <c r="B3936" s="237" t="s">
        <v>1086</v>
      </c>
      <c r="C3936" s="237" t="s">
        <v>1409</v>
      </c>
      <c r="D3936" s="6" t="s">
        <v>459</v>
      </c>
      <c r="E3936" s="1">
        <v>0</v>
      </c>
      <c r="G3936" s="2">
        <f t="shared" si="61"/>
        <v>0</v>
      </c>
      <c r="H3936" s="2">
        <v>0</v>
      </c>
    </row>
    <row r="3937" spans="2:8">
      <c r="B3937" s="237" t="s">
        <v>1086</v>
      </c>
      <c r="C3937" s="237" t="s">
        <v>1409</v>
      </c>
      <c r="D3937" s="7" t="s">
        <v>460</v>
      </c>
      <c r="E3937" s="1">
        <v>0</v>
      </c>
      <c r="G3937" s="2">
        <f t="shared" si="61"/>
        <v>0</v>
      </c>
      <c r="H3937" s="2">
        <v>0</v>
      </c>
    </row>
    <row r="3938" spans="2:8">
      <c r="B3938" s="237" t="s">
        <v>1086</v>
      </c>
      <c r="C3938" s="237" t="s">
        <v>1409</v>
      </c>
      <c r="D3938" s="8" t="s">
        <v>461</v>
      </c>
      <c r="E3938" s="1">
        <v>0</v>
      </c>
      <c r="G3938" s="2">
        <f t="shared" si="61"/>
        <v>0</v>
      </c>
      <c r="H3938" s="2">
        <v>0</v>
      </c>
    </row>
    <row r="3939" spans="2:8">
      <c r="B3939" s="237" t="s">
        <v>1086</v>
      </c>
      <c r="C3939" s="237" t="s">
        <v>1409</v>
      </c>
      <c r="D3939" s="9" t="s">
        <v>462</v>
      </c>
      <c r="E3939" s="1">
        <v>0</v>
      </c>
      <c r="G3939" s="2">
        <f t="shared" si="61"/>
        <v>0</v>
      </c>
      <c r="H3939" s="2">
        <v>0</v>
      </c>
    </row>
    <row r="3940" spans="2:8">
      <c r="B3940" s="237" t="s">
        <v>1086</v>
      </c>
      <c r="C3940" s="237" t="s">
        <v>1409</v>
      </c>
      <c r="D3940" s="10" t="s">
        <v>463</v>
      </c>
      <c r="E3940" s="1">
        <v>0</v>
      </c>
      <c r="G3940" s="2">
        <f t="shared" si="61"/>
        <v>0</v>
      </c>
      <c r="H3940" s="2">
        <v>0</v>
      </c>
    </row>
    <row r="3941" spans="2:8">
      <c r="B3941" s="237" t="s">
        <v>1086</v>
      </c>
      <c r="C3941" s="237" t="s">
        <v>1409</v>
      </c>
      <c r="D3941" s="11" t="s">
        <v>464</v>
      </c>
      <c r="E3941" s="1">
        <v>0</v>
      </c>
      <c r="G3941" s="2">
        <f t="shared" si="61"/>
        <v>0</v>
      </c>
      <c r="H3941" s="2">
        <v>0</v>
      </c>
    </row>
    <row r="3942" spans="2:8">
      <c r="B3942" s="237" t="s">
        <v>1086</v>
      </c>
      <c r="C3942" s="237" t="s">
        <v>1409</v>
      </c>
      <c r="D3942" s="13" t="s">
        <v>465</v>
      </c>
      <c r="E3942" s="1">
        <v>0</v>
      </c>
      <c r="G3942" s="2">
        <f t="shared" si="61"/>
        <v>0</v>
      </c>
      <c r="H3942" s="2">
        <v>0</v>
      </c>
    </row>
    <row r="3943" spans="2:8">
      <c r="B3943" s="237" t="s">
        <v>1086</v>
      </c>
      <c r="C3943" s="237" t="s">
        <v>1409</v>
      </c>
      <c r="D3943" s="12" t="s">
        <v>937</v>
      </c>
      <c r="E3943" s="1">
        <v>0</v>
      </c>
      <c r="G3943" s="2">
        <f t="shared" si="61"/>
        <v>0</v>
      </c>
      <c r="H3943" s="2">
        <v>0</v>
      </c>
    </row>
    <row r="3944" spans="2:8">
      <c r="B3944" s="237" t="s">
        <v>1092</v>
      </c>
      <c r="C3944" s="237" t="s">
        <v>1410</v>
      </c>
      <c r="D3944" s="5" t="s">
        <v>458</v>
      </c>
      <c r="E3944" s="1">
        <v>0</v>
      </c>
      <c r="G3944" s="2">
        <f t="shared" si="61"/>
        <v>0</v>
      </c>
      <c r="H3944" s="2">
        <v>0</v>
      </c>
    </row>
    <row r="3945" spans="2:8">
      <c r="B3945" s="237" t="s">
        <v>1092</v>
      </c>
      <c r="C3945" s="237" t="s">
        <v>1410</v>
      </c>
      <c r="D3945" s="6" t="s">
        <v>459</v>
      </c>
      <c r="E3945" s="1">
        <v>0</v>
      </c>
      <c r="G3945" s="2">
        <f t="shared" si="61"/>
        <v>0</v>
      </c>
      <c r="H3945" s="2">
        <v>0</v>
      </c>
    </row>
    <row r="3946" spans="2:8">
      <c r="B3946" s="237" t="s">
        <v>1092</v>
      </c>
      <c r="C3946" s="237" t="s">
        <v>1410</v>
      </c>
      <c r="D3946" s="7" t="s">
        <v>460</v>
      </c>
      <c r="E3946" s="1">
        <v>0</v>
      </c>
      <c r="G3946" s="2">
        <f t="shared" si="61"/>
        <v>0</v>
      </c>
      <c r="H3946" s="2">
        <v>0</v>
      </c>
    </row>
    <row r="3947" spans="2:8">
      <c r="B3947" s="237" t="s">
        <v>1092</v>
      </c>
      <c r="C3947" s="237" t="s">
        <v>1410</v>
      </c>
      <c r="D3947" s="8" t="s">
        <v>461</v>
      </c>
      <c r="E3947" s="1">
        <v>0</v>
      </c>
      <c r="G3947" s="2">
        <f t="shared" si="61"/>
        <v>0</v>
      </c>
      <c r="H3947" s="2">
        <v>0</v>
      </c>
    </row>
    <row r="3948" spans="2:8">
      <c r="B3948" s="237" t="s">
        <v>1092</v>
      </c>
      <c r="C3948" s="237" t="s">
        <v>1410</v>
      </c>
      <c r="D3948" s="9" t="s">
        <v>462</v>
      </c>
      <c r="E3948" s="1">
        <v>0</v>
      </c>
      <c r="G3948" s="2">
        <f t="shared" si="61"/>
        <v>0</v>
      </c>
      <c r="H3948" s="2">
        <v>0</v>
      </c>
    </row>
    <row r="3949" spans="2:8">
      <c r="B3949" s="237" t="s">
        <v>1092</v>
      </c>
      <c r="C3949" s="237" t="s">
        <v>1410</v>
      </c>
      <c r="D3949" s="10" t="s">
        <v>463</v>
      </c>
      <c r="E3949" s="1">
        <v>0</v>
      </c>
      <c r="G3949" s="2">
        <f t="shared" si="61"/>
        <v>0</v>
      </c>
      <c r="H3949" s="2">
        <v>0</v>
      </c>
    </row>
    <row r="3950" spans="2:8">
      <c r="B3950" s="237" t="s">
        <v>1092</v>
      </c>
      <c r="C3950" s="237" t="s">
        <v>1410</v>
      </c>
      <c r="D3950" s="11" t="s">
        <v>464</v>
      </c>
      <c r="E3950" s="1">
        <v>0</v>
      </c>
      <c r="G3950" s="2">
        <f t="shared" si="61"/>
        <v>0</v>
      </c>
      <c r="H3950" s="2">
        <v>0</v>
      </c>
    </row>
    <row r="3951" spans="2:8">
      <c r="B3951" s="237" t="s">
        <v>1092</v>
      </c>
      <c r="C3951" s="237" t="s">
        <v>1410</v>
      </c>
      <c r="D3951" s="13" t="s">
        <v>465</v>
      </c>
      <c r="E3951" s="1">
        <v>0</v>
      </c>
      <c r="G3951" s="2">
        <f t="shared" si="61"/>
        <v>0</v>
      </c>
      <c r="H3951" s="2">
        <v>0</v>
      </c>
    </row>
    <row r="3952" spans="2:8">
      <c r="B3952" s="237" t="s">
        <v>1092</v>
      </c>
      <c r="C3952" s="237" t="s">
        <v>1410</v>
      </c>
      <c r="D3952" s="12" t="s">
        <v>937</v>
      </c>
      <c r="E3952" s="1">
        <v>0</v>
      </c>
      <c r="G3952" s="2">
        <f t="shared" si="61"/>
        <v>0</v>
      </c>
      <c r="H3952" s="2">
        <v>0</v>
      </c>
    </row>
    <row r="3953" spans="2:8">
      <c r="B3953" s="237" t="s">
        <v>1101</v>
      </c>
      <c r="C3953" s="237" t="s">
        <v>1411</v>
      </c>
      <c r="D3953" s="5" t="s">
        <v>458</v>
      </c>
      <c r="E3953" s="1">
        <v>0</v>
      </c>
      <c r="G3953" s="2">
        <f t="shared" si="61"/>
        <v>0</v>
      </c>
      <c r="H3953" s="2">
        <v>0</v>
      </c>
    </row>
    <row r="3954" spans="2:8">
      <c r="B3954" s="237" t="s">
        <v>1101</v>
      </c>
      <c r="C3954" s="237" t="s">
        <v>1411</v>
      </c>
      <c r="D3954" s="6" t="s">
        <v>459</v>
      </c>
      <c r="E3954" s="1">
        <v>0</v>
      </c>
      <c r="G3954" s="2">
        <f t="shared" si="61"/>
        <v>0</v>
      </c>
      <c r="H3954" s="2">
        <v>0</v>
      </c>
    </row>
    <row r="3955" spans="2:8">
      <c r="B3955" s="237" t="s">
        <v>1101</v>
      </c>
      <c r="C3955" s="237" t="s">
        <v>1411</v>
      </c>
      <c r="D3955" s="7" t="s">
        <v>460</v>
      </c>
      <c r="E3955" s="1">
        <v>0</v>
      </c>
      <c r="G3955" s="2">
        <f t="shared" si="61"/>
        <v>0</v>
      </c>
      <c r="H3955" s="2">
        <v>0</v>
      </c>
    </row>
    <row r="3956" spans="2:8">
      <c r="B3956" s="237" t="s">
        <v>1101</v>
      </c>
      <c r="C3956" s="237" t="s">
        <v>1411</v>
      </c>
      <c r="D3956" s="8" t="s">
        <v>461</v>
      </c>
      <c r="E3956" s="1">
        <v>0</v>
      </c>
      <c r="G3956" s="2">
        <f t="shared" si="61"/>
        <v>0</v>
      </c>
      <c r="H3956" s="2">
        <v>0</v>
      </c>
    </row>
    <row r="3957" spans="2:8">
      <c r="B3957" s="237" t="s">
        <v>1101</v>
      </c>
      <c r="C3957" s="237" t="s">
        <v>1411</v>
      </c>
      <c r="D3957" s="9" t="s">
        <v>462</v>
      </c>
      <c r="E3957" s="1">
        <v>0</v>
      </c>
      <c r="G3957" s="2">
        <f t="shared" si="61"/>
        <v>0</v>
      </c>
      <c r="H3957" s="2">
        <v>0</v>
      </c>
    </row>
    <row r="3958" spans="2:8">
      <c r="B3958" s="237" t="s">
        <v>1101</v>
      </c>
      <c r="C3958" s="237" t="s">
        <v>1411</v>
      </c>
      <c r="D3958" s="10" t="s">
        <v>463</v>
      </c>
      <c r="E3958" s="1">
        <v>0</v>
      </c>
      <c r="G3958" s="2">
        <f t="shared" si="61"/>
        <v>0</v>
      </c>
      <c r="H3958" s="2">
        <v>0</v>
      </c>
    </row>
    <row r="3959" spans="2:8">
      <c r="B3959" s="237" t="s">
        <v>1101</v>
      </c>
      <c r="C3959" s="237" t="s">
        <v>1411</v>
      </c>
      <c r="D3959" s="11" t="s">
        <v>464</v>
      </c>
      <c r="E3959" s="1">
        <v>0</v>
      </c>
      <c r="G3959" s="2">
        <f t="shared" si="61"/>
        <v>0</v>
      </c>
      <c r="H3959" s="2">
        <v>0</v>
      </c>
    </row>
    <row r="3960" spans="2:8">
      <c r="B3960" s="237" t="s">
        <v>1101</v>
      </c>
      <c r="C3960" s="237" t="s">
        <v>1411</v>
      </c>
      <c r="D3960" s="13" t="s">
        <v>465</v>
      </c>
      <c r="E3960" s="1">
        <v>0</v>
      </c>
      <c r="G3960" s="2">
        <f t="shared" si="61"/>
        <v>0</v>
      </c>
      <c r="H3960" s="2">
        <v>0</v>
      </c>
    </row>
    <row r="3961" spans="2:8">
      <c r="B3961" s="237" t="s">
        <v>1101</v>
      </c>
      <c r="C3961" s="237" t="s">
        <v>1411</v>
      </c>
      <c r="D3961" s="12" t="s">
        <v>937</v>
      </c>
      <c r="E3961" s="1">
        <v>0</v>
      </c>
      <c r="G3961" s="2">
        <f t="shared" si="61"/>
        <v>0</v>
      </c>
      <c r="H3961" s="2">
        <v>0</v>
      </c>
    </row>
    <row r="3962" spans="2:8">
      <c r="B3962" s="237" t="s">
        <v>1091</v>
      </c>
      <c r="C3962" s="237" t="s">
        <v>1412</v>
      </c>
      <c r="D3962" s="5" t="s">
        <v>458</v>
      </c>
      <c r="E3962" s="1">
        <v>0</v>
      </c>
      <c r="G3962" s="2">
        <f t="shared" si="61"/>
        <v>0</v>
      </c>
      <c r="H3962" s="2">
        <v>0</v>
      </c>
    </row>
    <row r="3963" spans="2:8">
      <c r="B3963" s="237" t="s">
        <v>1091</v>
      </c>
      <c r="C3963" s="237" t="s">
        <v>1412</v>
      </c>
      <c r="D3963" s="6" t="s">
        <v>459</v>
      </c>
      <c r="E3963" s="1">
        <v>0</v>
      </c>
      <c r="G3963" s="2">
        <f t="shared" si="61"/>
        <v>0</v>
      </c>
      <c r="H3963" s="2">
        <v>0</v>
      </c>
    </row>
    <row r="3964" spans="2:8">
      <c r="B3964" s="237" t="s">
        <v>1091</v>
      </c>
      <c r="C3964" s="237" t="s">
        <v>1412</v>
      </c>
      <c r="D3964" s="7" t="s">
        <v>460</v>
      </c>
      <c r="E3964" s="1">
        <v>0</v>
      </c>
      <c r="G3964" s="2">
        <f t="shared" si="61"/>
        <v>0</v>
      </c>
      <c r="H3964" s="2">
        <v>0</v>
      </c>
    </row>
    <row r="3965" spans="2:8">
      <c r="B3965" s="237" t="s">
        <v>1091</v>
      </c>
      <c r="C3965" s="237" t="s">
        <v>1412</v>
      </c>
      <c r="D3965" s="8" t="s">
        <v>461</v>
      </c>
      <c r="E3965" s="1">
        <v>0</v>
      </c>
      <c r="G3965" s="2">
        <f t="shared" si="61"/>
        <v>0</v>
      </c>
      <c r="H3965" s="2">
        <v>0</v>
      </c>
    </row>
    <row r="3966" spans="2:8">
      <c r="B3966" s="237" t="s">
        <v>1091</v>
      </c>
      <c r="C3966" s="237" t="s">
        <v>1412</v>
      </c>
      <c r="D3966" s="9" t="s">
        <v>462</v>
      </c>
      <c r="E3966" s="1">
        <v>0</v>
      </c>
      <c r="G3966" s="2">
        <f t="shared" si="61"/>
        <v>0</v>
      </c>
      <c r="H3966" s="2">
        <v>0</v>
      </c>
    </row>
    <row r="3967" spans="2:8">
      <c r="B3967" s="237" t="s">
        <v>1091</v>
      </c>
      <c r="C3967" s="237" t="s">
        <v>1412</v>
      </c>
      <c r="D3967" s="10" t="s">
        <v>463</v>
      </c>
      <c r="E3967" s="1">
        <v>0</v>
      </c>
      <c r="G3967" s="2">
        <f t="shared" si="61"/>
        <v>0</v>
      </c>
      <c r="H3967" s="2">
        <v>0</v>
      </c>
    </row>
    <row r="3968" spans="2:8">
      <c r="B3968" s="237" t="s">
        <v>1091</v>
      </c>
      <c r="C3968" s="237" t="s">
        <v>1412</v>
      </c>
      <c r="D3968" s="11" t="s">
        <v>464</v>
      </c>
      <c r="E3968" s="1">
        <v>0</v>
      </c>
      <c r="G3968" s="2">
        <f t="shared" si="61"/>
        <v>0</v>
      </c>
      <c r="H3968" s="2">
        <v>0</v>
      </c>
    </row>
    <row r="3969" spans="2:8">
      <c r="B3969" s="237" t="s">
        <v>1091</v>
      </c>
      <c r="C3969" s="237" t="s">
        <v>1412</v>
      </c>
      <c r="D3969" s="13" t="s">
        <v>465</v>
      </c>
      <c r="E3969" s="1">
        <v>0</v>
      </c>
      <c r="G3969" s="2">
        <f t="shared" si="61"/>
        <v>0</v>
      </c>
      <c r="H3969" s="2">
        <v>0</v>
      </c>
    </row>
    <row r="3970" spans="2:8">
      <c r="B3970" s="237" t="s">
        <v>1091</v>
      </c>
      <c r="C3970" s="237" t="s">
        <v>1412</v>
      </c>
      <c r="D3970" s="12" t="s">
        <v>937</v>
      </c>
      <c r="E3970" s="1">
        <v>0</v>
      </c>
      <c r="G3970" s="2">
        <f t="shared" ref="G3970:G4033" si="62">E3970*F3970</f>
        <v>0</v>
      </c>
      <c r="H3970" s="2">
        <v>0</v>
      </c>
    </row>
    <row r="3971" spans="2:8">
      <c r="B3971" s="237" t="s">
        <v>1149</v>
      </c>
      <c r="C3971" s="237" t="s">
        <v>1413</v>
      </c>
      <c r="D3971" s="5" t="s">
        <v>458</v>
      </c>
      <c r="E3971" s="1">
        <v>0</v>
      </c>
      <c r="G3971" s="2">
        <f t="shared" si="62"/>
        <v>0</v>
      </c>
      <c r="H3971" s="2">
        <v>0</v>
      </c>
    </row>
    <row r="3972" spans="2:8">
      <c r="B3972" s="237" t="s">
        <v>1149</v>
      </c>
      <c r="C3972" s="237" t="s">
        <v>1413</v>
      </c>
      <c r="D3972" s="6" t="s">
        <v>459</v>
      </c>
      <c r="E3972" s="1">
        <v>0</v>
      </c>
      <c r="G3972" s="2">
        <f t="shared" si="62"/>
        <v>0</v>
      </c>
      <c r="H3972" s="2">
        <v>0</v>
      </c>
    </row>
    <row r="3973" spans="2:8">
      <c r="B3973" s="237" t="s">
        <v>1149</v>
      </c>
      <c r="C3973" s="237" t="s">
        <v>1413</v>
      </c>
      <c r="D3973" s="7" t="s">
        <v>460</v>
      </c>
      <c r="E3973" s="1">
        <v>0</v>
      </c>
      <c r="G3973" s="2">
        <f t="shared" si="62"/>
        <v>0</v>
      </c>
      <c r="H3973" s="2">
        <v>0</v>
      </c>
    </row>
    <row r="3974" spans="2:8">
      <c r="B3974" s="237" t="s">
        <v>1149</v>
      </c>
      <c r="C3974" s="237" t="s">
        <v>1413</v>
      </c>
      <c r="D3974" s="8" t="s">
        <v>461</v>
      </c>
      <c r="E3974" s="1">
        <v>0</v>
      </c>
      <c r="G3974" s="2">
        <f t="shared" si="62"/>
        <v>0</v>
      </c>
      <c r="H3974" s="2">
        <v>0</v>
      </c>
    </row>
    <row r="3975" spans="2:8">
      <c r="B3975" s="237" t="s">
        <v>1149</v>
      </c>
      <c r="C3975" s="237" t="s">
        <v>1413</v>
      </c>
      <c r="D3975" s="9" t="s">
        <v>462</v>
      </c>
      <c r="E3975" s="1">
        <v>0</v>
      </c>
      <c r="G3975" s="2">
        <f t="shared" si="62"/>
        <v>0</v>
      </c>
      <c r="H3975" s="2">
        <v>0</v>
      </c>
    </row>
    <row r="3976" spans="2:8">
      <c r="B3976" s="237" t="s">
        <v>1149</v>
      </c>
      <c r="C3976" s="237" t="s">
        <v>1413</v>
      </c>
      <c r="D3976" s="10" t="s">
        <v>463</v>
      </c>
      <c r="E3976" s="1">
        <v>0</v>
      </c>
      <c r="G3976" s="2">
        <f t="shared" si="62"/>
        <v>0</v>
      </c>
      <c r="H3976" s="2">
        <v>0</v>
      </c>
    </row>
    <row r="3977" spans="2:8">
      <c r="B3977" s="237" t="s">
        <v>1149</v>
      </c>
      <c r="C3977" s="237" t="s">
        <v>1413</v>
      </c>
      <c r="D3977" s="11" t="s">
        <v>464</v>
      </c>
      <c r="E3977" s="1">
        <v>0</v>
      </c>
      <c r="G3977" s="2">
        <f t="shared" si="62"/>
        <v>0</v>
      </c>
      <c r="H3977" s="2">
        <v>0</v>
      </c>
    </row>
    <row r="3978" spans="2:8">
      <c r="B3978" s="237" t="s">
        <v>1149</v>
      </c>
      <c r="C3978" s="237" t="s">
        <v>1413</v>
      </c>
      <c r="D3978" s="13" t="s">
        <v>465</v>
      </c>
      <c r="E3978" s="1">
        <v>0</v>
      </c>
      <c r="G3978" s="2">
        <f t="shared" si="62"/>
        <v>0</v>
      </c>
      <c r="H3978" s="2">
        <v>0</v>
      </c>
    </row>
    <row r="3979" spans="2:8">
      <c r="B3979" s="237" t="s">
        <v>1149</v>
      </c>
      <c r="C3979" s="237" t="s">
        <v>1413</v>
      </c>
      <c r="D3979" s="12" t="s">
        <v>937</v>
      </c>
      <c r="E3979" s="1">
        <v>0</v>
      </c>
      <c r="G3979" s="2">
        <f t="shared" si="62"/>
        <v>0</v>
      </c>
      <c r="H3979" s="2">
        <v>0</v>
      </c>
    </row>
    <row r="3980" spans="2:8">
      <c r="B3980" s="237" t="s">
        <v>1176</v>
      </c>
      <c r="C3980" s="237" t="s">
        <v>1414</v>
      </c>
      <c r="D3980" s="5" t="s">
        <v>458</v>
      </c>
      <c r="E3980" s="1">
        <v>0</v>
      </c>
      <c r="G3980" s="2">
        <f t="shared" si="62"/>
        <v>0</v>
      </c>
      <c r="H3980" s="2">
        <v>0</v>
      </c>
    </row>
    <row r="3981" spans="2:8">
      <c r="B3981" s="237" t="s">
        <v>1176</v>
      </c>
      <c r="C3981" s="237" t="s">
        <v>1414</v>
      </c>
      <c r="D3981" s="6" t="s">
        <v>459</v>
      </c>
      <c r="E3981" s="1">
        <v>0</v>
      </c>
      <c r="G3981" s="2">
        <f t="shared" si="62"/>
        <v>0</v>
      </c>
      <c r="H3981" s="2">
        <v>0</v>
      </c>
    </row>
    <row r="3982" spans="2:8">
      <c r="B3982" s="237" t="s">
        <v>1176</v>
      </c>
      <c r="C3982" s="237" t="s">
        <v>1414</v>
      </c>
      <c r="D3982" s="7" t="s">
        <v>460</v>
      </c>
      <c r="E3982" s="1">
        <v>0</v>
      </c>
      <c r="G3982" s="2">
        <f t="shared" si="62"/>
        <v>0</v>
      </c>
      <c r="H3982" s="2">
        <v>0</v>
      </c>
    </row>
    <row r="3983" spans="2:8">
      <c r="B3983" s="237" t="s">
        <v>1176</v>
      </c>
      <c r="C3983" s="237" t="s">
        <v>1414</v>
      </c>
      <c r="D3983" s="8" t="s">
        <v>461</v>
      </c>
      <c r="E3983" s="1">
        <v>0</v>
      </c>
      <c r="G3983" s="2">
        <f t="shared" si="62"/>
        <v>0</v>
      </c>
      <c r="H3983" s="2">
        <v>0</v>
      </c>
    </row>
    <row r="3984" spans="2:8">
      <c r="B3984" s="237" t="s">
        <v>1176</v>
      </c>
      <c r="C3984" s="237" t="s">
        <v>1414</v>
      </c>
      <c r="D3984" s="9" t="s">
        <v>462</v>
      </c>
      <c r="E3984" s="1">
        <v>0</v>
      </c>
      <c r="G3984" s="2">
        <f t="shared" si="62"/>
        <v>0</v>
      </c>
      <c r="H3984" s="2">
        <v>0</v>
      </c>
    </row>
    <row r="3985" spans="2:8">
      <c r="B3985" s="237" t="s">
        <v>1176</v>
      </c>
      <c r="C3985" s="237" t="s">
        <v>1414</v>
      </c>
      <c r="D3985" s="10" t="s">
        <v>463</v>
      </c>
      <c r="E3985" s="1">
        <v>0</v>
      </c>
      <c r="G3985" s="2">
        <f t="shared" si="62"/>
        <v>0</v>
      </c>
      <c r="H3985" s="2">
        <v>0</v>
      </c>
    </row>
    <row r="3986" spans="2:8">
      <c r="B3986" s="237" t="s">
        <v>1176</v>
      </c>
      <c r="C3986" s="237" t="s">
        <v>1414</v>
      </c>
      <c r="D3986" s="11" t="s">
        <v>464</v>
      </c>
      <c r="E3986" s="1">
        <v>0</v>
      </c>
      <c r="G3986" s="2">
        <f t="shared" si="62"/>
        <v>0</v>
      </c>
      <c r="H3986" s="2">
        <v>0</v>
      </c>
    </row>
    <row r="3987" spans="2:8">
      <c r="B3987" s="237" t="s">
        <v>1176</v>
      </c>
      <c r="C3987" s="237" t="s">
        <v>1414</v>
      </c>
      <c r="D3987" s="13" t="s">
        <v>465</v>
      </c>
      <c r="E3987" s="1">
        <v>0</v>
      </c>
      <c r="G3987" s="2">
        <f t="shared" si="62"/>
        <v>0</v>
      </c>
      <c r="H3987" s="2">
        <v>0</v>
      </c>
    </row>
    <row r="3988" spans="2:8">
      <c r="B3988" s="237" t="s">
        <v>1176</v>
      </c>
      <c r="C3988" s="237" t="s">
        <v>1414</v>
      </c>
      <c r="D3988" s="12" t="s">
        <v>937</v>
      </c>
      <c r="E3988" s="1">
        <v>0</v>
      </c>
      <c r="G3988" s="2">
        <f t="shared" si="62"/>
        <v>0</v>
      </c>
      <c r="H3988" s="2">
        <v>0</v>
      </c>
    </row>
    <row r="3989" spans="2:8">
      <c r="B3989" s="237" t="s">
        <v>1148</v>
      </c>
      <c r="C3989" s="237" t="s">
        <v>1415</v>
      </c>
      <c r="D3989" s="5" t="s">
        <v>458</v>
      </c>
      <c r="E3989" s="1">
        <v>0</v>
      </c>
      <c r="G3989" s="2">
        <f t="shared" si="62"/>
        <v>0</v>
      </c>
      <c r="H3989" s="2">
        <v>0</v>
      </c>
    </row>
    <row r="3990" spans="2:8">
      <c r="B3990" s="237" t="s">
        <v>1148</v>
      </c>
      <c r="C3990" s="237" t="s">
        <v>1415</v>
      </c>
      <c r="D3990" s="6" t="s">
        <v>459</v>
      </c>
      <c r="E3990" s="1">
        <v>0</v>
      </c>
      <c r="G3990" s="2">
        <f t="shared" si="62"/>
        <v>0</v>
      </c>
      <c r="H3990" s="2">
        <v>0</v>
      </c>
    </row>
    <row r="3991" spans="2:8">
      <c r="B3991" s="237" t="s">
        <v>1148</v>
      </c>
      <c r="C3991" s="237" t="s">
        <v>1415</v>
      </c>
      <c r="D3991" s="7" t="s">
        <v>460</v>
      </c>
      <c r="E3991" s="1">
        <v>0</v>
      </c>
      <c r="G3991" s="2">
        <f t="shared" si="62"/>
        <v>0</v>
      </c>
      <c r="H3991" s="2">
        <v>0</v>
      </c>
    </row>
    <row r="3992" spans="2:8">
      <c r="B3992" s="237" t="s">
        <v>1148</v>
      </c>
      <c r="C3992" s="237" t="s">
        <v>1415</v>
      </c>
      <c r="D3992" s="8" t="s">
        <v>461</v>
      </c>
      <c r="E3992" s="1">
        <v>0</v>
      </c>
      <c r="G3992" s="2">
        <f t="shared" si="62"/>
        <v>0</v>
      </c>
      <c r="H3992" s="2">
        <v>0</v>
      </c>
    </row>
    <row r="3993" spans="2:8">
      <c r="B3993" s="237" t="s">
        <v>1148</v>
      </c>
      <c r="C3993" s="237" t="s">
        <v>1415</v>
      </c>
      <c r="D3993" s="9" t="s">
        <v>462</v>
      </c>
      <c r="E3993" s="1">
        <v>0</v>
      </c>
      <c r="G3993" s="2">
        <f t="shared" si="62"/>
        <v>0</v>
      </c>
      <c r="H3993" s="2">
        <v>0</v>
      </c>
    </row>
    <row r="3994" spans="2:8">
      <c r="B3994" s="237" t="s">
        <v>1148</v>
      </c>
      <c r="C3994" s="237" t="s">
        <v>1415</v>
      </c>
      <c r="D3994" s="10" t="s">
        <v>463</v>
      </c>
      <c r="E3994" s="1">
        <v>0</v>
      </c>
      <c r="G3994" s="2">
        <f t="shared" si="62"/>
        <v>0</v>
      </c>
      <c r="H3994" s="2">
        <v>0</v>
      </c>
    </row>
    <row r="3995" spans="2:8">
      <c r="B3995" s="237" t="s">
        <v>1148</v>
      </c>
      <c r="C3995" s="237" t="s">
        <v>1415</v>
      </c>
      <c r="D3995" s="11" t="s">
        <v>464</v>
      </c>
      <c r="E3995" s="1">
        <v>0</v>
      </c>
      <c r="G3995" s="2">
        <f t="shared" si="62"/>
        <v>0</v>
      </c>
      <c r="H3995" s="2">
        <v>0</v>
      </c>
    </row>
    <row r="3996" spans="2:8">
      <c r="B3996" s="237" t="s">
        <v>1148</v>
      </c>
      <c r="C3996" s="237" t="s">
        <v>1415</v>
      </c>
      <c r="D3996" s="13" t="s">
        <v>465</v>
      </c>
      <c r="E3996" s="1">
        <v>0</v>
      </c>
      <c r="G3996" s="2">
        <f t="shared" si="62"/>
        <v>0</v>
      </c>
      <c r="H3996" s="2">
        <v>0</v>
      </c>
    </row>
    <row r="3997" spans="2:8">
      <c r="B3997" s="237" t="s">
        <v>1148</v>
      </c>
      <c r="C3997" s="237" t="s">
        <v>1415</v>
      </c>
      <c r="D3997" s="12" t="s">
        <v>937</v>
      </c>
      <c r="E3997" s="1">
        <v>0</v>
      </c>
      <c r="G3997" s="2">
        <f t="shared" si="62"/>
        <v>0</v>
      </c>
      <c r="H3997" s="2">
        <v>0</v>
      </c>
    </row>
    <row r="3998" spans="2:8">
      <c r="B3998" s="237" t="s">
        <v>1132</v>
      </c>
      <c r="C3998" s="237" t="s">
        <v>1416</v>
      </c>
      <c r="D3998" s="5" t="s">
        <v>458</v>
      </c>
      <c r="E3998" s="1">
        <v>0</v>
      </c>
      <c r="G3998" s="2">
        <f t="shared" si="62"/>
        <v>0</v>
      </c>
      <c r="H3998" s="2">
        <v>0</v>
      </c>
    </row>
    <row r="3999" spans="2:8">
      <c r="B3999" s="237" t="s">
        <v>1132</v>
      </c>
      <c r="C3999" s="237" t="s">
        <v>1416</v>
      </c>
      <c r="D3999" s="6" t="s">
        <v>459</v>
      </c>
      <c r="E3999" s="1">
        <v>0</v>
      </c>
      <c r="G3999" s="2">
        <f t="shared" si="62"/>
        <v>0</v>
      </c>
      <c r="H3999" s="2">
        <v>0</v>
      </c>
    </row>
    <row r="4000" spans="2:8">
      <c r="B4000" s="237" t="s">
        <v>1132</v>
      </c>
      <c r="C4000" s="237" t="s">
        <v>1416</v>
      </c>
      <c r="D4000" s="7" t="s">
        <v>460</v>
      </c>
      <c r="E4000" s="1">
        <v>0</v>
      </c>
      <c r="G4000" s="2">
        <f t="shared" si="62"/>
        <v>0</v>
      </c>
      <c r="H4000" s="2">
        <v>0</v>
      </c>
    </row>
    <row r="4001" spans="2:8">
      <c r="B4001" s="237" t="s">
        <v>1132</v>
      </c>
      <c r="C4001" s="237" t="s">
        <v>1416</v>
      </c>
      <c r="D4001" s="8" t="s">
        <v>461</v>
      </c>
      <c r="E4001" s="1">
        <v>0</v>
      </c>
      <c r="G4001" s="2">
        <f t="shared" si="62"/>
        <v>0</v>
      </c>
      <c r="H4001" s="2">
        <v>0</v>
      </c>
    </row>
    <row r="4002" spans="2:8">
      <c r="B4002" s="237" t="s">
        <v>1132</v>
      </c>
      <c r="C4002" s="237" t="s">
        <v>1416</v>
      </c>
      <c r="D4002" s="9" t="s">
        <v>462</v>
      </c>
      <c r="E4002" s="1">
        <v>0</v>
      </c>
      <c r="G4002" s="2">
        <f t="shared" si="62"/>
        <v>0</v>
      </c>
      <c r="H4002" s="2">
        <v>0</v>
      </c>
    </row>
    <row r="4003" spans="2:8">
      <c r="B4003" s="237" t="s">
        <v>1132</v>
      </c>
      <c r="C4003" s="237" t="s">
        <v>1416</v>
      </c>
      <c r="D4003" s="10" t="s">
        <v>463</v>
      </c>
      <c r="E4003" s="1">
        <v>0</v>
      </c>
      <c r="G4003" s="2">
        <f t="shared" si="62"/>
        <v>0</v>
      </c>
      <c r="H4003" s="2">
        <v>0</v>
      </c>
    </row>
    <row r="4004" spans="2:8">
      <c r="B4004" s="237" t="s">
        <v>1132</v>
      </c>
      <c r="C4004" s="237" t="s">
        <v>1416</v>
      </c>
      <c r="D4004" s="11" t="s">
        <v>464</v>
      </c>
      <c r="E4004" s="1">
        <v>0</v>
      </c>
      <c r="G4004" s="2">
        <f t="shared" si="62"/>
        <v>0</v>
      </c>
      <c r="H4004" s="2">
        <v>0</v>
      </c>
    </row>
    <row r="4005" spans="2:8">
      <c r="B4005" s="237" t="s">
        <v>1132</v>
      </c>
      <c r="C4005" s="237" t="s">
        <v>1416</v>
      </c>
      <c r="D4005" s="13" t="s">
        <v>465</v>
      </c>
      <c r="E4005" s="1">
        <v>0</v>
      </c>
      <c r="G4005" s="2">
        <f t="shared" si="62"/>
        <v>0</v>
      </c>
      <c r="H4005" s="2">
        <v>0</v>
      </c>
    </row>
    <row r="4006" spans="2:8">
      <c r="B4006" s="237" t="s">
        <v>1132</v>
      </c>
      <c r="C4006" s="237" t="s">
        <v>1416</v>
      </c>
      <c r="D4006" s="12" t="s">
        <v>937</v>
      </c>
      <c r="E4006" s="1">
        <v>0</v>
      </c>
      <c r="G4006" s="2">
        <f t="shared" si="62"/>
        <v>0</v>
      </c>
      <c r="H4006" s="2">
        <v>0</v>
      </c>
    </row>
    <row r="4007" spans="2:8">
      <c r="B4007" s="237" t="s">
        <v>1116</v>
      </c>
      <c r="C4007" s="237" t="s">
        <v>1361</v>
      </c>
      <c r="D4007" s="5" t="s">
        <v>458</v>
      </c>
      <c r="E4007" s="1">
        <v>0</v>
      </c>
      <c r="G4007" s="2">
        <f t="shared" si="62"/>
        <v>0</v>
      </c>
      <c r="H4007" s="2">
        <v>0</v>
      </c>
    </row>
    <row r="4008" spans="2:8">
      <c r="B4008" s="237" t="s">
        <v>1116</v>
      </c>
      <c r="C4008" s="237" t="s">
        <v>1361</v>
      </c>
      <c r="D4008" s="6" t="s">
        <v>459</v>
      </c>
      <c r="E4008" s="1">
        <v>0</v>
      </c>
      <c r="G4008" s="2">
        <f t="shared" si="62"/>
        <v>0</v>
      </c>
      <c r="H4008" s="2">
        <v>0</v>
      </c>
    </row>
    <row r="4009" spans="2:8">
      <c r="B4009" s="237" t="s">
        <v>1116</v>
      </c>
      <c r="C4009" s="237" t="s">
        <v>1361</v>
      </c>
      <c r="D4009" s="7" t="s">
        <v>460</v>
      </c>
      <c r="E4009" s="1">
        <v>0</v>
      </c>
      <c r="G4009" s="2">
        <f t="shared" si="62"/>
        <v>0</v>
      </c>
      <c r="H4009" s="2">
        <v>0</v>
      </c>
    </row>
    <row r="4010" spans="2:8">
      <c r="B4010" s="237" t="s">
        <v>1116</v>
      </c>
      <c r="C4010" s="237" t="s">
        <v>1361</v>
      </c>
      <c r="D4010" s="8" t="s">
        <v>461</v>
      </c>
      <c r="E4010" s="1">
        <v>0</v>
      </c>
      <c r="G4010" s="2">
        <f t="shared" si="62"/>
        <v>0</v>
      </c>
      <c r="H4010" s="2">
        <v>0</v>
      </c>
    </row>
    <row r="4011" spans="2:8">
      <c r="B4011" s="237" t="s">
        <v>1116</v>
      </c>
      <c r="C4011" s="237" t="s">
        <v>1361</v>
      </c>
      <c r="D4011" s="9" t="s">
        <v>462</v>
      </c>
      <c r="E4011" s="1">
        <v>0</v>
      </c>
      <c r="G4011" s="2">
        <f t="shared" si="62"/>
        <v>0</v>
      </c>
      <c r="H4011" s="2">
        <v>0</v>
      </c>
    </row>
    <row r="4012" spans="2:8">
      <c r="B4012" s="237" t="s">
        <v>1116</v>
      </c>
      <c r="C4012" s="237" t="s">
        <v>1361</v>
      </c>
      <c r="D4012" s="10" t="s">
        <v>463</v>
      </c>
      <c r="E4012" s="1">
        <v>0</v>
      </c>
      <c r="G4012" s="2">
        <f t="shared" si="62"/>
        <v>0</v>
      </c>
      <c r="H4012" s="2">
        <v>0</v>
      </c>
    </row>
    <row r="4013" spans="2:8">
      <c r="B4013" s="237" t="s">
        <v>1116</v>
      </c>
      <c r="C4013" s="237" t="s">
        <v>1361</v>
      </c>
      <c r="D4013" s="11" t="s">
        <v>464</v>
      </c>
      <c r="E4013" s="1">
        <v>0</v>
      </c>
      <c r="G4013" s="2">
        <f t="shared" si="62"/>
        <v>0</v>
      </c>
      <c r="H4013" s="2">
        <v>0</v>
      </c>
    </row>
    <row r="4014" spans="2:8">
      <c r="B4014" s="237" t="s">
        <v>1116</v>
      </c>
      <c r="C4014" s="237" t="s">
        <v>1361</v>
      </c>
      <c r="D4014" s="13" t="s">
        <v>465</v>
      </c>
      <c r="E4014" s="1">
        <v>0</v>
      </c>
      <c r="G4014" s="2">
        <f t="shared" si="62"/>
        <v>0</v>
      </c>
      <c r="H4014" s="2">
        <v>0</v>
      </c>
    </row>
    <row r="4015" spans="2:8">
      <c r="B4015" s="237" t="s">
        <v>1116</v>
      </c>
      <c r="C4015" s="237" t="s">
        <v>1361</v>
      </c>
      <c r="D4015" s="12" t="s">
        <v>937</v>
      </c>
      <c r="E4015" s="1">
        <v>0</v>
      </c>
      <c r="G4015" s="2">
        <f t="shared" si="62"/>
        <v>0</v>
      </c>
      <c r="H4015" s="2">
        <v>0</v>
      </c>
    </row>
    <row r="4016" spans="2:8">
      <c r="B4016" s="237" t="s">
        <v>1123</v>
      </c>
      <c r="C4016" s="237" t="s">
        <v>1362</v>
      </c>
      <c r="D4016" s="5" t="s">
        <v>458</v>
      </c>
      <c r="E4016" s="1">
        <v>0</v>
      </c>
      <c r="G4016" s="2">
        <f t="shared" si="62"/>
        <v>0</v>
      </c>
      <c r="H4016" s="2">
        <v>0</v>
      </c>
    </row>
    <row r="4017" spans="2:8">
      <c r="B4017" s="237" t="s">
        <v>1123</v>
      </c>
      <c r="C4017" s="237" t="s">
        <v>1362</v>
      </c>
      <c r="D4017" s="6" t="s">
        <v>459</v>
      </c>
      <c r="E4017" s="1">
        <v>0</v>
      </c>
      <c r="G4017" s="2">
        <f t="shared" si="62"/>
        <v>0</v>
      </c>
      <c r="H4017" s="2">
        <v>0</v>
      </c>
    </row>
    <row r="4018" spans="2:8">
      <c r="B4018" s="237" t="s">
        <v>1123</v>
      </c>
      <c r="C4018" s="237" t="s">
        <v>1362</v>
      </c>
      <c r="D4018" s="7" t="s">
        <v>460</v>
      </c>
      <c r="E4018" s="1">
        <v>0</v>
      </c>
      <c r="G4018" s="2">
        <f t="shared" si="62"/>
        <v>0</v>
      </c>
      <c r="H4018" s="2">
        <v>0</v>
      </c>
    </row>
    <row r="4019" spans="2:8">
      <c r="B4019" s="237" t="s">
        <v>1123</v>
      </c>
      <c r="C4019" s="237" t="s">
        <v>1362</v>
      </c>
      <c r="D4019" s="8" t="s">
        <v>461</v>
      </c>
      <c r="E4019" s="1">
        <v>0</v>
      </c>
      <c r="G4019" s="2">
        <f t="shared" si="62"/>
        <v>0</v>
      </c>
      <c r="H4019" s="2">
        <v>0</v>
      </c>
    </row>
    <row r="4020" spans="2:8">
      <c r="B4020" s="237" t="s">
        <v>1123</v>
      </c>
      <c r="C4020" s="237" t="s">
        <v>1362</v>
      </c>
      <c r="D4020" s="9" t="s">
        <v>462</v>
      </c>
      <c r="E4020" s="1">
        <v>0</v>
      </c>
      <c r="G4020" s="2">
        <f t="shared" si="62"/>
        <v>0</v>
      </c>
      <c r="H4020" s="2">
        <v>0</v>
      </c>
    </row>
    <row r="4021" spans="2:8">
      <c r="B4021" s="237" t="s">
        <v>1123</v>
      </c>
      <c r="C4021" s="237" t="s">
        <v>1362</v>
      </c>
      <c r="D4021" s="10" t="s">
        <v>463</v>
      </c>
      <c r="E4021" s="1">
        <v>0</v>
      </c>
      <c r="G4021" s="2">
        <f t="shared" si="62"/>
        <v>0</v>
      </c>
      <c r="H4021" s="2">
        <v>0</v>
      </c>
    </row>
    <row r="4022" spans="2:8">
      <c r="B4022" s="237" t="s">
        <v>1123</v>
      </c>
      <c r="C4022" s="237" t="s">
        <v>1362</v>
      </c>
      <c r="D4022" s="11" t="s">
        <v>464</v>
      </c>
      <c r="E4022" s="1">
        <v>0</v>
      </c>
      <c r="G4022" s="2">
        <f t="shared" si="62"/>
        <v>0</v>
      </c>
      <c r="H4022" s="2">
        <v>0</v>
      </c>
    </row>
    <row r="4023" spans="2:8">
      <c r="B4023" s="237" t="s">
        <v>1123</v>
      </c>
      <c r="C4023" s="237" t="s">
        <v>1362</v>
      </c>
      <c r="D4023" s="13" t="s">
        <v>465</v>
      </c>
      <c r="E4023" s="1">
        <v>0</v>
      </c>
      <c r="G4023" s="2">
        <f t="shared" si="62"/>
        <v>0</v>
      </c>
      <c r="H4023" s="2">
        <v>0</v>
      </c>
    </row>
    <row r="4024" spans="2:8">
      <c r="B4024" s="237" t="s">
        <v>1123</v>
      </c>
      <c r="C4024" s="237" t="s">
        <v>1362</v>
      </c>
      <c r="D4024" s="12" t="s">
        <v>937</v>
      </c>
      <c r="E4024" s="1">
        <v>0</v>
      </c>
      <c r="G4024" s="2">
        <f t="shared" si="62"/>
        <v>0</v>
      </c>
      <c r="H4024" s="2">
        <v>0</v>
      </c>
    </row>
    <row r="4025" spans="2:8">
      <c r="B4025" s="237" t="s">
        <v>1157</v>
      </c>
      <c r="C4025" s="237" t="s">
        <v>1363</v>
      </c>
      <c r="D4025" s="5" t="s">
        <v>458</v>
      </c>
      <c r="E4025" s="1">
        <v>0</v>
      </c>
      <c r="G4025" s="2">
        <f t="shared" si="62"/>
        <v>0</v>
      </c>
      <c r="H4025" s="2">
        <v>0</v>
      </c>
    </row>
    <row r="4026" spans="2:8">
      <c r="B4026" s="237" t="s">
        <v>1157</v>
      </c>
      <c r="C4026" s="237" t="s">
        <v>1363</v>
      </c>
      <c r="D4026" s="6" t="s">
        <v>459</v>
      </c>
      <c r="E4026" s="1">
        <v>0</v>
      </c>
      <c r="G4026" s="2">
        <f t="shared" si="62"/>
        <v>0</v>
      </c>
      <c r="H4026" s="2">
        <v>0</v>
      </c>
    </row>
    <row r="4027" spans="2:8">
      <c r="B4027" s="237" t="s">
        <v>1157</v>
      </c>
      <c r="C4027" s="237" t="s">
        <v>1363</v>
      </c>
      <c r="D4027" s="7" t="s">
        <v>460</v>
      </c>
      <c r="E4027" s="1">
        <v>0</v>
      </c>
      <c r="G4027" s="2">
        <f t="shared" si="62"/>
        <v>0</v>
      </c>
      <c r="H4027" s="2">
        <v>0</v>
      </c>
    </row>
    <row r="4028" spans="2:8">
      <c r="B4028" s="237" t="s">
        <v>1157</v>
      </c>
      <c r="C4028" s="237" t="s">
        <v>1363</v>
      </c>
      <c r="D4028" s="8" t="s">
        <v>461</v>
      </c>
      <c r="E4028" s="1">
        <v>0</v>
      </c>
      <c r="G4028" s="2">
        <f t="shared" si="62"/>
        <v>0</v>
      </c>
      <c r="H4028" s="2">
        <v>0</v>
      </c>
    </row>
    <row r="4029" spans="2:8">
      <c r="B4029" s="237" t="s">
        <v>1157</v>
      </c>
      <c r="C4029" s="237" t="s">
        <v>1363</v>
      </c>
      <c r="D4029" s="9" t="s">
        <v>462</v>
      </c>
      <c r="E4029" s="1">
        <v>0</v>
      </c>
      <c r="G4029" s="2">
        <f t="shared" si="62"/>
        <v>0</v>
      </c>
      <c r="H4029" s="2">
        <v>0</v>
      </c>
    </row>
    <row r="4030" spans="2:8">
      <c r="B4030" s="237" t="s">
        <v>1157</v>
      </c>
      <c r="C4030" s="237" t="s">
        <v>1363</v>
      </c>
      <c r="D4030" s="10" t="s">
        <v>463</v>
      </c>
      <c r="E4030" s="1">
        <v>0</v>
      </c>
      <c r="G4030" s="2">
        <f t="shared" si="62"/>
        <v>0</v>
      </c>
      <c r="H4030" s="2">
        <v>0</v>
      </c>
    </row>
    <row r="4031" spans="2:8">
      <c r="B4031" s="237" t="s">
        <v>1157</v>
      </c>
      <c r="C4031" s="237" t="s">
        <v>1363</v>
      </c>
      <c r="D4031" s="11" t="s">
        <v>464</v>
      </c>
      <c r="E4031" s="1">
        <v>0</v>
      </c>
      <c r="G4031" s="2">
        <f t="shared" si="62"/>
        <v>0</v>
      </c>
      <c r="H4031" s="2">
        <v>0</v>
      </c>
    </row>
    <row r="4032" spans="2:8">
      <c r="B4032" s="237" t="s">
        <v>1157</v>
      </c>
      <c r="C4032" s="237" t="s">
        <v>1363</v>
      </c>
      <c r="D4032" s="13" t="s">
        <v>465</v>
      </c>
      <c r="E4032" s="1">
        <v>0</v>
      </c>
      <c r="G4032" s="2">
        <f t="shared" si="62"/>
        <v>0</v>
      </c>
      <c r="H4032" s="2">
        <v>0</v>
      </c>
    </row>
    <row r="4033" spans="2:8">
      <c r="B4033" s="237" t="s">
        <v>1157</v>
      </c>
      <c r="C4033" s="237" t="s">
        <v>1363</v>
      </c>
      <c r="D4033" s="12" t="s">
        <v>937</v>
      </c>
      <c r="E4033" s="1">
        <v>0</v>
      </c>
      <c r="G4033" s="2">
        <f t="shared" si="62"/>
        <v>0</v>
      </c>
      <c r="H4033" s="2">
        <v>0</v>
      </c>
    </row>
    <row r="4034" spans="2:8">
      <c r="B4034" s="237" t="s">
        <v>1127</v>
      </c>
      <c r="C4034" s="237" t="s">
        <v>1420</v>
      </c>
      <c r="D4034" s="5" t="s">
        <v>458</v>
      </c>
      <c r="E4034" s="1">
        <v>0</v>
      </c>
      <c r="G4034" s="2">
        <f t="shared" ref="G4034:G4097" si="63">E4034*F4034</f>
        <v>0</v>
      </c>
      <c r="H4034" s="2">
        <v>0</v>
      </c>
    </row>
    <row r="4035" spans="2:8">
      <c r="B4035" s="237" t="s">
        <v>1127</v>
      </c>
      <c r="C4035" s="237" t="s">
        <v>1420</v>
      </c>
      <c r="D4035" s="6" t="s">
        <v>459</v>
      </c>
      <c r="E4035" s="1">
        <v>0</v>
      </c>
      <c r="G4035" s="2">
        <f t="shared" si="63"/>
        <v>0</v>
      </c>
      <c r="H4035" s="2">
        <v>0</v>
      </c>
    </row>
    <row r="4036" spans="2:8">
      <c r="B4036" s="237" t="s">
        <v>1127</v>
      </c>
      <c r="C4036" s="237" t="s">
        <v>1420</v>
      </c>
      <c r="D4036" s="7" t="s">
        <v>460</v>
      </c>
      <c r="E4036" s="1">
        <v>0</v>
      </c>
      <c r="G4036" s="2">
        <f t="shared" si="63"/>
        <v>0</v>
      </c>
      <c r="H4036" s="2">
        <v>0</v>
      </c>
    </row>
    <row r="4037" spans="2:8">
      <c r="B4037" s="237" t="s">
        <v>1127</v>
      </c>
      <c r="C4037" s="237" t="s">
        <v>1420</v>
      </c>
      <c r="D4037" s="8" t="s">
        <v>461</v>
      </c>
      <c r="E4037" s="1">
        <v>0</v>
      </c>
      <c r="G4037" s="2">
        <f t="shared" si="63"/>
        <v>0</v>
      </c>
      <c r="H4037" s="2">
        <v>0</v>
      </c>
    </row>
    <row r="4038" spans="2:8">
      <c r="B4038" s="237" t="s">
        <v>1127</v>
      </c>
      <c r="C4038" s="237" t="s">
        <v>1420</v>
      </c>
      <c r="D4038" s="9" t="s">
        <v>462</v>
      </c>
      <c r="E4038" s="1">
        <v>0</v>
      </c>
      <c r="G4038" s="2">
        <f t="shared" si="63"/>
        <v>0</v>
      </c>
      <c r="H4038" s="2">
        <v>0</v>
      </c>
    </row>
    <row r="4039" spans="2:8">
      <c r="B4039" s="237" t="s">
        <v>1127</v>
      </c>
      <c r="C4039" s="237" t="s">
        <v>1420</v>
      </c>
      <c r="D4039" s="10" t="s">
        <v>463</v>
      </c>
      <c r="E4039" s="1">
        <v>0</v>
      </c>
      <c r="G4039" s="2">
        <f t="shared" si="63"/>
        <v>0</v>
      </c>
      <c r="H4039" s="2">
        <v>0</v>
      </c>
    </row>
    <row r="4040" spans="2:8">
      <c r="B4040" s="237" t="s">
        <v>1127</v>
      </c>
      <c r="C4040" s="237" t="s">
        <v>1420</v>
      </c>
      <c r="D4040" s="11" t="s">
        <v>464</v>
      </c>
      <c r="E4040" s="1">
        <v>0</v>
      </c>
      <c r="G4040" s="2">
        <f t="shared" si="63"/>
        <v>0</v>
      </c>
      <c r="H4040" s="2">
        <v>0</v>
      </c>
    </row>
    <row r="4041" spans="2:8">
      <c r="B4041" s="237" t="s">
        <v>1127</v>
      </c>
      <c r="C4041" s="237" t="s">
        <v>1420</v>
      </c>
      <c r="D4041" s="13" t="s">
        <v>465</v>
      </c>
      <c r="E4041" s="1">
        <v>0</v>
      </c>
      <c r="G4041" s="2">
        <f t="shared" si="63"/>
        <v>0</v>
      </c>
      <c r="H4041" s="2">
        <v>0</v>
      </c>
    </row>
    <row r="4042" spans="2:8">
      <c r="B4042" s="237" t="s">
        <v>1127</v>
      </c>
      <c r="C4042" s="237" t="s">
        <v>1420</v>
      </c>
      <c r="D4042" s="12" t="s">
        <v>937</v>
      </c>
      <c r="E4042" s="1">
        <v>0</v>
      </c>
      <c r="G4042" s="2">
        <f t="shared" si="63"/>
        <v>0</v>
      </c>
      <c r="H4042" s="2">
        <v>0</v>
      </c>
    </row>
    <row r="4043" spans="2:8">
      <c r="B4043" s="237" t="s">
        <v>1163</v>
      </c>
      <c r="C4043" s="237" t="s">
        <v>1364</v>
      </c>
      <c r="D4043" s="5" t="s">
        <v>458</v>
      </c>
      <c r="E4043" s="1">
        <v>0</v>
      </c>
      <c r="G4043" s="2">
        <f t="shared" si="63"/>
        <v>0</v>
      </c>
      <c r="H4043" s="2">
        <v>0</v>
      </c>
    </row>
    <row r="4044" spans="2:8">
      <c r="B4044" s="237" t="s">
        <v>1163</v>
      </c>
      <c r="C4044" s="237" t="s">
        <v>1364</v>
      </c>
      <c r="D4044" s="6" t="s">
        <v>459</v>
      </c>
      <c r="E4044" s="1">
        <v>0</v>
      </c>
      <c r="G4044" s="2">
        <f t="shared" si="63"/>
        <v>0</v>
      </c>
      <c r="H4044" s="2">
        <v>0</v>
      </c>
    </row>
    <row r="4045" spans="2:8">
      <c r="B4045" s="237" t="s">
        <v>1163</v>
      </c>
      <c r="C4045" s="237" t="s">
        <v>1364</v>
      </c>
      <c r="D4045" s="7" t="s">
        <v>460</v>
      </c>
      <c r="E4045" s="1">
        <v>0</v>
      </c>
      <c r="G4045" s="2">
        <f t="shared" si="63"/>
        <v>0</v>
      </c>
      <c r="H4045" s="2">
        <v>0</v>
      </c>
    </row>
    <row r="4046" spans="2:8">
      <c r="B4046" s="237" t="s">
        <v>1163</v>
      </c>
      <c r="C4046" s="237" t="s">
        <v>1364</v>
      </c>
      <c r="D4046" s="8" t="s">
        <v>461</v>
      </c>
      <c r="E4046" s="1">
        <v>0</v>
      </c>
      <c r="G4046" s="2">
        <f t="shared" si="63"/>
        <v>0</v>
      </c>
      <c r="H4046" s="2">
        <v>0</v>
      </c>
    </row>
    <row r="4047" spans="2:8">
      <c r="B4047" s="237" t="s">
        <v>1163</v>
      </c>
      <c r="C4047" s="237" t="s">
        <v>1364</v>
      </c>
      <c r="D4047" s="9" t="s">
        <v>462</v>
      </c>
      <c r="E4047" s="1">
        <v>0</v>
      </c>
      <c r="G4047" s="2">
        <f t="shared" si="63"/>
        <v>0</v>
      </c>
      <c r="H4047" s="2">
        <v>0</v>
      </c>
    </row>
    <row r="4048" spans="2:8">
      <c r="B4048" s="237" t="s">
        <v>1163</v>
      </c>
      <c r="C4048" s="237" t="s">
        <v>1364</v>
      </c>
      <c r="D4048" s="10" t="s">
        <v>463</v>
      </c>
      <c r="E4048" s="1">
        <v>0</v>
      </c>
      <c r="G4048" s="2">
        <f t="shared" si="63"/>
        <v>0</v>
      </c>
      <c r="H4048" s="2">
        <v>0</v>
      </c>
    </row>
    <row r="4049" spans="2:8">
      <c r="B4049" s="237" t="s">
        <v>1163</v>
      </c>
      <c r="C4049" s="237" t="s">
        <v>1364</v>
      </c>
      <c r="D4049" s="11" t="s">
        <v>464</v>
      </c>
      <c r="E4049" s="1">
        <v>0</v>
      </c>
      <c r="G4049" s="2">
        <f t="shared" si="63"/>
        <v>0</v>
      </c>
      <c r="H4049" s="2">
        <v>0</v>
      </c>
    </row>
    <row r="4050" spans="2:8">
      <c r="B4050" s="237" t="s">
        <v>1163</v>
      </c>
      <c r="C4050" s="237" t="s">
        <v>1364</v>
      </c>
      <c r="D4050" s="13" t="s">
        <v>465</v>
      </c>
      <c r="E4050" s="1">
        <v>0</v>
      </c>
      <c r="G4050" s="2">
        <f t="shared" si="63"/>
        <v>0</v>
      </c>
      <c r="H4050" s="2">
        <v>0</v>
      </c>
    </row>
    <row r="4051" spans="2:8">
      <c r="B4051" s="237" t="s">
        <v>1163</v>
      </c>
      <c r="C4051" s="237" t="s">
        <v>1364</v>
      </c>
      <c r="D4051" s="12" t="s">
        <v>937</v>
      </c>
      <c r="E4051" s="1">
        <v>0</v>
      </c>
      <c r="G4051" s="2">
        <f t="shared" si="63"/>
        <v>0</v>
      </c>
      <c r="H4051" s="2">
        <v>0</v>
      </c>
    </row>
    <row r="4052" spans="2:8">
      <c r="B4052" s="237" t="s">
        <v>1173</v>
      </c>
      <c r="C4052" s="237" t="s">
        <v>1365</v>
      </c>
      <c r="D4052" s="5" t="s">
        <v>458</v>
      </c>
      <c r="E4052" s="1">
        <v>0</v>
      </c>
      <c r="G4052" s="2">
        <f t="shared" si="63"/>
        <v>0</v>
      </c>
      <c r="H4052" s="2">
        <v>0</v>
      </c>
    </row>
    <row r="4053" spans="2:8">
      <c r="B4053" s="237" t="s">
        <v>1173</v>
      </c>
      <c r="C4053" s="237" t="s">
        <v>1365</v>
      </c>
      <c r="D4053" s="6" t="s">
        <v>459</v>
      </c>
      <c r="E4053" s="1">
        <v>0</v>
      </c>
      <c r="G4053" s="2">
        <f t="shared" si="63"/>
        <v>0</v>
      </c>
      <c r="H4053" s="2">
        <v>0</v>
      </c>
    </row>
    <row r="4054" spans="2:8">
      <c r="B4054" s="237" t="s">
        <v>1173</v>
      </c>
      <c r="C4054" s="237" t="s">
        <v>1365</v>
      </c>
      <c r="D4054" s="7" t="s">
        <v>460</v>
      </c>
      <c r="E4054" s="1">
        <v>0</v>
      </c>
      <c r="G4054" s="2">
        <f t="shared" si="63"/>
        <v>0</v>
      </c>
      <c r="H4054" s="2">
        <v>0</v>
      </c>
    </row>
    <row r="4055" spans="2:8">
      <c r="B4055" s="237" t="s">
        <v>1173</v>
      </c>
      <c r="C4055" s="237" t="s">
        <v>1365</v>
      </c>
      <c r="D4055" s="8" t="s">
        <v>461</v>
      </c>
      <c r="E4055" s="1">
        <v>0</v>
      </c>
      <c r="G4055" s="2">
        <f t="shared" si="63"/>
        <v>0</v>
      </c>
      <c r="H4055" s="2">
        <v>0</v>
      </c>
    </row>
    <row r="4056" spans="2:8">
      <c r="B4056" s="237" t="s">
        <v>1173</v>
      </c>
      <c r="C4056" s="237" t="s">
        <v>1365</v>
      </c>
      <c r="D4056" s="9" t="s">
        <v>462</v>
      </c>
      <c r="E4056" s="1">
        <v>0</v>
      </c>
      <c r="G4056" s="2">
        <f t="shared" si="63"/>
        <v>0</v>
      </c>
      <c r="H4056" s="2">
        <v>0</v>
      </c>
    </row>
    <row r="4057" spans="2:8">
      <c r="B4057" s="237" t="s">
        <v>1173</v>
      </c>
      <c r="C4057" s="237" t="s">
        <v>1365</v>
      </c>
      <c r="D4057" s="10" t="s">
        <v>463</v>
      </c>
      <c r="E4057" s="1">
        <v>0</v>
      </c>
      <c r="G4057" s="2">
        <f t="shared" si="63"/>
        <v>0</v>
      </c>
      <c r="H4057" s="2">
        <v>0</v>
      </c>
    </row>
    <row r="4058" spans="2:8">
      <c r="B4058" s="237" t="s">
        <v>1173</v>
      </c>
      <c r="C4058" s="237" t="s">
        <v>1365</v>
      </c>
      <c r="D4058" s="11" t="s">
        <v>464</v>
      </c>
      <c r="E4058" s="1">
        <v>0</v>
      </c>
      <c r="G4058" s="2">
        <f t="shared" si="63"/>
        <v>0</v>
      </c>
      <c r="H4058" s="2">
        <v>0</v>
      </c>
    </row>
    <row r="4059" spans="2:8">
      <c r="B4059" s="237" t="s">
        <v>1173</v>
      </c>
      <c r="C4059" s="237" t="s">
        <v>1365</v>
      </c>
      <c r="D4059" s="13" t="s">
        <v>465</v>
      </c>
      <c r="E4059" s="1">
        <v>0</v>
      </c>
      <c r="G4059" s="2">
        <f t="shared" si="63"/>
        <v>0</v>
      </c>
      <c r="H4059" s="2">
        <v>0</v>
      </c>
    </row>
    <row r="4060" spans="2:8">
      <c r="B4060" s="237" t="s">
        <v>1173</v>
      </c>
      <c r="C4060" s="237" t="s">
        <v>1365</v>
      </c>
      <c r="D4060" s="12" t="s">
        <v>937</v>
      </c>
      <c r="E4060" s="1">
        <v>0</v>
      </c>
      <c r="G4060" s="2">
        <f t="shared" si="63"/>
        <v>0</v>
      </c>
      <c r="H4060" s="2">
        <v>0</v>
      </c>
    </row>
    <row r="4061" spans="2:8">
      <c r="B4061" s="237" t="s">
        <v>1131</v>
      </c>
      <c r="C4061" s="237" t="s">
        <v>1417</v>
      </c>
      <c r="D4061" s="5" t="s">
        <v>458</v>
      </c>
      <c r="E4061" s="1">
        <v>0</v>
      </c>
      <c r="G4061" s="2">
        <f t="shared" si="63"/>
        <v>0</v>
      </c>
      <c r="H4061" s="2">
        <v>0</v>
      </c>
    </row>
    <row r="4062" spans="2:8">
      <c r="B4062" s="237" t="s">
        <v>1131</v>
      </c>
      <c r="C4062" s="237" t="s">
        <v>1417</v>
      </c>
      <c r="D4062" s="6" t="s">
        <v>459</v>
      </c>
      <c r="E4062" s="1">
        <v>0</v>
      </c>
      <c r="G4062" s="2">
        <f t="shared" si="63"/>
        <v>0</v>
      </c>
      <c r="H4062" s="2">
        <v>0</v>
      </c>
    </row>
    <row r="4063" spans="2:8">
      <c r="B4063" s="237" t="s">
        <v>1131</v>
      </c>
      <c r="C4063" s="237" t="s">
        <v>1417</v>
      </c>
      <c r="D4063" s="7" t="s">
        <v>460</v>
      </c>
      <c r="E4063" s="1">
        <v>0</v>
      </c>
      <c r="G4063" s="2">
        <f t="shared" si="63"/>
        <v>0</v>
      </c>
      <c r="H4063" s="2">
        <v>0</v>
      </c>
    </row>
    <row r="4064" spans="2:8">
      <c r="B4064" s="237" t="s">
        <v>1131</v>
      </c>
      <c r="C4064" s="237" t="s">
        <v>1417</v>
      </c>
      <c r="D4064" s="8" t="s">
        <v>461</v>
      </c>
      <c r="E4064" s="1">
        <v>0</v>
      </c>
      <c r="G4064" s="2">
        <f t="shared" si="63"/>
        <v>0</v>
      </c>
      <c r="H4064" s="2">
        <v>0</v>
      </c>
    </row>
    <row r="4065" spans="2:8">
      <c r="B4065" s="237" t="s">
        <v>1131</v>
      </c>
      <c r="C4065" s="237" t="s">
        <v>1417</v>
      </c>
      <c r="D4065" s="9" t="s">
        <v>462</v>
      </c>
      <c r="E4065" s="1">
        <v>0</v>
      </c>
      <c r="G4065" s="2">
        <f t="shared" si="63"/>
        <v>0</v>
      </c>
      <c r="H4065" s="2">
        <v>0</v>
      </c>
    </row>
    <row r="4066" spans="2:8">
      <c r="B4066" s="237" t="s">
        <v>1131</v>
      </c>
      <c r="C4066" s="237" t="s">
        <v>1417</v>
      </c>
      <c r="D4066" s="10" t="s">
        <v>463</v>
      </c>
      <c r="E4066" s="1">
        <v>0</v>
      </c>
      <c r="G4066" s="2">
        <f t="shared" si="63"/>
        <v>0</v>
      </c>
      <c r="H4066" s="2">
        <v>0</v>
      </c>
    </row>
    <row r="4067" spans="2:8">
      <c r="B4067" s="237" t="s">
        <v>1131</v>
      </c>
      <c r="C4067" s="237" t="s">
        <v>1417</v>
      </c>
      <c r="D4067" s="11" t="s">
        <v>464</v>
      </c>
      <c r="E4067" s="1">
        <v>0</v>
      </c>
      <c r="G4067" s="2">
        <f t="shared" si="63"/>
        <v>0</v>
      </c>
      <c r="H4067" s="2">
        <v>0</v>
      </c>
    </row>
    <row r="4068" spans="2:8">
      <c r="B4068" s="237" t="s">
        <v>1131</v>
      </c>
      <c r="C4068" s="237" t="s">
        <v>1417</v>
      </c>
      <c r="D4068" s="13" t="s">
        <v>465</v>
      </c>
      <c r="E4068" s="1">
        <v>0</v>
      </c>
      <c r="G4068" s="2">
        <f t="shared" si="63"/>
        <v>0</v>
      </c>
      <c r="H4068" s="2">
        <v>0</v>
      </c>
    </row>
    <row r="4069" spans="2:8">
      <c r="B4069" s="237" t="s">
        <v>1131</v>
      </c>
      <c r="C4069" s="237" t="s">
        <v>1417</v>
      </c>
      <c r="D4069" s="12" t="s">
        <v>937</v>
      </c>
      <c r="E4069" s="1">
        <v>0</v>
      </c>
      <c r="G4069" s="2">
        <f t="shared" si="63"/>
        <v>0</v>
      </c>
      <c r="H4069" s="2">
        <v>0</v>
      </c>
    </row>
    <row r="4070" spans="2:8">
      <c r="B4070" s="237" t="s">
        <v>1172</v>
      </c>
      <c r="C4070" s="237" t="s">
        <v>1366</v>
      </c>
      <c r="D4070" s="5" t="s">
        <v>458</v>
      </c>
      <c r="E4070" s="1">
        <v>0</v>
      </c>
      <c r="G4070" s="2">
        <f t="shared" si="63"/>
        <v>0</v>
      </c>
      <c r="H4070" s="2">
        <v>0</v>
      </c>
    </row>
    <row r="4071" spans="2:8">
      <c r="B4071" s="237" t="s">
        <v>1172</v>
      </c>
      <c r="C4071" s="237" t="s">
        <v>1366</v>
      </c>
      <c r="D4071" s="6" t="s">
        <v>459</v>
      </c>
      <c r="E4071" s="1">
        <v>0</v>
      </c>
      <c r="G4071" s="2">
        <f t="shared" si="63"/>
        <v>0</v>
      </c>
      <c r="H4071" s="2">
        <v>0</v>
      </c>
    </row>
    <row r="4072" spans="2:8">
      <c r="B4072" s="237" t="s">
        <v>1172</v>
      </c>
      <c r="C4072" s="237" t="s">
        <v>1366</v>
      </c>
      <c r="D4072" s="7" t="s">
        <v>460</v>
      </c>
      <c r="E4072" s="1">
        <v>0</v>
      </c>
      <c r="G4072" s="2">
        <f t="shared" si="63"/>
        <v>0</v>
      </c>
      <c r="H4072" s="2">
        <v>0</v>
      </c>
    </row>
    <row r="4073" spans="2:8">
      <c r="B4073" s="237" t="s">
        <v>1172</v>
      </c>
      <c r="C4073" s="237" t="s">
        <v>1366</v>
      </c>
      <c r="D4073" s="8" t="s">
        <v>461</v>
      </c>
      <c r="E4073" s="1">
        <v>0</v>
      </c>
      <c r="G4073" s="2">
        <f t="shared" si="63"/>
        <v>0</v>
      </c>
      <c r="H4073" s="2">
        <v>0</v>
      </c>
    </row>
    <row r="4074" spans="2:8">
      <c r="B4074" s="237" t="s">
        <v>1172</v>
      </c>
      <c r="C4074" s="237" t="s">
        <v>1366</v>
      </c>
      <c r="D4074" s="9" t="s">
        <v>462</v>
      </c>
      <c r="E4074" s="1">
        <v>0</v>
      </c>
      <c r="G4074" s="2">
        <f t="shared" si="63"/>
        <v>0</v>
      </c>
      <c r="H4074" s="2">
        <v>0</v>
      </c>
    </row>
    <row r="4075" spans="2:8">
      <c r="B4075" s="237" t="s">
        <v>1172</v>
      </c>
      <c r="C4075" s="237" t="s">
        <v>1366</v>
      </c>
      <c r="D4075" s="10" t="s">
        <v>463</v>
      </c>
      <c r="E4075" s="1">
        <v>0</v>
      </c>
      <c r="G4075" s="2">
        <f t="shared" si="63"/>
        <v>0</v>
      </c>
      <c r="H4075" s="2">
        <v>0</v>
      </c>
    </row>
    <row r="4076" spans="2:8">
      <c r="B4076" s="237" t="s">
        <v>1172</v>
      </c>
      <c r="C4076" s="237" t="s">
        <v>1366</v>
      </c>
      <c r="D4076" s="11" t="s">
        <v>464</v>
      </c>
      <c r="E4076" s="1">
        <v>0</v>
      </c>
      <c r="G4076" s="2">
        <f t="shared" si="63"/>
        <v>0</v>
      </c>
      <c r="H4076" s="2">
        <v>0</v>
      </c>
    </row>
    <row r="4077" spans="2:8">
      <c r="B4077" s="237" t="s">
        <v>1172</v>
      </c>
      <c r="C4077" s="237" t="s">
        <v>1366</v>
      </c>
      <c r="D4077" s="13" t="s">
        <v>465</v>
      </c>
      <c r="E4077" s="1">
        <v>0</v>
      </c>
      <c r="G4077" s="2">
        <f t="shared" si="63"/>
        <v>0</v>
      </c>
      <c r="H4077" s="2">
        <v>0</v>
      </c>
    </row>
    <row r="4078" spans="2:8">
      <c r="B4078" s="237" t="s">
        <v>1172</v>
      </c>
      <c r="C4078" s="237" t="s">
        <v>1366</v>
      </c>
      <c r="D4078" s="12" t="s">
        <v>937</v>
      </c>
      <c r="E4078" s="1">
        <v>0</v>
      </c>
      <c r="G4078" s="2">
        <f t="shared" si="63"/>
        <v>0</v>
      </c>
      <c r="H4078" s="2">
        <v>0</v>
      </c>
    </row>
    <row r="4079" spans="2:8">
      <c r="B4079" s="237" t="s">
        <v>1136</v>
      </c>
      <c r="C4079" s="237" t="s">
        <v>1367</v>
      </c>
      <c r="D4079" s="5" t="s">
        <v>458</v>
      </c>
      <c r="E4079" s="1">
        <v>0</v>
      </c>
      <c r="G4079" s="2">
        <f t="shared" si="63"/>
        <v>0</v>
      </c>
      <c r="H4079" s="2">
        <v>0</v>
      </c>
    </row>
    <row r="4080" spans="2:8">
      <c r="B4080" s="237" t="s">
        <v>1136</v>
      </c>
      <c r="C4080" s="237" t="s">
        <v>1367</v>
      </c>
      <c r="D4080" s="6" t="s">
        <v>459</v>
      </c>
      <c r="E4080" s="1">
        <v>0</v>
      </c>
      <c r="G4080" s="2">
        <f t="shared" si="63"/>
        <v>0</v>
      </c>
      <c r="H4080" s="2">
        <v>0</v>
      </c>
    </row>
    <row r="4081" spans="2:8">
      <c r="B4081" s="237" t="s">
        <v>1136</v>
      </c>
      <c r="C4081" s="237" t="s">
        <v>1367</v>
      </c>
      <c r="D4081" s="7" t="s">
        <v>460</v>
      </c>
      <c r="E4081" s="1">
        <v>0</v>
      </c>
      <c r="G4081" s="2">
        <f t="shared" si="63"/>
        <v>0</v>
      </c>
      <c r="H4081" s="2">
        <v>0</v>
      </c>
    </row>
    <row r="4082" spans="2:8">
      <c r="B4082" s="237" t="s">
        <v>1136</v>
      </c>
      <c r="C4082" s="237" t="s">
        <v>1367</v>
      </c>
      <c r="D4082" s="8" t="s">
        <v>461</v>
      </c>
      <c r="E4082" s="1">
        <v>0</v>
      </c>
      <c r="G4082" s="2">
        <f t="shared" si="63"/>
        <v>0</v>
      </c>
      <c r="H4082" s="2">
        <v>0</v>
      </c>
    </row>
    <row r="4083" spans="2:8">
      <c r="B4083" s="237" t="s">
        <v>1136</v>
      </c>
      <c r="C4083" s="237" t="s">
        <v>1367</v>
      </c>
      <c r="D4083" s="9" t="s">
        <v>462</v>
      </c>
      <c r="E4083" s="1">
        <v>0</v>
      </c>
      <c r="G4083" s="2">
        <f t="shared" si="63"/>
        <v>0</v>
      </c>
      <c r="H4083" s="2">
        <v>0</v>
      </c>
    </row>
    <row r="4084" spans="2:8">
      <c r="B4084" s="237" t="s">
        <v>1136</v>
      </c>
      <c r="C4084" s="237" t="s">
        <v>1367</v>
      </c>
      <c r="D4084" s="10" t="s">
        <v>463</v>
      </c>
      <c r="E4084" s="1">
        <v>0</v>
      </c>
      <c r="G4084" s="2">
        <f t="shared" si="63"/>
        <v>0</v>
      </c>
      <c r="H4084" s="2">
        <v>0</v>
      </c>
    </row>
    <row r="4085" spans="2:8">
      <c r="B4085" s="237" t="s">
        <v>1136</v>
      </c>
      <c r="C4085" s="237" t="s">
        <v>1367</v>
      </c>
      <c r="D4085" s="11" t="s">
        <v>464</v>
      </c>
      <c r="E4085" s="1">
        <v>0</v>
      </c>
      <c r="G4085" s="2">
        <f t="shared" si="63"/>
        <v>0</v>
      </c>
      <c r="H4085" s="2">
        <v>0</v>
      </c>
    </row>
    <row r="4086" spans="2:8">
      <c r="B4086" s="237" t="s">
        <v>1136</v>
      </c>
      <c r="C4086" s="237" t="s">
        <v>1367</v>
      </c>
      <c r="D4086" s="13" t="s">
        <v>465</v>
      </c>
      <c r="E4086" s="1">
        <v>0</v>
      </c>
      <c r="G4086" s="2">
        <f t="shared" si="63"/>
        <v>0</v>
      </c>
      <c r="H4086" s="2">
        <v>0</v>
      </c>
    </row>
    <row r="4087" spans="2:8">
      <c r="B4087" s="237" t="s">
        <v>1136</v>
      </c>
      <c r="C4087" s="237" t="s">
        <v>1367</v>
      </c>
      <c r="D4087" s="12" t="s">
        <v>937</v>
      </c>
      <c r="E4087" s="1">
        <v>0</v>
      </c>
      <c r="G4087" s="2">
        <f t="shared" si="63"/>
        <v>0</v>
      </c>
      <c r="H4087" s="2">
        <v>0</v>
      </c>
    </row>
    <row r="4088" spans="2:8">
      <c r="B4088" s="237" t="s">
        <v>1137</v>
      </c>
      <c r="C4088" s="237" t="s">
        <v>1368</v>
      </c>
      <c r="D4088" s="5" t="s">
        <v>458</v>
      </c>
      <c r="E4088" s="1">
        <v>0</v>
      </c>
      <c r="G4088" s="2">
        <f t="shared" si="63"/>
        <v>0</v>
      </c>
      <c r="H4088" s="2">
        <v>0</v>
      </c>
    </row>
    <row r="4089" spans="2:8">
      <c r="B4089" s="237" t="s">
        <v>1137</v>
      </c>
      <c r="C4089" s="237" t="s">
        <v>1368</v>
      </c>
      <c r="D4089" s="6" t="s">
        <v>459</v>
      </c>
      <c r="E4089" s="1">
        <v>0</v>
      </c>
      <c r="G4089" s="2">
        <f t="shared" si="63"/>
        <v>0</v>
      </c>
      <c r="H4089" s="2">
        <v>0</v>
      </c>
    </row>
    <row r="4090" spans="2:8">
      <c r="B4090" s="237" t="s">
        <v>1137</v>
      </c>
      <c r="C4090" s="237" t="s">
        <v>1368</v>
      </c>
      <c r="D4090" s="7" t="s">
        <v>460</v>
      </c>
      <c r="E4090" s="1">
        <v>0</v>
      </c>
      <c r="G4090" s="2">
        <f t="shared" si="63"/>
        <v>0</v>
      </c>
      <c r="H4090" s="2">
        <v>0</v>
      </c>
    </row>
    <row r="4091" spans="2:8">
      <c r="B4091" s="237" t="s">
        <v>1137</v>
      </c>
      <c r="C4091" s="237" t="s">
        <v>1368</v>
      </c>
      <c r="D4091" s="8" t="s">
        <v>461</v>
      </c>
      <c r="E4091" s="1">
        <v>0</v>
      </c>
      <c r="G4091" s="2">
        <f t="shared" si="63"/>
        <v>0</v>
      </c>
      <c r="H4091" s="2">
        <v>0</v>
      </c>
    </row>
    <row r="4092" spans="2:8">
      <c r="B4092" s="237" t="s">
        <v>1137</v>
      </c>
      <c r="C4092" s="237" t="s">
        <v>1368</v>
      </c>
      <c r="D4092" s="9" t="s">
        <v>462</v>
      </c>
      <c r="E4092" s="1">
        <v>0</v>
      </c>
      <c r="G4092" s="2">
        <f t="shared" si="63"/>
        <v>0</v>
      </c>
      <c r="H4092" s="2">
        <v>0</v>
      </c>
    </row>
    <row r="4093" spans="2:8">
      <c r="B4093" s="237" t="s">
        <v>1137</v>
      </c>
      <c r="C4093" s="237" t="s">
        <v>1368</v>
      </c>
      <c r="D4093" s="10" t="s">
        <v>463</v>
      </c>
      <c r="E4093" s="1">
        <v>0</v>
      </c>
      <c r="G4093" s="2">
        <f t="shared" si="63"/>
        <v>0</v>
      </c>
      <c r="H4093" s="2">
        <v>0</v>
      </c>
    </row>
    <row r="4094" spans="2:8">
      <c r="B4094" s="237" t="s">
        <v>1137</v>
      </c>
      <c r="C4094" s="237" t="s">
        <v>1368</v>
      </c>
      <c r="D4094" s="11" t="s">
        <v>464</v>
      </c>
      <c r="E4094" s="1">
        <v>0</v>
      </c>
      <c r="G4094" s="2">
        <f t="shared" si="63"/>
        <v>0</v>
      </c>
      <c r="H4094" s="2">
        <v>0</v>
      </c>
    </row>
    <row r="4095" spans="2:8">
      <c r="B4095" s="237" t="s">
        <v>1137</v>
      </c>
      <c r="C4095" s="237" t="s">
        <v>1368</v>
      </c>
      <c r="D4095" s="13" t="s">
        <v>465</v>
      </c>
      <c r="E4095" s="1">
        <v>0</v>
      </c>
      <c r="G4095" s="2">
        <f t="shared" si="63"/>
        <v>0</v>
      </c>
      <c r="H4095" s="2">
        <v>0</v>
      </c>
    </row>
    <row r="4096" spans="2:8">
      <c r="B4096" s="237" t="s">
        <v>1137</v>
      </c>
      <c r="C4096" s="237" t="s">
        <v>1368</v>
      </c>
      <c r="D4096" s="12" t="s">
        <v>937</v>
      </c>
      <c r="E4096" s="1">
        <v>0</v>
      </c>
      <c r="G4096" s="2">
        <f t="shared" si="63"/>
        <v>0</v>
      </c>
      <c r="H4096" s="2">
        <v>0</v>
      </c>
    </row>
    <row r="4097" spans="2:8">
      <c r="B4097" s="237" t="s">
        <v>1175</v>
      </c>
      <c r="C4097" s="237" t="s">
        <v>1369</v>
      </c>
      <c r="D4097" s="5" t="s">
        <v>458</v>
      </c>
      <c r="E4097" s="1">
        <v>0</v>
      </c>
      <c r="G4097" s="2">
        <f t="shared" si="63"/>
        <v>0</v>
      </c>
      <c r="H4097" s="2">
        <v>0</v>
      </c>
    </row>
    <row r="4098" spans="2:8">
      <c r="B4098" s="237" t="s">
        <v>1175</v>
      </c>
      <c r="C4098" s="237" t="s">
        <v>1369</v>
      </c>
      <c r="D4098" s="6" t="s">
        <v>459</v>
      </c>
      <c r="E4098" s="1">
        <v>0</v>
      </c>
      <c r="G4098" s="2">
        <f t="shared" ref="G4098:G4161" si="64">E4098*F4098</f>
        <v>0</v>
      </c>
      <c r="H4098" s="2">
        <v>0</v>
      </c>
    </row>
    <row r="4099" spans="2:8">
      <c r="B4099" s="237" t="s">
        <v>1175</v>
      </c>
      <c r="C4099" s="237" t="s">
        <v>1369</v>
      </c>
      <c r="D4099" s="7" t="s">
        <v>460</v>
      </c>
      <c r="E4099" s="1">
        <v>0</v>
      </c>
      <c r="G4099" s="2">
        <f t="shared" si="64"/>
        <v>0</v>
      </c>
      <c r="H4099" s="2">
        <v>0</v>
      </c>
    </row>
    <row r="4100" spans="2:8">
      <c r="B4100" s="237" t="s">
        <v>1175</v>
      </c>
      <c r="C4100" s="237" t="s">
        <v>1369</v>
      </c>
      <c r="D4100" s="8" t="s">
        <v>461</v>
      </c>
      <c r="E4100" s="1">
        <v>0</v>
      </c>
      <c r="G4100" s="2">
        <f t="shared" si="64"/>
        <v>0</v>
      </c>
      <c r="H4100" s="2">
        <v>0</v>
      </c>
    </row>
    <row r="4101" spans="2:8">
      <c r="B4101" s="237" t="s">
        <v>1175</v>
      </c>
      <c r="C4101" s="237" t="s">
        <v>1369</v>
      </c>
      <c r="D4101" s="9" t="s">
        <v>462</v>
      </c>
      <c r="E4101" s="1">
        <v>0</v>
      </c>
      <c r="G4101" s="2">
        <f t="shared" si="64"/>
        <v>0</v>
      </c>
      <c r="H4101" s="2">
        <v>0</v>
      </c>
    </row>
    <row r="4102" spans="2:8">
      <c r="B4102" s="237" t="s">
        <v>1175</v>
      </c>
      <c r="C4102" s="237" t="s">
        <v>1369</v>
      </c>
      <c r="D4102" s="10" t="s">
        <v>463</v>
      </c>
      <c r="E4102" s="1">
        <v>0</v>
      </c>
      <c r="G4102" s="2">
        <f t="shared" si="64"/>
        <v>0</v>
      </c>
      <c r="H4102" s="2">
        <v>0</v>
      </c>
    </row>
    <row r="4103" spans="2:8">
      <c r="B4103" s="237" t="s">
        <v>1175</v>
      </c>
      <c r="C4103" s="237" t="s">
        <v>1369</v>
      </c>
      <c r="D4103" s="11" t="s">
        <v>464</v>
      </c>
      <c r="E4103" s="1">
        <v>0</v>
      </c>
      <c r="G4103" s="2">
        <f t="shared" si="64"/>
        <v>0</v>
      </c>
      <c r="H4103" s="2">
        <v>0</v>
      </c>
    </row>
    <row r="4104" spans="2:8">
      <c r="B4104" s="237" t="s">
        <v>1175</v>
      </c>
      <c r="C4104" s="237" t="s">
        <v>1369</v>
      </c>
      <c r="D4104" s="13" t="s">
        <v>465</v>
      </c>
      <c r="E4104" s="1">
        <v>0</v>
      </c>
      <c r="G4104" s="2">
        <f t="shared" si="64"/>
        <v>0</v>
      </c>
      <c r="H4104" s="2">
        <v>0</v>
      </c>
    </row>
    <row r="4105" spans="2:8">
      <c r="B4105" s="237" t="s">
        <v>1175</v>
      </c>
      <c r="C4105" s="237" t="s">
        <v>1369</v>
      </c>
      <c r="D4105" s="12" t="s">
        <v>937</v>
      </c>
      <c r="E4105" s="1">
        <v>0</v>
      </c>
      <c r="G4105" s="2">
        <f t="shared" si="64"/>
        <v>0</v>
      </c>
      <c r="H4105" s="2">
        <v>0</v>
      </c>
    </row>
    <row r="4106" spans="2:8">
      <c r="B4106" s="237" t="s">
        <v>1135</v>
      </c>
      <c r="C4106" s="237" t="s">
        <v>1370</v>
      </c>
      <c r="D4106" s="5" t="s">
        <v>458</v>
      </c>
      <c r="E4106" s="1">
        <v>0</v>
      </c>
      <c r="G4106" s="2">
        <f t="shared" si="64"/>
        <v>0</v>
      </c>
      <c r="H4106" s="2">
        <v>0</v>
      </c>
    </row>
    <row r="4107" spans="2:8">
      <c r="B4107" s="237" t="s">
        <v>1135</v>
      </c>
      <c r="C4107" s="237" t="s">
        <v>1370</v>
      </c>
      <c r="D4107" s="6" t="s">
        <v>459</v>
      </c>
      <c r="E4107" s="1">
        <v>0</v>
      </c>
      <c r="G4107" s="2">
        <f t="shared" si="64"/>
        <v>0</v>
      </c>
      <c r="H4107" s="2">
        <v>0</v>
      </c>
    </row>
    <row r="4108" spans="2:8">
      <c r="B4108" s="237" t="s">
        <v>1135</v>
      </c>
      <c r="C4108" s="237" t="s">
        <v>1370</v>
      </c>
      <c r="D4108" s="7" t="s">
        <v>460</v>
      </c>
      <c r="E4108" s="1">
        <v>0</v>
      </c>
      <c r="G4108" s="2">
        <f t="shared" si="64"/>
        <v>0</v>
      </c>
      <c r="H4108" s="2">
        <v>0</v>
      </c>
    </row>
    <row r="4109" spans="2:8">
      <c r="B4109" s="237" t="s">
        <v>1135</v>
      </c>
      <c r="C4109" s="237" t="s">
        <v>1370</v>
      </c>
      <c r="D4109" s="8" t="s">
        <v>461</v>
      </c>
      <c r="E4109" s="1">
        <v>0</v>
      </c>
      <c r="G4109" s="2">
        <f t="shared" si="64"/>
        <v>0</v>
      </c>
      <c r="H4109" s="2">
        <v>0</v>
      </c>
    </row>
    <row r="4110" spans="2:8">
      <c r="B4110" s="237" t="s">
        <v>1135</v>
      </c>
      <c r="C4110" s="237" t="s">
        <v>1370</v>
      </c>
      <c r="D4110" s="9" t="s">
        <v>462</v>
      </c>
      <c r="E4110" s="1">
        <v>0</v>
      </c>
      <c r="G4110" s="2">
        <f t="shared" si="64"/>
        <v>0</v>
      </c>
      <c r="H4110" s="2">
        <v>0</v>
      </c>
    </row>
    <row r="4111" spans="2:8">
      <c r="B4111" s="237" t="s">
        <v>1135</v>
      </c>
      <c r="C4111" s="237" t="s">
        <v>1370</v>
      </c>
      <c r="D4111" s="10" t="s">
        <v>463</v>
      </c>
      <c r="E4111" s="1">
        <v>0</v>
      </c>
      <c r="G4111" s="2">
        <f t="shared" si="64"/>
        <v>0</v>
      </c>
      <c r="H4111" s="2">
        <v>0</v>
      </c>
    </row>
    <row r="4112" spans="2:8">
      <c r="B4112" s="237" t="s">
        <v>1135</v>
      </c>
      <c r="C4112" s="237" t="s">
        <v>1370</v>
      </c>
      <c r="D4112" s="11" t="s">
        <v>464</v>
      </c>
      <c r="E4112" s="1">
        <v>0</v>
      </c>
      <c r="G4112" s="2">
        <f t="shared" si="64"/>
        <v>0</v>
      </c>
      <c r="H4112" s="2">
        <v>0</v>
      </c>
    </row>
    <row r="4113" spans="2:8">
      <c r="B4113" s="237" t="s">
        <v>1135</v>
      </c>
      <c r="C4113" s="237" t="s">
        <v>1370</v>
      </c>
      <c r="D4113" s="13" t="s">
        <v>465</v>
      </c>
      <c r="E4113" s="1">
        <v>0</v>
      </c>
      <c r="G4113" s="2">
        <f t="shared" si="64"/>
        <v>0</v>
      </c>
      <c r="H4113" s="2">
        <v>0</v>
      </c>
    </row>
    <row r="4114" spans="2:8">
      <c r="B4114" s="237" t="s">
        <v>1135</v>
      </c>
      <c r="C4114" s="237" t="s">
        <v>1370</v>
      </c>
      <c r="D4114" s="12" t="s">
        <v>937</v>
      </c>
      <c r="E4114" s="1">
        <v>0</v>
      </c>
      <c r="G4114" s="2">
        <f t="shared" si="64"/>
        <v>0</v>
      </c>
      <c r="H4114" s="2">
        <v>0</v>
      </c>
    </row>
    <row r="4115" spans="2:8">
      <c r="B4115" s="237" t="s">
        <v>1147</v>
      </c>
      <c r="C4115" s="237" t="s">
        <v>1371</v>
      </c>
      <c r="D4115" s="5" t="s">
        <v>458</v>
      </c>
      <c r="E4115" s="1">
        <v>0</v>
      </c>
      <c r="G4115" s="2">
        <f t="shared" si="64"/>
        <v>0</v>
      </c>
      <c r="H4115" s="2">
        <v>0</v>
      </c>
    </row>
    <row r="4116" spans="2:8">
      <c r="B4116" s="237" t="s">
        <v>1147</v>
      </c>
      <c r="C4116" s="237" t="s">
        <v>1371</v>
      </c>
      <c r="D4116" s="6" t="s">
        <v>459</v>
      </c>
      <c r="E4116" s="1">
        <v>0</v>
      </c>
      <c r="G4116" s="2">
        <f t="shared" si="64"/>
        <v>0</v>
      </c>
      <c r="H4116" s="2">
        <v>0</v>
      </c>
    </row>
    <row r="4117" spans="2:8">
      <c r="B4117" s="237" t="s">
        <v>1147</v>
      </c>
      <c r="C4117" s="237" t="s">
        <v>1371</v>
      </c>
      <c r="D4117" s="7" t="s">
        <v>460</v>
      </c>
      <c r="E4117" s="1">
        <v>0</v>
      </c>
      <c r="G4117" s="2">
        <f t="shared" si="64"/>
        <v>0</v>
      </c>
      <c r="H4117" s="2">
        <v>0</v>
      </c>
    </row>
    <row r="4118" spans="2:8">
      <c r="B4118" s="237" t="s">
        <v>1147</v>
      </c>
      <c r="C4118" s="237" t="s">
        <v>1371</v>
      </c>
      <c r="D4118" s="8" t="s">
        <v>461</v>
      </c>
      <c r="E4118" s="1">
        <v>0</v>
      </c>
      <c r="G4118" s="2">
        <f t="shared" si="64"/>
        <v>0</v>
      </c>
      <c r="H4118" s="2">
        <v>0</v>
      </c>
    </row>
    <row r="4119" spans="2:8">
      <c r="B4119" s="237" t="s">
        <v>1147</v>
      </c>
      <c r="C4119" s="237" t="s">
        <v>1371</v>
      </c>
      <c r="D4119" s="9" t="s">
        <v>462</v>
      </c>
      <c r="E4119" s="1">
        <v>0</v>
      </c>
      <c r="G4119" s="2">
        <f t="shared" si="64"/>
        <v>0</v>
      </c>
      <c r="H4119" s="2">
        <v>0</v>
      </c>
    </row>
    <row r="4120" spans="2:8">
      <c r="B4120" s="237" t="s">
        <v>1147</v>
      </c>
      <c r="C4120" s="237" t="s">
        <v>1371</v>
      </c>
      <c r="D4120" s="10" t="s">
        <v>463</v>
      </c>
      <c r="E4120" s="1">
        <v>0</v>
      </c>
      <c r="G4120" s="2">
        <f t="shared" si="64"/>
        <v>0</v>
      </c>
      <c r="H4120" s="2">
        <v>0</v>
      </c>
    </row>
    <row r="4121" spans="2:8">
      <c r="B4121" s="237" t="s">
        <v>1147</v>
      </c>
      <c r="C4121" s="237" t="s">
        <v>1371</v>
      </c>
      <c r="D4121" s="11" t="s">
        <v>464</v>
      </c>
      <c r="E4121" s="1">
        <v>0</v>
      </c>
      <c r="G4121" s="2">
        <f t="shared" si="64"/>
        <v>0</v>
      </c>
      <c r="H4121" s="2">
        <v>0</v>
      </c>
    </row>
    <row r="4122" spans="2:8">
      <c r="B4122" s="237" t="s">
        <v>1147</v>
      </c>
      <c r="C4122" s="237" t="s">
        <v>1371</v>
      </c>
      <c r="D4122" s="13" t="s">
        <v>465</v>
      </c>
      <c r="E4122" s="1">
        <v>0</v>
      </c>
      <c r="G4122" s="2">
        <f t="shared" si="64"/>
        <v>0</v>
      </c>
      <c r="H4122" s="2">
        <v>0</v>
      </c>
    </row>
    <row r="4123" spans="2:8">
      <c r="B4123" s="237" t="s">
        <v>1147</v>
      </c>
      <c r="C4123" s="237" t="s">
        <v>1371</v>
      </c>
      <c r="D4123" s="12" t="s">
        <v>937</v>
      </c>
      <c r="E4123" s="1">
        <v>0</v>
      </c>
      <c r="G4123" s="2">
        <f t="shared" si="64"/>
        <v>0</v>
      </c>
      <c r="H4123" s="2">
        <v>0</v>
      </c>
    </row>
    <row r="4124" spans="2:8">
      <c r="B4124" s="237" t="s">
        <v>1138</v>
      </c>
      <c r="C4124" s="237" t="s">
        <v>1372</v>
      </c>
      <c r="D4124" s="5" t="s">
        <v>458</v>
      </c>
      <c r="E4124" s="1">
        <v>0</v>
      </c>
      <c r="G4124" s="2">
        <f t="shared" si="64"/>
        <v>0</v>
      </c>
      <c r="H4124" s="2">
        <v>0</v>
      </c>
    </row>
    <row r="4125" spans="2:8">
      <c r="B4125" s="237" t="s">
        <v>1138</v>
      </c>
      <c r="C4125" s="237" t="s">
        <v>1372</v>
      </c>
      <c r="D4125" s="6" t="s">
        <v>459</v>
      </c>
      <c r="E4125" s="1">
        <v>0</v>
      </c>
      <c r="G4125" s="2">
        <f t="shared" si="64"/>
        <v>0</v>
      </c>
      <c r="H4125" s="2">
        <v>0</v>
      </c>
    </row>
    <row r="4126" spans="2:8">
      <c r="B4126" s="237" t="s">
        <v>1138</v>
      </c>
      <c r="C4126" s="237" t="s">
        <v>1372</v>
      </c>
      <c r="D4126" s="7" t="s">
        <v>460</v>
      </c>
      <c r="E4126" s="1">
        <v>0</v>
      </c>
      <c r="G4126" s="2">
        <f t="shared" si="64"/>
        <v>0</v>
      </c>
      <c r="H4126" s="2">
        <v>0</v>
      </c>
    </row>
    <row r="4127" spans="2:8">
      <c r="B4127" s="237" t="s">
        <v>1138</v>
      </c>
      <c r="C4127" s="237" t="s">
        <v>1372</v>
      </c>
      <c r="D4127" s="8" t="s">
        <v>461</v>
      </c>
      <c r="E4127" s="1">
        <v>0</v>
      </c>
      <c r="G4127" s="2">
        <f t="shared" si="64"/>
        <v>0</v>
      </c>
      <c r="H4127" s="2">
        <v>0</v>
      </c>
    </row>
    <row r="4128" spans="2:8">
      <c r="B4128" s="237" t="s">
        <v>1138</v>
      </c>
      <c r="C4128" s="237" t="s">
        <v>1372</v>
      </c>
      <c r="D4128" s="9" t="s">
        <v>462</v>
      </c>
      <c r="E4128" s="1">
        <v>0</v>
      </c>
      <c r="G4128" s="2">
        <f t="shared" si="64"/>
        <v>0</v>
      </c>
      <c r="H4128" s="2">
        <v>0</v>
      </c>
    </row>
    <row r="4129" spans="2:8">
      <c r="B4129" s="237" t="s">
        <v>1138</v>
      </c>
      <c r="C4129" s="237" t="s">
        <v>1372</v>
      </c>
      <c r="D4129" s="10" t="s">
        <v>463</v>
      </c>
      <c r="E4129" s="1">
        <v>0</v>
      </c>
      <c r="G4129" s="2">
        <f t="shared" si="64"/>
        <v>0</v>
      </c>
      <c r="H4129" s="2">
        <v>0</v>
      </c>
    </row>
    <row r="4130" spans="2:8">
      <c r="B4130" s="237" t="s">
        <v>1138</v>
      </c>
      <c r="C4130" s="237" t="s">
        <v>1372</v>
      </c>
      <c r="D4130" s="11" t="s">
        <v>464</v>
      </c>
      <c r="E4130" s="1">
        <v>0</v>
      </c>
      <c r="G4130" s="2">
        <f t="shared" si="64"/>
        <v>0</v>
      </c>
      <c r="H4130" s="2">
        <v>0</v>
      </c>
    </row>
    <row r="4131" spans="2:8">
      <c r="B4131" s="237" t="s">
        <v>1138</v>
      </c>
      <c r="C4131" s="237" t="s">
        <v>1372</v>
      </c>
      <c r="D4131" s="13" t="s">
        <v>465</v>
      </c>
      <c r="E4131" s="1">
        <v>0</v>
      </c>
      <c r="G4131" s="2">
        <f t="shared" si="64"/>
        <v>0</v>
      </c>
      <c r="H4131" s="2">
        <v>0</v>
      </c>
    </row>
    <row r="4132" spans="2:8">
      <c r="B4132" s="237" t="s">
        <v>1138</v>
      </c>
      <c r="C4132" s="237" t="s">
        <v>1372</v>
      </c>
      <c r="D4132" s="12" t="s">
        <v>937</v>
      </c>
      <c r="E4132" s="1">
        <v>0</v>
      </c>
      <c r="G4132" s="2">
        <f t="shared" si="64"/>
        <v>0</v>
      </c>
      <c r="H4132" s="2">
        <v>0</v>
      </c>
    </row>
    <row r="4133" spans="2:8">
      <c r="B4133" s="237" t="s">
        <v>1170</v>
      </c>
      <c r="C4133" s="237" t="s">
        <v>1373</v>
      </c>
      <c r="D4133" s="5" t="s">
        <v>458</v>
      </c>
      <c r="E4133" s="1">
        <v>0</v>
      </c>
      <c r="G4133" s="2">
        <f t="shared" si="64"/>
        <v>0</v>
      </c>
      <c r="H4133" s="2">
        <v>0</v>
      </c>
    </row>
    <row r="4134" spans="2:8">
      <c r="B4134" s="237" t="s">
        <v>1170</v>
      </c>
      <c r="C4134" s="237" t="s">
        <v>1373</v>
      </c>
      <c r="D4134" s="6" t="s">
        <v>459</v>
      </c>
      <c r="E4134" s="1">
        <v>0</v>
      </c>
      <c r="G4134" s="2">
        <f t="shared" si="64"/>
        <v>0</v>
      </c>
      <c r="H4134" s="2">
        <v>0</v>
      </c>
    </row>
    <row r="4135" spans="2:8">
      <c r="B4135" s="237" t="s">
        <v>1170</v>
      </c>
      <c r="C4135" s="237" t="s">
        <v>1373</v>
      </c>
      <c r="D4135" s="7" t="s">
        <v>460</v>
      </c>
      <c r="E4135" s="1">
        <v>0</v>
      </c>
      <c r="G4135" s="2">
        <f t="shared" si="64"/>
        <v>0</v>
      </c>
      <c r="H4135" s="2">
        <v>0</v>
      </c>
    </row>
    <row r="4136" spans="2:8">
      <c r="B4136" s="237" t="s">
        <v>1170</v>
      </c>
      <c r="C4136" s="237" t="s">
        <v>1373</v>
      </c>
      <c r="D4136" s="8" t="s">
        <v>461</v>
      </c>
      <c r="E4136" s="1">
        <v>0</v>
      </c>
      <c r="G4136" s="2">
        <f t="shared" si="64"/>
        <v>0</v>
      </c>
      <c r="H4136" s="2">
        <v>0</v>
      </c>
    </row>
    <row r="4137" spans="2:8">
      <c r="B4137" s="237" t="s">
        <v>1170</v>
      </c>
      <c r="C4137" s="237" t="s">
        <v>1373</v>
      </c>
      <c r="D4137" s="9" t="s">
        <v>462</v>
      </c>
      <c r="E4137" s="1">
        <v>0</v>
      </c>
      <c r="G4137" s="2">
        <f t="shared" si="64"/>
        <v>0</v>
      </c>
      <c r="H4137" s="2">
        <v>0</v>
      </c>
    </row>
    <row r="4138" spans="2:8">
      <c r="B4138" s="237" t="s">
        <v>1170</v>
      </c>
      <c r="C4138" s="237" t="s">
        <v>1373</v>
      </c>
      <c r="D4138" s="10" t="s">
        <v>463</v>
      </c>
      <c r="E4138" s="1">
        <v>0</v>
      </c>
      <c r="G4138" s="2">
        <f t="shared" si="64"/>
        <v>0</v>
      </c>
      <c r="H4138" s="2">
        <v>0</v>
      </c>
    </row>
    <row r="4139" spans="2:8">
      <c r="B4139" s="237" t="s">
        <v>1170</v>
      </c>
      <c r="C4139" s="237" t="s">
        <v>1373</v>
      </c>
      <c r="D4139" s="11" t="s">
        <v>464</v>
      </c>
      <c r="E4139" s="1">
        <v>0</v>
      </c>
      <c r="G4139" s="2">
        <f t="shared" si="64"/>
        <v>0</v>
      </c>
      <c r="H4139" s="2">
        <v>0</v>
      </c>
    </row>
    <row r="4140" spans="2:8">
      <c r="B4140" s="237" t="s">
        <v>1170</v>
      </c>
      <c r="C4140" s="237" t="s">
        <v>1373</v>
      </c>
      <c r="D4140" s="13" t="s">
        <v>465</v>
      </c>
      <c r="E4140" s="1">
        <v>0</v>
      </c>
      <c r="G4140" s="2">
        <f t="shared" si="64"/>
        <v>0</v>
      </c>
      <c r="H4140" s="2">
        <v>0</v>
      </c>
    </row>
    <row r="4141" spans="2:8">
      <c r="B4141" s="237" t="s">
        <v>1170</v>
      </c>
      <c r="C4141" s="237" t="s">
        <v>1373</v>
      </c>
      <c r="D4141" s="12" t="s">
        <v>937</v>
      </c>
      <c r="E4141" s="1">
        <v>0</v>
      </c>
      <c r="G4141" s="2">
        <f t="shared" si="64"/>
        <v>0</v>
      </c>
      <c r="H4141" s="2">
        <v>0</v>
      </c>
    </row>
    <row r="4142" spans="2:8">
      <c r="B4142" s="237" t="s">
        <v>1169</v>
      </c>
      <c r="C4142" s="237" t="s">
        <v>1374</v>
      </c>
      <c r="D4142" s="5" t="s">
        <v>458</v>
      </c>
      <c r="E4142" s="1">
        <v>0</v>
      </c>
      <c r="G4142" s="2">
        <f t="shared" si="64"/>
        <v>0</v>
      </c>
      <c r="H4142" s="2">
        <v>0</v>
      </c>
    </row>
    <row r="4143" spans="2:8">
      <c r="B4143" s="237" t="s">
        <v>1169</v>
      </c>
      <c r="C4143" s="237" t="s">
        <v>1374</v>
      </c>
      <c r="D4143" s="6" t="s">
        <v>459</v>
      </c>
      <c r="E4143" s="1">
        <v>0</v>
      </c>
      <c r="G4143" s="2">
        <f t="shared" si="64"/>
        <v>0</v>
      </c>
      <c r="H4143" s="2">
        <v>0</v>
      </c>
    </row>
    <row r="4144" spans="2:8">
      <c r="B4144" s="237" t="s">
        <v>1169</v>
      </c>
      <c r="C4144" s="237" t="s">
        <v>1374</v>
      </c>
      <c r="D4144" s="7" t="s">
        <v>460</v>
      </c>
      <c r="E4144" s="1">
        <v>0</v>
      </c>
      <c r="G4144" s="2">
        <f t="shared" si="64"/>
        <v>0</v>
      </c>
      <c r="H4144" s="2">
        <v>0</v>
      </c>
    </row>
    <row r="4145" spans="2:8">
      <c r="B4145" s="237" t="s">
        <v>1169</v>
      </c>
      <c r="C4145" s="237" t="s">
        <v>1374</v>
      </c>
      <c r="D4145" s="8" t="s">
        <v>461</v>
      </c>
      <c r="E4145" s="1">
        <v>0</v>
      </c>
      <c r="G4145" s="2">
        <f t="shared" si="64"/>
        <v>0</v>
      </c>
      <c r="H4145" s="2">
        <v>0</v>
      </c>
    </row>
    <row r="4146" spans="2:8">
      <c r="B4146" s="237" t="s">
        <v>1169</v>
      </c>
      <c r="C4146" s="237" t="s">
        <v>1374</v>
      </c>
      <c r="D4146" s="9" t="s">
        <v>462</v>
      </c>
      <c r="E4146" s="1">
        <v>0</v>
      </c>
      <c r="G4146" s="2">
        <f t="shared" si="64"/>
        <v>0</v>
      </c>
      <c r="H4146" s="2">
        <v>0</v>
      </c>
    </row>
    <row r="4147" spans="2:8">
      <c r="B4147" s="237" t="s">
        <v>1169</v>
      </c>
      <c r="C4147" s="237" t="s">
        <v>1374</v>
      </c>
      <c r="D4147" s="10" t="s">
        <v>463</v>
      </c>
      <c r="E4147" s="1">
        <v>0</v>
      </c>
      <c r="G4147" s="2">
        <f t="shared" si="64"/>
        <v>0</v>
      </c>
      <c r="H4147" s="2">
        <v>0</v>
      </c>
    </row>
    <row r="4148" spans="2:8">
      <c r="B4148" s="237" t="s">
        <v>1169</v>
      </c>
      <c r="C4148" s="237" t="s">
        <v>1374</v>
      </c>
      <c r="D4148" s="11" t="s">
        <v>464</v>
      </c>
      <c r="E4148" s="1">
        <v>0</v>
      </c>
      <c r="G4148" s="2">
        <f t="shared" si="64"/>
        <v>0</v>
      </c>
      <c r="H4148" s="2">
        <v>0</v>
      </c>
    </row>
    <row r="4149" spans="2:8">
      <c r="B4149" s="237" t="s">
        <v>1169</v>
      </c>
      <c r="C4149" s="237" t="s">
        <v>1374</v>
      </c>
      <c r="D4149" s="13" t="s">
        <v>465</v>
      </c>
      <c r="E4149" s="1">
        <v>0</v>
      </c>
      <c r="G4149" s="2">
        <f t="shared" si="64"/>
        <v>0</v>
      </c>
      <c r="H4149" s="2">
        <v>0</v>
      </c>
    </row>
    <row r="4150" spans="2:8">
      <c r="B4150" s="237" t="s">
        <v>1169</v>
      </c>
      <c r="C4150" s="237" t="s">
        <v>1374</v>
      </c>
      <c r="D4150" s="12" t="s">
        <v>937</v>
      </c>
      <c r="E4150" s="1">
        <v>0</v>
      </c>
      <c r="G4150" s="2">
        <f t="shared" si="64"/>
        <v>0</v>
      </c>
      <c r="H4150" s="2">
        <v>0</v>
      </c>
    </row>
    <row r="4151" spans="2:8">
      <c r="B4151" s="237" t="s">
        <v>1300</v>
      </c>
      <c r="C4151" s="237" t="s">
        <v>1375</v>
      </c>
      <c r="D4151" s="5" t="s">
        <v>458</v>
      </c>
      <c r="E4151" s="1">
        <v>0</v>
      </c>
      <c r="G4151" s="2">
        <f t="shared" si="64"/>
        <v>0</v>
      </c>
      <c r="H4151" s="2">
        <v>0</v>
      </c>
    </row>
    <row r="4152" spans="2:8">
      <c r="B4152" s="237" t="s">
        <v>1300</v>
      </c>
      <c r="C4152" s="237" t="s">
        <v>1375</v>
      </c>
      <c r="D4152" s="6" t="s">
        <v>459</v>
      </c>
      <c r="E4152" s="1">
        <v>0</v>
      </c>
      <c r="G4152" s="2">
        <f t="shared" si="64"/>
        <v>0</v>
      </c>
      <c r="H4152" s="2">
        <v>0</v>
      </c>
    </row>
    <row r="4153" spans="2:8">
      <c r="B4153" s="237" t="s">
        <v>1300</v>
      </c>
      <c r="C4153" s="237" t="s">
        <v>1375</v>
      </c>
      <c r="D4153" s="7" t="s">
        <v>460</v>
      </c>
      <c r="E4153" s="1">
        <v>0</v>
      </c>
      <c r="G4153" s="2">
        <f t="shared" si="64"/>
        <v>0</v>
      </c>
      <c r="H4153" s="2">
        <v>0</v>
      </c>
    </row>
    <row r="4154" spans="2:8">
      <c r="B4154" s="237" t="s">
        <v>1300</v>
      </c>
      <c r="C4154" s="237" t="s">
        <v>1375</v>
      </c>
      <c r="D4154" s="8" t="s">
        <v>461</v>
      </c>
      <c r="E4154" s="1">
        <v>0</v>
      </c>
      <c r="G4154" s="2">
        <f t="shared" si="64"/>
        <v>0</v>
      </c>
      <c r="H4154" s="2">
        <v>0</v>
      </c>
    </row>
    <row r="4155" spans="2:8">
      <c r="B4155" s="237" t="s">
        <v>1300</v>
      </c>
      <c r="C4155" s="237" t="s">
        <v>1375</v>
      </c>
      <c r="D4155" s="9" t="s">
        <v>462</v>
      </c>
      <c r="E4155" s="1">
        <v>0</v>
      </c>
      <c r="G4155" s="2">
        <f t="shared" si="64"/>
        <v>0</v>
      </c>
      <c r="H4155" s="2">
        <v>0</v>
      </c>
    </row>
    <row r="4156" spans="2:8">
      <c r="B4156" s="237" t="s">
        <v>1300</v>
      </c>
      <c r="C4156" s="237" t="s">
        <v>1375</v>
      </c>
      <c r="D4156" s="10" t="s">
        <v>463</v>
      </c>
      <c r="E4156" s="1">
        <v>0</v>
      </c>
      <c r="G4156" s="2">
        <f t="shared" si="64"/>
        <v>0</v>
      </c>
      <c r="H4156" s="2">
        <v>0</v>
      </c>
    </row>
    <row r="4157" spans="2:8">
      <c r="B4157" s="237" t="s">
        <v>1300</v>
      </c>
      <c r="C4157" s="237" t="s">
        <v>1375</v>
      </c>
      <c r="D4157" s="11" t="s">
        <v>464</v>
      </c>
      <c r="E4157" s="1">
        <v>0</v>
      </c>
      <c r="G4157" s="2">
        <f t="shared" si="64"/>
        <v>0</v>
      </c>
      <c r="H4157" s="2">
        <v>0</v>
      </c>
    </row>
    <row r="4158" spans="2:8">
      <c r="B4158" s="237" t="s">
        <v>1300</v>
      </c>
      <c r="C4158" s="237" t="s">
        <v>1375</v>
      </c>
      <c r="D4158" s="13" t="s">
        <v>465</v>
      </c>
      <c r="E4158" s="1">
        <v>0</v>
      </c>
      <c r="G4158" s="2">
        <f t="shared" si="64"/>
        <v>0</v>
      </c>
      <c r="H4158" s="2">
        <v>0</v>
      </c>
    </row>
    <row r="4159" spans="2:8">
      <c r="B4159" s="237" t="s">
        <v>1300</v>
      </c>
      <c r="C4159" s="237" t="s">
        <v>1375</v>
      </c>
      <c r="D4159" s="12" t="s">
        <v>937</v>
      </c>
      <c r="E4159" s="1">
        <v>0</v>
      </c>
      <c r="G4159" s="2">
        <f t="shared" si="64"/>
        <v>0</v>
      </c>
      <c r="H4159" s="2">
        <v>0</v>
      </c>
    </row>
    <row r="4160" spans="2:8">
      <c r="B4160" s="237" t="s">
        <v>1128</v>
      </c>
      <c r="C4160" s="237" t="s">
        <v>1418</v>
      </c>
      <c r="D4160" s="5" t="s">
        <v>458</v>
      </c>
      <c r="E4160" s="1">
        <v>0</v>
      </c>
      <c r="G4160" s="2">
        <f t="shared" si="64"/>
        <v>0</v>
      </c>
      <c r="H4160" s="2">
        <v>0</v>
      </c>
    </row>
    <row r="4161" spans="2:8">
      <c r="B4161" s="237" t="s">
        <v>1128</v>
      </c>
      <c r="C4161" s="237" t="s">
        <v>1418</v>
      </c>
      <c r="D4161" s="6" t="s">
        <v>459</v>
      </c>
      <c r="E4161" s="1">
        <v>0</v>
      </c>
      <c r="G4161" s="2">
        <f t="shared" si="64"/>
        <v>0</v>
      </c>
      <c r="H4161" s="2">
        <v>0</v>
      </c>
    </row>
    <row r="4162" spans="2:8">
      <c r="B4162" s="237" t="s">
        <v>1128</v>
      </c>
      <c r="C4162" s="237" t="s">
        <v>1418</v>
      </c>
      <c r="D4162" s="7" t="s">
        <v>460</v>
      </c>
      <c r="E4162" s="1">
        <v>0</v>
      </c>
      <c r="G4162" s="2">
        <f t="shared" ref="G4162:G4225" si="65">E4162*F4162</f>
        <v>0</v>
      </c>
      <c r="H4162" s="2">
        <v>0</v>
      </c>
    </row>
    <row r="4163" spans="2:8">
      <c r="B4163" s="237" t="s">
        <v>1128</v>
      </c>
      <c r="C4163" s="237" t="s">
        <v>1418</v>
      </c>
      <c r="D4163" s="8" t="s">
        <v>461</v>
      </c>
      <c r="E4163" s="1">
        <v>0</v>
      </c>
      <c r="G4163" s="2">
        <f t="shared" si="65"/>
        <v>0</v>
      </c>
      <c r="H4163" s="2">
        <v>0</v>
      </c>
    </row>
    <row r="4164" spans="2:8">
      <c r="B4164" s="237" t="s">
        <v>1128</v>
      </c>
      <c r="C4164" s="237" t="s">
        <v>1418</v>
      </c>
      <c r="D4164" s="9" t="s">
        <v>462</v>
      </c>
      <c r="E4164" s="1">
        <v>0</v>
      </c>
      <c r="G4164" s="2">
        <f t="shared" si="65"/>
        <v>0</v>
      </c>
      <c r="H4164" s="2">
        <v>0</v>
      </c>
    </row>
    <row r="4165" spans="2:8">
      <c r="B4165" s="237" t="s">
        <v>1128</v>
      </c>
      <c r="C4165" s="237" t="s">
        <v>1418</v>
      </c>
      <c r="D4165" s="10" t="s">
        <v>463</v>
      </c>
      <c r="E4165" s="1">
        <v>0</v>
      </c>
      <c r="G4165" s="2">
        <f t="shared" si="65"/>
        <v>0</v>
      </c>
      <c r="H4165" s="2">
        <v>0</v>
      </c>
    </row>
    <row r="4166" spans="2:8">
      <c r="B4166" s="237" t="s">
        <v>1128</v>
      </c>
      <c r="C4166" s="237" t="s">
        <v>1418</v>
      </c>
      <c r="D4166" s="11" t="s">
        <v>464</v>
      </c>
      <c r="E4166" s="1">
        <v>0</v>
      </c>
      <c r="G4166" s="2">
        <f t="shared" si="65"/>
        <v>0</v>
      </c>
      <c r="H4166" s="2">
        <v>0</v>
      </c>
    </row>
    <row r="4167" spans="2:8">
      <c r="B4167" s="237" t="s">
        <v>1128</v>
      </c>
      <c r="C4167" s="237" t="s">
        <v>1418</v>
      </c>
      <c r="D4167" s="13" t="s">
        <v>465</v>
      </c>
      <c r="E4167" s="1">
        <v>0</v>
      </c>
      <c r="G4167" s="2">
        <f t="shared" si="65"/>
        <v>0</v>
      </c>
      <c r="H4167" s="2">
        <v>0</v>
      </c>
    </row>
    <row r="4168" spans="2:8">
      <c r="B4168" s="237" t="s">
        <v>1128</v>
      </c>
      <c r="C4168" s="237" t="s">
        <v>1418</v>
      </c>
      <c r="D4168" s="12" t="s">
        <v>937</v>
      </c>
      <c r="E4168" s="1">
        <v>0</v>
      </c>
      <c r="G4168" s="2">
        <f t="shared" si="65"/>
        <v>0</v>
      </c>
      <c r="H4168" s="2">
        <v>0</v>
      </c>
    </row>
    <row r="4169" spans="2:8">
      <c r="B4169" s="237" t="s">
        <v>1113</v>
      </c>
      <c r="C4169" s="237" t="s">
        <v>1376</v>
      </c>
      <c r="D4169" s="5" t="s">
        <v>458</v>
      </c>
      <c r="E4169" s="1">
        <v>0</v>
      </c>
      <c r="G4169" s="2">
        <f t="shared" si="65"/>
        <v>0</v>
      </c>
      <c r="H4169" s="2">
        <v>0</v>
      </c>
    </row>
    <row r="4170" spans="2:8">
      <c r="B4170" s="237" t="s">
        <v>1113</v>
      </c>
      <c r="C4170" s="237" t="s">
        <v>1376</v>
      </c>
      <c r="D4170" s="6" t="s">
        <v>459</v>
      </c>
      <c r="E4170" s="1">
        <v>0</v>
      </c>
      <c r="G4170" s="2">
        <f t="shared" si="65"/>
        <v>0</v>
      </c>
      <c r="H4170" s="2">
        <v>0</v>
      </c>
    </row>
    <row r="4171" spans="2:8">
      <c r="B4171" s="237" t="s">
        <v>1113</v>
      </c>
      <c r="C4171" s="237" t="s">
        <v>1376</v>
      </c>
      <c r="D4171" s="7" t="s">
        <v>460</v>
      </c>
      <c r="E4171" s="1">
        <v>0</v>
      </c>
      <c r="G4171" s="2">
        <f t="shared" si="65"/>
        <v>0</v>
      </c>
      <c r="H4171" s="2">
        <v>0</v>
      </c>
    </row>
    <row r="4172" spans="2:8">
      <c r="B4172" s="237" t="s">
        <v>1113</v>
      </c>
      <c r="C4172" s="237" t="s">
        <v>1376</v>
      </c>
      <c r="D4172" s="8" t="s">
        <v>461</v>
      </c>
      <c r="E4172" s="1">
        <v>0</v>
      </c>
      <c r="G4172" s="2">
        <f t="shared" si="65"/>
        <v>0</v>
      </c>
      <c r="H4172" s="2">
        <v>0</v>
      </c>
    </row>
    <row r="4173" spans="2:8">
      <c r="B4173" s="237" t="s">
        <v>1113</v>
      </c>
      <c r="C4173" s="237" t="s">
        <v>1376</v>
      </c>
      <c r="D4173" s="9" t="s">
        <v>462</v>
      </c>
      <c r="E4173" s="1">
        <v>0</v>
      </c>
      <c r="G4173" s="2">
        <f t="shared" si="65"/>
        <v>0</v>
      </c>
      <c r="H4173" s="2">
        <v>0</v>
      </c>
    </row>
    <row r="4174" spans="2:8">
      <c r="B4174" s="237" t="s">
        <v>1113</v>
      </c>
      <c r="C4174" s="237" t="s">
        <v>1376</v>
      </c>
      <c r="D4174" s="10" t="s">
        <v>463</v>
      </c>
      <c r="E4174" s="1">
        <v>0</v>
      </c>
      <c r="G4174" s="2">
        <f t="shared" si="65"/>
        <v>0</v>
      </c>
      <c r="H4174" s="2">
        <v>0</v>
      </c>
    </row>
    <row r="4175" spans="2:8">
      <c r="B4175" s="237" t="s">
        <v>1113</v>
      </c>
      <c r="C4175" s="237" t="s">
        <v>1376</v>
      </c>
      <c r="D4175" s="11" t="s">
        <v>464</v>
      </c>
      <c r="E4175" s="1">
        <v>0</v>
      </c>
      <c r="G4175" s="2">
        <f t="shared" si="65"/>
        <v>0</v>
      </c>
      <c r="H4175" s="2">
        <v>0</v>
      </c>
    </row>
    <row r="4176" spans="2:8">
      <c r="B4176" s="237" t="s">
        <v>1113</v>
      </c>
      <c r="C4176" s="237" t="s">
        <v>1376</v>
      </c>
      <c r="D4176" s="13" t="s">
        <v>465</v>
      </c>
      <c r="E4176" s="1">
        <v>0</v>
      </c>
      <c r="G4176" s="2">
        <f t="shared" si="65"/>
        <v>0</v>
      </c>
      <c r="H4176" s="2">
        <v>0</v>
      </c>
    </row>
    <row r="4177" spans="2:8">
      <c r="B4177" s="237" t="s">
        <v>1113</v>
      </c>
      <c r="C4177" s="237" t="s">
        <v>1376</v>
      </c>
      <c r="D4177" s="12" t="s">
        <v>937</v>
      </c>
      <c r="E4177" s="1">
        <v>0</v>
      </c>
      <c r="G4177" s="2">
        <f t="shared" si="65"/>
        <v>0</v>
      </c>
      <c r="H4177" s="2">
        <v>0</v>
      </c>
    </row>
    <row r="4178" spans="2:8">
      <c r="B4178" s="237" t="s">
        <v>1121</v>
      </c>
      <c r="C4178" s="237" t="s">
        <v>1377</v>
      </c>
      <c r="D4178" s="5" t="s">
        <v>458</v>
      </c>
      <c r="E4178" s="1">
        <v>0</v>
      </c>
      <c r="G4178" s="2">
        <f t="shared" si="65"/>
        <v>0</v>
      </c>
      <c r="H4178" s="2">
        <v>0</v>
      </c>
    </row>
    <row r="4179" spans="2:8">
      <c r="B4179" s="237" t="s">
        <v>1121</v>
      </c>
      <c r="C4179" s="237" t="s">
        <v>1377</v>
      </c>
      <c r="D4179" s="6" t="s">
        <v>459</v>
      </c>
      <c r="E4179" s="1">
        <v>0</v>
      </c>
      <c r="G4179" s="2">
        <f t="shared" si="65"/>
        <v>0</v>
      </c>
      <c r="H4179" s="2">
        <v>0</v>
      </c>
    </row>
    <row r="4180" spans="2:8">
      <c r="B4180" s="237" t="s">
        <v>1121</v>
      </c>
      <c r="C4180" s="237" t="s">
        <v>1377</v>
      </c>
      <c r="D4180" s="7" t="s">
        <v>460</v>
      </c>
      <c r="E4180" s="1">
        <v>0</v>
      </c>
      <c r="G4180" s="2">
        <f t="shared" si="65"/>
        <v>0</v>
      </c>
      <c r="H4180" s="2">
        <v>0</v>
      </c>
    </row>
    <row r="4181" spans="2:8">
      <c r="B4181" s="237" t="s">
        <v>1121</v>
      </c>
      <c r="C4181" s="237" t="s">
        <v>1377</v>
      </c>
      <c r="D4181" s="8" t="s">
        <v>461</v>
      </c>
      <c r="E4181" s="1">
        <v>0</v>
      </c>
      <c r="G4181" s="2">
        <f t="shared" si="65"/>
        <v>0</v>
      </c>
      <c r="H4181" s="2">
        <v>0</v>
      </c>
    </row>
    <row r="4182" spans="2:8">
      <c r="B4182" s="237" t="s">
        <v>1121</v>
      </c>
      <c r="C4182" s="237" t="s">
        <v>1377</v>
      </c>
      <c r="D4182" s="9" t="s">
        <v>462</v>
      </c>
      <c r="E4182" s="1">
        <v>0</v>
      </c>
      <c r="G4182" s="2">
        <f t="shared" si="65"/>
        <v>0</v>
      </c>
      <c r="H4182" s="2">
        <v>0</v>
      </c>
    </row>
    <row r="4183" spans="2:8">
      <c r="B4183" s="237" t="s">
        <v>1121</v>
      </c>
      <c r="C4183" s="237" t="s">
        <v>1377</v>
      </c>
      <c r="D4183" s="10" t="s">
        <v>463</v>
      </c>
      <c r="E4183" s="1">
        <v>0</v>
      </c>
      <c r="G4183" s="2">
        <f t="shared" si="65"/>
        <v>0</v>
      </c>
      <c r="H4183" s="2">
        <v>0</v>
      </c>
    </row>
    <row r="4184" spans="2:8">
      <c r="B4184" s="237" t="s">
        <v>1121</v>
      </c>
      <c r="C4184" s="237" t="s">
        <v>1377</v>
      </c>
      <c r="D4184" s="11" t="s">
        <v>464</v>
      </c>
      <c r="E4184" s="1">
        <v>0</v>
      </c>
      <c r="G4184" s="2">
        <f t="shared" si="65"/>
        <v>0</v>
      </c>
      <c r="H4184" s="2">
        <v>0</v>
      </c>
    </row>
    <row r="4185" spans="2:8">
      <c r="B4185" s="237" t="s">
        <v>1121</v>
      </c>
      <c r="C4185" s="237" t="s">
        <v>1377</v>
      </c>
      <c r="D4185" s="13" t="s">
        <v>465</v>
      </c>
      <c r="E4185" s="1">
        <v>0</v>
      </c>
      <c r="G4185" s="2">
        <f t="shared" si="65"/>
        <v>0</v>
      </c>
      <c r="H4185" s="2">
        <v>0</v>
      </c>
    </row>
    <row r="4186" spans="2:8">
      <c r="B4186" s="237" t="s">
        <v>1121</v>
      </c>
      <c r="C4186" s="237" t="s">
        <v>1377</v>
      </c>
      <c r="D4186" s="12" t="s">
        <v>937</v>
      </c>
      <c r="E4186" s="1">
        <v>0</v>
      </c>
      <c r="G4186" s="2">
        <f t="shared" si="65"/>
        <v>0</v>
      </c>
      <c r="H4186" s="2">
        <v>0</v>
      </c>
    </row>
    <row r="4187" spans="2:8">
      <c r="B4187" s="237" t="s">
        <v>1140</v>
      </c>
      <c r="C4187" s="237" t="s">
        <v>1378</v>
      </c>
      <c r="D4187" s="5" t="s">
        <v>458</v>
      </c>
      <c r="E4187" s="1">
        <v>0</v>
      </c>
      <c r="G4187" s="2">
        <f t="shared" si="65"/>
        <v>0</v>
      </c>
      <c r="H4187" s="2">
        <v>0</v>
      </c>
    </row>
    <row r="4188" spans="2:8">
      <c r="B4188" s="237" t="s">
        <v>1140</v>
      </c>
      <c r="C4188" s="237" t="s">
        <v>1378</v>
      </c>
      <c r="D4188" s="6" t="s">
        <v>459</v>
      </c>
      <c r="E4188" s="1">
        <v>0</v>
      </c>
      <c r="G4188" s="2">
        <f t="shared" si="65"/>
        <v>0</v>
      </c>
      <c r="H4188" s="2">
        <v>0</v>
      </c>
    </row>
    <row r="4189" spans="2:8">
      <c r="B4189" s="237" t="s">
        <v>1140</v>
      </c>
      <c r="C4189" s="237" t="s">
        <v>1378</v>
      </c>
      <c r="D4189" s="7" t="s">
        <v>460</v>
      </c>
      <c r="E4189" s="1">
        <v>0</v>
      </c>
      <c r="G4189" s="2">
        <f t="shared" si="65"/>
        <v>0</v>
      </c>
      <c r="H4189" s="2">
        <v>0</v>
      </c>
    </row>
    <row r="4190" spans="2:8">
      <c r="B4190" s="237" t="s">
        <v>1140</v>
      </c>
      <c r="C4190" s="237" t="s">
        <v>1378</v>
      </c>
      <c r="D4190" s="8" t="s">
        <v>461</v>
      </c>
      <c r="E4190" s="1">
        <v>0</v>
      </c>
      <c r="G4190" s="2">
        <f t="shared" si="65"/>
        <v>0</v>
      </c>
      <c r="H4190" s="2">
        <v>0</v>
      </c>
    </row>
    <row r="4191" spans="2:8">
      <c r="B4191" s="237" t="s">
        <v>1140</v>
      </c>
      <c r="C4191" s="237" t="s">
        <v>1378</v>
      </c>
      <c r="D4191" s="9" t="s">
        <v>462</v>
      </c>
      <c r="E4191" s="1">
        <v>0</v>
      </c>
      <c r="G4191" s="2">
        <f t="shared" si="65"/>
        <v>0</v>
      </c>
      <c r="H4191" s="2">
        <v>0</v>
      </c>
    </row>
    <row r="4192" spans="2:8">
      <c r="B4192" s="237" t="s">
        <v>1140</v>
      </c>
      <c r="C4192" s="237" t="s">
        <v>1378</v>
      </c>
      <c r="D4192" s="10" t="s">
        <v>463</v>
      </c>
      <c r="E4192" s="1">
        <v>0</v>
      </c>
      <c r="G4192" s="2">
        <f t="shared" si="65"/>
        <v>0</v>
      </c>
      <c r="H4192" s="2">
        <v>0</v>
      </c>
    </row>
    <row r="4193" spans="2:8">
      <c r="B4193" s="237" t="s">
        <v>1140</v>
      </c>
      <c r="C4193" s="237" t="s">
        <v>1378</v>
      </c>
      <c r="D4193" s="11" t="s">
        <v>464</v>
      </c>
      <c r="E4193" s="1">
        <v>0</v>
      </c>
      <c r="G4193" s="2">
        <f t="shared" si="65"/>
        <v>0</v>
      </c>
      <c r="H4193" s="2">
        <v>0</v>
      </c>
    </row>
    <row r="4194" spans="2:8">
      <c r="B4194" s="237" t="s">
        <v>1140</v>
      </c>
      <c r="C4194" s="237" t="s">
        <v>1378</v>
      </c>
      <c r="D4194" s="13" t="s">
        <v>465</v>
      </c>
      <c r="E4194" s="1">
        <v>0</v>
      </c>
      <c r="G4194" s="2">
        <f t="shared" si="65"/>
        <v>0</v>
      </c>
      <c r="H4194" s="2">
        <v>0</v>
      </c>
    </row>
    <row r="4195" spans="2:8">
      <c r="B4195" s="237" t="s">
        <v>1140</v>
      </c>
      <c r="C4195" s="237" t="s">
        <v>1378</v>
      </c>
      <c r="D4195" s="12" t="s">
        <v>937</v>
      </c>
      <c r="E4195" s="1">
        <v>0</v>
      </c>
      <c r="G4195" s="2">
        <f t="shared" si="65"/>
        <v>0</v>
      </c>
      <c r="H4195" s="2">
        <v>0</v>
      </c>
    </row>
    <row r="4196" spans="2:8">
      <c r="B4196" s="237" t="s">
        <v>1165</v>
      </c>
      <c r="C4196" s="237" t="s">
        <v>1379</v>
      </c>
      <c r="D4196" s="5" t="s">
        <v>458</v>
      </c>
      <c r="E4196" s="1">
        <v>0</v>
      </c>
      <c r="G4196" s="2">
        <f t="shared" si="65"/>
        <v>0</v>
      </c>
      <c r="H4196" s="2">
        <v>0</v>
      </c>
    </row>
    <row r="4197" spans="2:8">
      <c r="B4197" s="237" t="s">
        <v>1165</v>
      </c>
      <c r="C4197" s="237" t="s">
        <v>1379</v>
      </c>
      <c r="D4197" s="6" t="s">
        <v>459</v>
      </c>
      <c r="E4197" s="1">
        <v>0</v>
      </c>
      <c r="G4197" s="2">
        <f t="shared" si="65"/>
        <v>0</v>
      </c>
      <c r="H4197" s="2">
        <v>0</v>
      </c>
    </row>
    <row r="4198" spans="2:8">
      <c r="B4198" s="237" t="s">
        <v>1165</v>
      </c>
      <c r="C4198" s="237" t="s">
        <v>1379</v>
      </c>
      <c r="D4198" s="7" t="s">
        <v>460</v>
      </c>
      <c r="E4198" s="1">
        <v>0</v>
      </c>
      <c r="G4198" s="2">
        <f t="shared" si="65"/>
        <v>0</v>
      </c>
      <c r="H4198" s="2">
        <v>0</v>
      </c>
    </row>
    <row r="4199" spans="2:8">
      <c r="B4199" s="237" t="s">
        <v>1165</v>
      </c>
      <c r="C4199" s="237" t="s">
        <v>1379</v>
      </c>
      <c r="D4199" s="8" t="s">
        <v>461</v>
      </c>
      <c r="E4199" s="1">
        <v>0</v>
      </c>
      <c r="G4199" s="2">
        <f t="shared" si="65"/>
        <v>0</v>
      </c>
      <c r="H4199" s="2">
        <v>0</v>
      </c>
    </row>
    <row r="4200" spans="2:8">
      <c r="B4200" s="237" t="s">
        <v>1165</v>
      </c>
      <c r="C4200" s="237" t="s">
        <v>1379</v>
      </c>
      <c r="D4200" s="9" t="s">
        <v>462</v>
      </c>
      <c r="E4200" s="1">
        <v>0</v>
      </c>
      <c r="G4200" s="2">
        <f t="shared" si="65"/>
        <v>0</v>
      </c>
      <c r="H4200" s="2">
        <v>0</v>
      </c>
    </row>
    <row r="4201" spans="2:8">
      <c r="B4201" s="237" t="s">
        <v>1165</v>
      </c>
      <c r="C4201" s="237" t="s">
        <v>1379</v>
      </c>
      <c r="D4201" s="10" t="s">
        <v>463</v>
      </c>
      <c r="E4201" s="1">
        <v>0</v>
      </c>
      <c r="G4201" s="2">
        <f t="shared" si="65"/>
        <v>0</v>
      </c>
      <c r="H4201" s="2">
        <v>0</v>
      </c>
    </row>
    <row r="4202" spans="2:8">
      <c r="B4202" s="237" t="s">
        <v>1165</v>
      </c>
      <c r="C4202" s="237" t="s">
        <v>1379</v>
      </c>
      <c r="D4202" s="11" t="s">
        <v>464</v>
      </c>
      <c r="E4202" s="1">
        <v>0</v>
      </c>
      <c r="G4202" s="2">
        <f t="shared" si="65"/>
        <v>0</v>
      </c>
      <c r="H4202" s="2">
        <v>0</v>
      </c>
    </row>
    <row r="4203" spans="2:8">
      <c r="B4203" s="237" t="s">
        <v>1165</v>
      </c>
      <c r="C4203" s="237" t="s">
        <v>1379</v>
      </c>
      <c r="D4203" s="13" t="s">
        <v>465</v>
      </c>
      <c r="E4203" s="1">
        <v>0</v>
      </c>
      <c r="G4203" s="2">
        <f t="shared" si="65"/>
        <v>0</v>
      </c>
      <c r="H4203" s="2">
        <v>0</v>
      </c>
    </row>
    <row r="4204" spans="2:8">
      <c r="B4204" s="237" t="s">
        <v>1165</v>
      </c>
      <c r="C4204" s="237" t="s">
        <v>1379</v>
      </c>
      <c r="D4204" s="12" t="s">
        <v>937</v>
      </c>
      <c r="E4204" s="1">
        <v>0</v>
      </c>
      <c r="G4204" s="2">
        <f t="shared" si="65"/>
        <v>0</v>
      </c>
      <c r="H4204" s="2">
        <v>0</v>
      </c>
    </row>
    <row r="4205" spans="2:8">
      <c r="B4205" s="237" t="s">
        <v>1130</v>
      </c>
      <c r="C4205" s="237" t="s">
        <v>1380</v>
      </c>
      <c r="D4205" s="5" t="s">
        <v>458</v>
      </c>
      <c r="E4205" s="1">
        <v>0</v>
      </c>
      <c r="G4205" s="2">
        <f t="shared" si="65"/>
        <v>0</v>
      </c>
      <c r="H4205" s="2">
        <v>0</v>
      </c>
    </row>
    <row r="4206" spans="2:8">
      <c r="B4206" s="237" t="s">
        <v>1130</v>
      </c>
      <c r="C4206" s="237" t="s">
        <v>1380</v>
      </c>
      <c r="D4206" s="6" t="s">
        <v>459</v>
      </c>
      <c r="E4206" s="1">
        <v>0</v>
      </c>
      <c r="G4206" s="2">
        <f t="shared" si="65"/>
        <v>0</v>
      </c>
      <c r="H4206" s="2">
        <v>0</v>
      </c>
    </row>
    <row r="4207" spans="2:8">
      <c r="B4207" s="237" t="s">
        <v>1130</v>
      </c>
      <c r="C4207" s="237" t="s">
        <v>1380</v>
      </c>
      <c r="D4207" s="7" t="s">
        <v>460</v>
      </c>
      <c r="E4207" s="1">
        <v>0</v>
      </c>
      <c r="G4207" s="2">
        <f t="shared" si="65"/>
        <v>0</v>
      </c>
      <c r="H4207" s="2">
        <v>0</v>
      </c>
    </row>
    <row r="4208" spans="2:8">
      <c r="B4208" s="237" t="s">
        <v>1130</v>
      </c>
      <c r="C4208" s="237" t="s">
        <v>1380</v>
      </c>
      <c r="D4208" s="8" t="s">
        <v>461</v>
      </c>
      <c r="E4208" s="1">
        <v>0</v>
      </c>
      <c r="G4208" s="2">
        <f t="shared" si="65"/>
        <v>0</v>
      </c>
      <c r="H4208" s="2">
        <v>0</v>
      </c>
    </row>
    <row r="4209" spans="2:8">
      <c r="B4209" s="237" t="s">
        <v>1130</v>
      </c>
      <c r="C4209" s="237" t="s">
        <v>1380</v>
      </c>
      <c r="D4209" s="9" t="s">
        <v>462</v>
      </c>
      <c r="E4209" s="1">
        <v>0</v>
      </c>
      <c r="G4209" s="2">
        <f t="shared" si="65"/>
        <v>0</v>
      </c>
      <c r="H4209" s="2">
        <v>0</v>
      </c>
    </row>
    <row r="4210" spans="2:8">
      <c r="B4210" s="237" t="s">
        <v>1130</v>
      </c>
      <c r="C4210" s="237" t="s">
        <v>1380</v>
      </c>
      <c r="D4210" s="10" t="s">
        <v>463</v>
      </c>
      <c r="E4210" s="1">
        <v>0</v>
      </c>
      <c r="G4210" s="2">
        <f t="shared" si="65"/>
        <v>0</v>
      </c>
      <c r="H4210" s="2">
        <v>0</v>
      </c>
    </row>
    <row r="4211" spans="2:8">
      <c r="B4211" s="237" t="s">
        <v>1130</v>
      </c>
      <c r="C4211" s="237" t="s">
        <v>1380</v>
      </c>
      <c r="D4211" s="11" t="s">
        <v>464</v>
      </c>
      <c r="E4211" s="1">
        <v>0</v>
      </c>
      <c r="G4211" s="2">
        <f t="shared" si="65"/>
        <v>0</v>
      </c>
      <c r="H4211" s="2">
        <v>0</v>
      </c>
    </row>
    <row r="4212" spans="2:8">
      <c r="B4212" s="237" t="s">
        <v>1130</v>
      </c>
      <c r="C4212" s="237" t="s">
        <v>1380</v>
      </c>
      <c r="D4212" s="13" t="s">
        <v>465</v>
      </c>
      <c r="E4212" s="1">
        <v>0</v>
      </c>
      <c r="G4212" s="2">
        <f t="shared" si="65"/>
        <v>0</v>
      </c>
      <c r="H4212" s="2">
        <v>0</v>
      </c>
    </row>
    <row r="4213" spans="2:8">
      <c r="B4213" s="237" t="s">
        <v>1130</v>
      </c>
      <c r="C4213" s="237" t="s">
        <v>1380</v>
      </c>
      <c r="D4213" s="12" t="s">
        <v>937</v>
      </c>
      <c r="E4213" s="1">
        <v>0</v>
      </c>
      <c r="G4213" s="2">
        <f t="shared" si="65"/>
        <v>0</v>
      </c>
      <c r="H4213" s="2">
        <v>0</v>
      </c>
    </row>
    <row r="4214" spans="2:8">
      <c r="B4214" s="237" t="s">
        <v>1174</v>
      </c>
      <c r="C4214" s="237" t="s">
        <v>1381</v>
      </c>
      <c r="D4214" s="5" t="s">
        <v>458</v>
      </c>
      <c r="E4214" s="1">
        <v>0</v>
      </c>
      <c r="G4214" s="2">
        <f t="shared" si="65"/>
        <v>0</v>
      </c>
      <c r="H4214" s="2">
        <v>0</v>
      </c>
    </row>
    <row r="4215" spans="2:8">
      <c r="B4215" s="237" t="s">
        <v>1174</v>
      </c>
      <c r="C4215" s="237" t="s">
        <v>1381</v>
      </c>
      <c r="D4215" s="6" t="s">
        <v>459</v>
      </c>
      <c r="E4215" s="1">
        <v>0</v>
      </c>
      <c r="G4215" s="2">
        <f t="shared" si="65"/>
        <v>0</v>
      </c>
      <c r="H4215" s="2">
        <v>0</v>
      </c>
    </row>
    <row r="4216" spans="2:8">
      <c r="B4216" s="237" t="s">
        <v>1174</v>
      </c>
      <c r="C4216" s="237" t="s">
        <v>1381</v>
      </c>
      <c r="D4216" s="7" t="s">
        <v>460</v>
      </c>
      <c r="E4216" s="1">
        <v>0</v>
      </c>
      <c r="G4216" s="2">
        <f t="shared" si="65"/>
        <v>0</v>
      </c>
      <c r="H4216" s="2">
        <v>0</v>
      </c>
    </row>
    <row r="4217" spans="2:8">
      <c r="B4217" s="237" t="s">
        <v>1174</v>
      </c>
      <c r="C4217" s="237" t="s">
        <v>1381</v>
      </c>
      <c r="D4217" s="8" t="s">
        <v>461</v>
      </c>
      <c r="E4217" s="1">
        <v>0</v>
      </c>
      <c r="G4217" s="2">
        <f t="shared" si="65"/>
        <v>0</v>
      </c>
      <c r="H4217" s="2">
        <v>0</v>
      </c>
    </row>
    <row r="4218" spans="2:8">
      <c r="B4218" s="237" t="s">
        <v>1174</v>
      </c>
      <c r="C4218" s="237" t="s">
        <v>1381</v>
      </c>
      <c r="D4218" s="9" t="s">
        <v>462</v>
      </c>
      <c r="E4218" s="1">
        <v>0</v>
      </c>
      <c r="G4218" s="2">
        <f t="shared" si="65"/>
        <v>0</v>
      </c>
      <c r="H4218" s="2">
        <v>0</v>
      </c>
    </row>
    <row r="4219" spans="2:8">
      <c r="B4219" s="237" t="s">
        <v>1174</v>
      </c>
      <c r="C4219" s="237" t="s">
        <v>1381</v>
      </c>
      <c r="D4219" s="10" t="s">
        <v>463</v>
      </c>
      <c r="E4219" s="1">
        <v>0</v>
      </c>
      <c r="G4219" s="2">
        <f t="shared" si="65"/>
        <v>0</v>
      </c>
      <c r="H4219" s="2">
        <v>0</v>
      </c>
    </row>
    <row r="4220" spans="2:8">
      <c r="B4220" s="237" t="s">
        <v>1174</v>
      </c>
      <c r="C4220" s="237" t="s">
        <v>1381</v>
      </c>
      <c r="D4220" s="11" t="s">
        <v>464</v>
      </c>
      <c r="E4220" s="1">
        <v>0</v>
      </c>
      <c r="G4220" s="2">
        <f t="shared" si="65"/>
        <v>0</v>
      </c>
      <c r="H4220" s="2">
        <v>0</v>
      </c>
    </row>
    <row r="4221" spans="2:8">
      <c r="B4221" s="237" t="s">
        <v>1174</v>
      </c>
      <c r="C4221" s="237" t="s">
        <v>1381</v>
      </c>
      <c r="D4221" s="13" t="s">
        <v>465</v>
      </c>
      <c r="E4221" s="1">
        <v>0</v>
      </c>
      <c r="G4221" s="2">
        <f t="shared" si="65"/>
        <v>0</v>
      </c>
      <c r="H4221" s="2">
        <v>0</v>
      </c>
    </row>
    <row r="4222" spans="2:8">
      <c r="B4222" s="237" t="s">
        <v>1174</v>
      </c>
      <c r="C4222" s="237" t="s">
        <v>1381</v>
      </c>
      <c r="D4222" s="12" t="s">
        <v>937</v>
      </c>
      <c r="E4222" s="1">
        <v>0</v>
      </c>
      <c r="G4222" s="2">
        <f t="shared" si="65"/>
        <v>0</v>
      </c>
      <c r="H4222" s="2">
        <v>0</v>
      </c>
    </row>
    <row r="4223" spans="2:8">
      <c r="B4223" s="237" t="s">
        <v>1133</v>
      </c>
      <c r="C4223" s="237" t="s">
        <v>1382</v>
      </c>
      <c r="D4223" s="5" t="s">
        <v>458</v>
      </c>
      <c r="E4223" s="1">
        <v>0</v>
      </c>
      <c r="G4223" s="2">
        <f t="shared" si="65"/>
        <v>0</v>
      </c>
      <c r="H4223" s="2">
        <v>0</v>
      </c>
    </row>
    <row r="4224" spans="2:8">
      <c r="B4224" s="237" t="s">
        <v>1133</v>
      </c>
      <c r="C4224" s="237" t="s">
        <v>1382</v>
      </c>
      <c r="D4224" s="6" t="s">
        <v>459</v>
      </c>
      <c r="E4224" s="1">
        <v>0</v>
      </c>
      <c r="G4224" s="2">
        <f t="shared" si="65"/>
        <v>0</v>
      </c>
      <c r="H4224" s="2">
        <v>0</v>
      </c>
    </row>
    <row r="4225" spans="2:8">
      <c r="B4225" s="237" t="s">
        <v>1133</v>
      </c>
      <c r="C4225" s="237" t="s">
        <v>1382</v>
      </c>
      <c r="D4225" s="7" t="s">
        <v>460</v>
      </c>
      <c r="E4225" s="1">
        <v>0</v>
      </c>
      <c r="G4225" s="2">
        <f t="shared" si="65"/>
        <v>0</v>
      </c>
      <c r="H4225" s="2">
        <v>0</v>
      </c>
    </row>
    <row r="4226" spans="2:8">
      <c r="B4226" s="237" t="s">
        <v>1133</v>
      </c>
      <c r="C4226" s="237" t="s">
        <v>1382</v>
      </c>
      <c r="D4226" s="8" t="s">
        <v>461</v>
      </c>
      <c r="E4226" s="1">
        <v>0</v>
      </c>
      <c r="G4226" s="2">
        <f t="shared" ref="G4226:G4289" si="66">E4226*F4226</f>
        <v>0</v>
      </c>
      <c r="H4226" s="2">
        <v>0</v>
      </c>
    </row>
    <row r="4227" spans="2:8">
      <c r="B4227" s="237" t="s">
        <v>1133</v>
      </c>
      <c r="C4227" s="237" t="s">
        <v>1382</v>
      </c>
      <c r="D4227" s="9" t="s">
        <v>462</v>
      </c>
      <c r="E4227" s="1">
        <v>0</v>
      </c>
      <c r="G4227" s="2">
        <f t="shared" si="66"/>
        <v>0</v>
      </c>
      <c r="H4227" s="2">
        <v>0</v>
      </c>
    </row>
    <row r="4228" spans="2:8">
      <c r="B4228" s="237" t="s">
        <v>1133</v>
      </c>
      <c r="C4228" s="237" t="s">
        <v>1382</v>
      </c>
      <c r="D4228" s="10" t="s">
        <v>463</v>
      </c>
      <c r="E4228" s="1">
        <v>0</v>
      </c>
      <c r="G4228" s="2">
        <f t="shared" si="66"/>
        <v>0</v>
      </c>
      <c r="H4228" s="2">
        <v>0</v>
      </c>
    </row>
    <row r="4229" spans="2:8">
      <c r="B4229" s="237" t="s">
        <v>1133</v>
      </c>
      <c r="C4229" s="237" t="s">
        <v>1382</v>
      </c>
      <c r="D4229" s="11" t="s">
        <v>464</v>
      </c>
      <c r="E4229" s="1">
        <v>0</v>
      </c>
      <c r="G4229" s="2">
        <f t="shared" si="66"/>
        <v>0</v>
      </c>
      <c r="H4229" s="2">
        <v>0</v>
      </c>
    </row>
    <row r="4230" spans="2:8">
      <c r="B4230" s="237" t="s">
        <v>1133</v>
      </c>
      <c r="C4230" s="237" t="s">
        <v>1382</v>
      </c>
      <c r="D4230" s="13" t="s">
        <v>465</v>
      </c>
      <c r="E4230" s="1">
        <v>0</v>
      </c>
      <c r="G4230" s="2">
        <f t="shared" si="66"/>
        <v>0</v>
      </c>
      <c r="H4230" s="2">
        <v>0</v>
      </c>
    </row>
    <row r="4231" spans="2:8">
      <c r="B4231" s="237" t="s">
        <v>1133</v>
      </c>
      <c r="C4231" s="237" t="s">
        <v>1382</v>
      </c>
      <c r="D4231" s="12" t="s">
        <v>937</v>
      </c>
      <c r="E4231" s="1">
        <v>0</v>
      </c>
      <c r="G4231" s="2">
        <f t="shared" si="66"/>
        <v>0</v>
      </c>
      <c r="H4231" s="2">
        <v>0</v>
      </c>
    </row>
    <row r="4232" spans="2:8">
      <c r="B4232" s="237" t="s">
        <v>1139</v>
      </c>
      <c r="C4232" s="237" t="s">
        <v>1383</v>
      </c>
      <c r="D4232" s="5" t="s">
        <v>458</v>
      </c>
      <c r="E4232" s="1">
        <v>0</v>
      </c>
      <c r="G4232" s="2">
        <f t="shared" si="66"/>
        <v>0</v>
      </c>
      <c r="H4232" s="2">
        <v>0</v>
      </c>
    </row>
    <row r="4233" spans="2:8">
      <c r="B4233" s="237" t="s">
        <v>1139</v>
      </c>
      <c r="C4233" s="237" t="s">
        <v>1383</v>
      </c>
      <c r="D4233" s="6" t="s">
        <v>459</v>
      </c>
      <c r="E4233" s="1">
        <v>0</v>
      </c>
      <c r="G4233" s="2">
        <f t="shared" si="66"/>
        <v>0</v>
      </c>
      <c r="H4233" s="2">
        <v>0</v>
      </c>
    </row>
    <row r="4234" spans="2:8">
      <c r="B4234" s="237" t="s">
        <v>1139</v>
      </c>
      <c r="C4234" s="237" t="s">
        <v>1383</v>
      </c>
      <c r="D4234" s="7" t="s">
        <v>460</v>
      </c>
      <c r="E4234" s="1">
        <v>0</v>
      </c>
      <c r="G4234" s="2">
        <f t="shared" si="66"/>
        <v>0</v>
      </c>
      <c r="H4234" s="2">
        <v>0</v>
      </c>
    </row>
    <row r="4235" spans="2:8">
      <c r="B4235" s="237" t="s">
        <v>1139</v>
      </c>
      <c r="C4235" s="237" t="s">
        <v>1383</v>
      </c>
      <c r="D4235" s="8" t="s">
        <v>461</v>
      </c>
      <c r="E4235" s="1">
        <v>0</v>
      </c>
      <c r="G4235" s="2">
        <f t="shared" si="66"/>
        <v>0</v>
      </c>
      <c r="H4235" s="2">
        <v>0</v>
      </c>
    </row>
    <row r="4236" spans="2:8">
      <c r="B4236" s="237" t="s">
        <v>1139</v>
      </c>
      <c r="C4236" s="237" t="s">
        <v>1383</v>
      </c>
      <c r="D4236" s="9" t="s">
        <v>462</v>
      </c>
      <c r="E4236" s="1">
        <v>0</v>
      </c>
      <c r="G4236" s="2">
        <f t="shared" si="66"/>
        <v>0</v>
      </c>
      <c r="H4236" s="2">
        <v>0</v>
      </c>
    </row>
    <row r="4237" spans="2:8">
      <c r="B4237" s="237" t="s">
        <v>1139</v>
      </c>
      <c r="C4237" s="237" t="s">
        <v>1383</v>
      </c>
      <c r="D4237" s="10" t="s">
        <v>463</v>
      </c>
      <c r="E4237" s="1">
        <v>0</v>
      </c>
      <c r="G4237" s="2">
        <f t="shared" si="66"/>
        <v>0</v>
      </c>
      <c r="H4237" s="2">
        <v>0</v>
      </c>
    </row>
    <row r="4238" spans="2:8">
      <c r="B4238" s="237" t="s">
        <v>1139</v>
      </c>
      <c r="C4238" s="237" t="s">
        <v>1383</v>
      </c>
      <c r="D4238" s="11" t="s">
        <v>464</v>
      </c>
      <c r="E4238" s="1">
        <v>0</v>
      </c>
      <c r="G4238" s="2">
        <f t="shared" si="66"/>
        <v>0</v>
      </c>
      <c r="H4238" s="2">
        <v>0</v>
      </c>
    </row>
    <row r="4239" spans="2:8">
      <c r="B4239" s="237" t="s">
        <v>1139</v>
      </c>
      <c r="C4239" s="237" t="s">
        <v>1383</v>
      </c>
      <c r="D4239" s="13" t="s">
        <v>465</v>
      </c>
      <c r="E4239" s="1">
        <v>0</v>
      </c>
      <c r="G4239" s="2">
        <f t="shared" si="66"/>
        <v>0</v>
      </c>
      <c r="H4239" s="2">
        <v>0</v>
      </c>
    </row>
    <row r="4240" spans="2:8">
      <c r="B4240" s="237" t="s">
        <v>1139</v>
      </c>
      <c r="C4240" s="237" t="s">
        <v>1383</v>
      </c>
      <c r="D4240" s="12" t="s">
        <v>937</v>
      </c>
      <c r="E4240" s="1">
        <v>0</v>
      </c>
      <c r="G4240" s="2">
        <f t="shared" si="66"/>
        <v>0</v>
      </c>
      <c r="H4240" s="2">
        <v>0</v>
      </c>
    </row>
    <row r="4241" spans="2:8">
      <c r="B4241" s="237" t="s">
        <v>1162</v>
      </c>
      <c r="C4241" s="237" t="s">
        <v>1384</v>
      </c>
      <c r="D4241" s="5" t="s">
        <v>458</v>
      </c>
      <c r="E4241" s="1">
        <v>0</v>
      </c>
      <c r="G4241" s="2">
        <f t="shared" si="66"/>
        <v>0</v>
      </c>
      <c r="H4241" s="2">
        <v>0</v>
      </c>
    </row>
    <row r="4242" spans="2:8">
      <c r="B4242" s="237" t="s">
        <v>1162</v>
      </c>
      <c r="C4242" s="237" t="s">
        <v>1384</v>
      </c>
      <c r="D4242" s="6" t="s">
        <v>459</v>
      </c>
      <c r="E4242" s="1">
        <v>0</v>
      </c>
      <c r="G4242" s="2">
        <f t="shared" si="66"/>
        <v>0</v>
      </c>
      <c r="H4242" s="2">
        <v>0</v>
      </c>
    </row>
    <row r="4243" spans="2:8">
      <c r="B4243" s="237" t="s">
        <v>1162</v>
      </c>
      <c r="C4243" s="237" t="s">
        <v>1384</v>
      </c>
      <c r="D4243" s="7" t="s">
        <v>460</v>
      </c>
      <c r="E4243" s="1">
        <v>0</v>
      </c>
      <c r="G4243" s="2">
        <f t="shared" si="66"/>
        <v>0</v>
      </c>
      <c r="H4243" s="2">
        <v>0</v>
      </c>
    </row>
    <row r="4244" spans="2:8">
      <c r="B4244" s="237" t="s">
        <v>1162</v>
      </c>
      <c r="C4244" s="237" t="s">
        <v>1384</v>
      </c>
      <c r="D4244" s="8" t="s">
        <v>461</v>
      </c>
      <c r="E4244" s="1">
        <v>0</v>
      </c>
      <c r="G4244" s="2">
        <f t="shared" si="66"/>
        <v>0</v>
      </c>
      <c r="H4244" s="2">
        <v>0</v>
      </c>
    </row>
    <row r="4245" spans="2:8">
      <c r="B4245" s="237" t="s">
        <v>1162</v>
      </c>
      <c r="C4245" s="237" t="s">
        <v>1384</v>
      </c>
      <c r="D4245" s="9" t="s">
        <v>462</v>
      </c>
      <c r="E4245" s="1">
        <v>0</v>
      </c>
      <c r="G4245" s="2">
        <f t="shared" si="66"/>
        <v>0</v>
      </c>
      <c r="H4245" s="2">
        <v>0</v>
      </c>
    </row>
    <row r="4246" spans="2:8">
      <c r="B4246" s="237" t="s">
        <v>1162</v>
      </c>
      <c r="C4246" s="237" t="s">
        <v>1384</v>
      </c>
      <c r="D4246" s="10" t="s">
        <v>463</v>
      </c>
      <c r="E4246" s="1">
        <v>0</v>
      </c>
      <c r="G4246" s="2">
        <f t="shared" si="66"/>
        <v>0</v>
      </c>
      <c r="H4246" s="2">
        <v>0</v>
      </c>
    </row>
    <row r="4247" spans="2:8">
      <c r="B4247" s="237" t="s">
        <v>1162</v>
      </c>
      <c r="C4247" s="237" t="s">
        <v>1384</v>
      </c>
      <c r="D4247" s="11" t="s">
        <v>464</v>
      </c>
      <c r="E4247" s="1">
        <v>0</v>
      </c>
      <c r="G4247" s="2">
        <f t="shared" si="66"/>
        <v>0</v>
      </c>
      <c r="H4247" s="2">
        <v>0</v>
      </c>
    </row>
    <row r="4248" spans="2:8">
      <c r="B4248" s="237" t="s">
        <v>1162</v>
      </c>
      <c r="C4248" s="237" t="s">
        <v>1384</v>
      </c>
      <c r="D4248" s="13" t="s">
        <v>465</v>
      </c>
      <c r="E4248" s="1">
        <v>0</v>
      </c>
      <c r="G4248" s="2">
        <f t="shared" si="66"/>
        <v>0</v>
      </c>
      <c r="H4248" s="2">
        <v>0</v>
      </c>
    </row>
    <row r="4249" spans="2:8">
      <c r="B4249" s="237" t="s">
        <v>1162</v>
      </c>
      <c r="C4249" s="237" t="s">
        <v>1384</v>
      </c>
      <c r="D4249" s="12" t="s">
        <v>937</v>
      </c>
      <c r="E4249" s="1">
        <v>0</v>
      </c>
      <c r="G4249" s="2">
        <f t="shared" si="66"/>
        <v>0</v>
      </c>
      <c r="H4249" s="2">
        <v>0</v>
      </c>
    </row>
    <row r="4250" spans="2:8">
      <c r="B4250" s="237" t="s">
        <v>1134</v>
      </c>
      <c r="C4250" s="237" t="s">
        <v>1385</v>
      </c>
      <c r="D4250" s="5" t="s">
        <v>458</v>
      </c>
      <c r="E4250" s="1">
        <v>0</v>
      </c>
      <c r="G4250" s="2">
        <f t="shared" si="66"/>
        <v>0</v>
      </c>
      <c r="H4250" s="2">
        <v>0</v>
      </c>
    </row>
    <row r="4251" spans="2:8">
      <c r="B4251" s="237" t="s">
        <v>1134</v>
      </c>
      <c r="C4251" s="237" t="s">
        <v>1385</v>
      </c>
      <c r="D4251" s="6" t="s">
        <v>459</v>
      </c>
      <c r="E4251" s="1">
        <v>0</v>
      </c>
      <c r="G4251" s="2">
        <f t="shared" si="66"/>
        <v>0</v>
      </c>
      <c r="H4251" s="2">
        <v>0</v>
      </c>
    </row>
    <row r="4252" spans="2:8">
      <c r="B4252" s="237" t="s">
        <v>1134</v>
      </c>
      <c r="C4252" s="237" t="s">
        <v>1385</v>
      </c>
      <c r="D4252" s="7" t="s">
        <v>460</v>
      </c>
      <c r="E4252" s="1">
        <v>0</v>
      </c>
      <c r="G4252" s="2">
        <f t="shared" si="66"/>
        <v>0</v>
      </c>
      <c r="H4252" s="2">
        <v>0</v>
      </c>
    </row>
    <row r="4253" spans="2:8">
      <c r="B4253" s="237" t="s">
        <v>1134</v>
      </c>
      <c r="C4253" s="237" t="s">
        <v>1385</v>
      </c>
      <c r="D4253" s="8" t="s">
        <v>461</v>
      </c>
      <c r="E4253" s="1">
        <v>0</v>
      </c>
      <c r="G4253" s="2">
        <f t="shared" si="66"/>
        <v>0</v>
      </c>
      <c r="H4253" s="2">
        <v>0</v>
      </c>
    </row>
    <row r="4254" spans="2:8">
      <c r="B4254" s="237" t="s">
        <v>1134</v>
      </c>
      <c r="C4254" s="237" t="s">
        <v>1385</v>
      </c>
      <c r="D4254" s="9" t="s">
        <v>462</v>
      </c>
      <c r="E4254" s="1">
        <v>0</v>
      </c>
      <c r="G4254" s="2">
        <f t="shared" si="66"/>
        <v>0</v>
      </c>
      <c r="H4254" s="2">
        <v>0</v>
      </c>
    </row>
    <row r="4255" spans="2:8">
      <c r="B4255" s="237" t="s">
        <v>1134</v>
      </c>
      <c r="C4255" s="237" t="s">
        <v>1385</v>
      </c>
      <c r="D4255" s="10" t="s">
        <v>463</v>
      </c>
      <c r="E4255" s="1">
        <v>0</v>
      </c>
      <c r="G4255" s="2">
        <f t="shared" si="66"/>
        <v>0</v>
      </c>
      <c r="H4255" s="2">
        <v>0</v>
      </c>
    </row>
    <row r="4256" spans="2:8">
      <c r="B4256" s="237" t="s">
        <v>1134</v>
      </c>
      <c r="C4256" s="237" t="s">
        <v>1385</v>
      </c>
      <c r="D4256" s="11" t="s">
        <v>464</v>
      </c>
      <c r="E4256" s="1">
        <v>0</v>
      </c>
      <c r="G4256" s="2">
        <f t="shared" si="66"/>
        <v>0</v>
      </c>
      <c r="H4256" s="2">
        <v>0</v>
      </c>
    </row>
    <row r="4257" spans="2:8">
      <c r="B4257" s="237" t="s">
        <v>1134</v>
      </c>
      <c r="C4257" s="237" t="s">
        <v>1385</v>
      </c>
      <c r="D4257" s="13" t="s">
        <v>465</v>
      </c>
      <c r="E4257" s="1">
        <v>0</v>
      </c>
      <c r="G4257" s="2">
        <f t="shared" si="66"/>
        <v>0</v>
      </c>
      <c r="H4257" s="2">
        <v>0</v>
      </c>
    </row>
    <row r="4258" spans="2:8">
      <c r="B4258" s="237" t="s">
        <v>1134</v>
      </c>
      <c r="C4258" s="237" t="s">
        <v>1385</v>
      </c>
      <c r="D4258" s="12" t="s">
        <v>937</v>
      </c>
      <c r="E4258" s="1">
        <v>0</v>
      </c>
      <c r="G4258" s="2">
        <f t="shared" si="66"/>
        <v>0</v>
      </c>
      <c r="H4258" s="2">
        <v>0</v>
      </c>
    </row>
    <row r="4259" spans="2:8">
      <c r="B4259" s="237" t="s">
        <v>1095</v>
      </c>
      <c r="C4259" s="237" t="s">
        <v>1386</v>
      </c>
      <c r="D4259" s="5" t="s">
        <v>458</v>
      </c>
      <c r="E4259" s="1">
        <v>0</v>
      </c>
      <c r="G4259" s="2">
        <f t="shared" si="66"/>
        <v>0</v>
      </c>
      <c r="H4259" s="2">
        <v>0</v>
      </c>
    </row>
    <row r="4260" spans="2:8">
      <c r="B4260" s="237" t="s">
        <v>1095</v>
      </c>
      <c r="C4260" s="237" t="s">
        <v>1386</v>
      </c>
      <c r="D4260" s="6" t="s">
        <v>459</v>
      </c>
      <c r="E4260" s="1">
        <v>0</v>
      </c>
      <c r="G4260" s="2">
        <f t="shared" si="66"/>
        <v>0</v>
      </c>
      <c r="H4260" s="2">
        <v>0</v>
      </c>
    </row>
    <row r="4261" spans="2:8">
      <c r="B4261" s="237" t="s">
        <v>1095</v>
      </c>
      <c r="C4261" s="237" t="s">
        <v>1386</v>
      </c>
      <c r="D4261" s="7" t="s">
        <v>460</v>
      </c>
      <c r="E4261" s="1">
        <v>0</v>
      </c>
      <c r="G4261" s="2">
        <f t="shared" si="66"/>
        <v>0</v>
      </c>
      <c r="H4261" s="2">
        <v>0</v>
      </c>
    </row>
    <row r="4262" spans="2:8">
      <c r="B4262" s="237" t="s">
        <v>1095</v>
      </c>
      <c r="C4262" s="237" t="s">
        <v>1386</v>
      </c>
      <c r="D4262" s="8" t="s">
        <v>461</v>
      </c>
      <c r="E4262" s="1">
        <v>0</v>
      </c>
      <c r="G4262" s="2">
        <f t="shared" si="66"/>
        <v>0</v>
      </c>
      <c r="H4262" s="2">
        <v>0</v>
      </c>
    </row>
    <row r="4263" spans="2:8">
      <c r="B4263" s="237" t="s">
        <v>1095</v>
      </c>
      <c r="C4263" s="237" t="s">
        <v>1386</v>
      </c>
      <c r="D4263" s="9" t="s">
        <v>462</v>
      </c>
      <c r="E4263" s="1">
        <v>0</v>
      </c>
      <c r="G4263" s="2">
        <f t="shared" si="66"/>
        <v>0</v>
      </c>
      <c r="H4263" s="2">
        <v>0</v>
      </c>
    </row>
    <row r="4264" spans="2:8">
      <c r="B4264" s="237" t="s">
        <v>1095</v>
      </c>
      <c r="C4264" s="237" t="s">
        <v>1386</v>
      </c>
      <c r="D4264" s="10" t="s">
        <v>463</v>
      </c>
      <c r="E4264" s="1">
        <v>0</v>
      </c>
      <c r="G4264" s="2">
        <f t="shared" si="66"/>
        <v>0</v>
      </c>
      <c r="H4264" s="2">
        <v>0</v>
      </c>
    </row>
    <row r="4265" spans="2:8">
      <c r="B4265" s="237" t="s">
        <v>1095</v>
      </c>
      <c r="C4265" s="237" t="s">
        <v>1386</v>
      </c>
      <c r="D4265" s="11" t="s">
        <v>464</v>
      </c>
      <c r="E4265" s="1">
        <v>0</v>
      </c>
      <c r="G4265" s="2">
        <f t="shared" si="66"/>
        <v>0</v>
      </c>
      <c r="H4265" s="2">
        <v>0</v>
      </c>
    </row>
    <row r="4266" spans="2:8">
      <c r="B4266" s="237" t="s">
        <v>1095</v>
      </c>
      <c r="C4266" s="237" t="s">
        <v>1386</v>
      </c>
      <c r="D4266" s="13" t="s">
        <v>465</v>
      </c>
      <c r="E4266" s="1">
        <v>0</v>
      </c>
      <c r="G4266" s="2">
        <f t="shared" si="66"/>
        <v>0</v>
      </c>
      <c r="H4266" s="2">
        <v>0</v>
      </c>
    </row>
    <row r="4267" spans="2:8">
      <c r="B4267" s="237" t="s">
        <v>1095</v>
      </c>
      <c r="C4267" s="237" t="s">
        <v>1386</v>
      </c>
      <c r="D4267" s="12" t="s">
        <v>937</v>
      </c>
      <c r="E4267" s="1">
        <v>0</v>
      </c>
      <c r="G4267" s="2">
        <f t="shared" si="66"/>
        <v>0</v>
      </c>
      <c r="H4267" s="2">
        <v>0</v>
      </c>
    </row>
    <row r="4268" spans="2:8">
      <c r="B4268" s="237" t="s">
        <v>1099</v>
      </c>
      <c r="C4268" s="237" t="s">
        <v>1387</v>
      </c>
      <c r="D4268" s="5" t="s">
        <v>458</v>
      </c>
      <c r="E4268" s="1">
        <v>0</v>
      </c>
      <c r="G4268" s="2">
        <f t="shared" si="66"/>
        <v>0</v>
      </c>
      <c r="H4268" s="2">
        <v>0</v>
      </c>
    </row>
    <row r="4269" spans="2:8">
      <c r="B4269" s="237" t="s">
        <v>1099</v>
      </c>
      <c r="C4269" s="237" t="s">
        <v>1387</v>
      </c>
      <c r="D4269" s="6" t="s">
        <v>459</v>
      </c>
      <c r="E4269" s="1">
        <v>0</v>
      </c>
      <c r="G4269" s="2">
        <f t="shared" si="66"/>
        <v>0</v>
      </c>
      <c r="H4269" s="2">
        <v>0</v>
      </c>
    </row>
    <row r="4270" spans="2:8">
      <c r="B4270" s="237" t="s">
        <v>1099</v>
      </c>
      <c r="C4270" s="237" t="s">
        <v>1387</v>
      </c>
      <c r="D4270" s="7" t="s">
        <v>460</v>
      </c>
      <c r="E4270" s="1">
        <v>0</v>
      </c>
      <c r="G4270" s="2">
        <f t="shared" si="66"/>
        <v>0</v>
      </c>
      <c r="H4270" s="2">
        <v>0</v>
      </c>
    </row>
    <row r="4271" spans="2:8">
      <c r="B4271" s="237" t="s">
        <v>1099</v>
      </c>
      <c r="C4271" s="237" t="s">
        <v>1387</v>
      </c>
      <c r="D4271" s="8" t="s">
        <v>461</v>
      </c>
      <c r="E4271" s="1">
        <v>0</v>
      </c>
      <c r="G4271" s="2">
        <f t="shared" si="66"/>
        <v>0</v>
      </c>
      <c r="H4271" s="2">
        <v>0</v>
      </c>
    </row>
    <row r="4272" spans="2:8">
      <c r="B4272" s="237" t="s">
        <v>1099</v>
      </c>
      <c r="C4272" s="237" t="s">
        <v>1387</v>
      </c>
      <c r="D4272" s="9" t="s">
        <v>462</v>
      </c>
      <c r="E4272" s="1">
        <v>0</v>
      </c>
      <c r="G4272" s="2">
        <f t="shared" si="66"/>
        <v>0</v>
      </c>
      <c r="H4272" s="2">
        <v>0</v>
      </c>
    </row>
    <row r="4273" spans="2:8">
      <c r="B4273" s="237" t="s">
        <v>1099</v>
      </c>
      <c r="C4273" s="237" t="s">
        <v>1387</v>
      </c>
      <c r="D4273" s="10" t="s">
        <v>463</v>
      </c>
      <c r="E4273" s="1">
        <v>0</v>
      </c>
      <c r="G4273" s="2">
        <f t="shared" si="66"/>
        <v>0</v>
      </c>
      <c r="H4273" s="2">
        <v>0</v>
      </c>
    </row>
    <row r="4274" spans="2:8">
      <c r="B4274" s="237" t="s">
        <v>1099</v>
      </c>
      <c r="C4274" s="237" t="s">
        <v>1387</v>
      </c>
      <c r="D4274" s="11" t="s">
        <v>464</v>
      </c>
      <c r="E4274" s="1">
        <v>0</v>
      </c>
      <c r="G4274" s="2">
        <f t="shared" si="66"/>
        <v>0</v>
      </c>
      <c r="H4274" s="2">
        <v>0</v>
      </c>
    </row>
    <row r="4275" spans="2:8">
      <c r="B4275" s="237" t="s">
        <v>1099</v>
      </c>
      <c r="C4275" s="237" t="s">
        <v>1387</v>
      </c>
      <c r="D4275" s="13" t="s">
        <v>465</v>
      </c>
      <c r="E4275" s="1">
        <v>0</v>
      </c>
      <c r="G4275" s="2">
        <f t="shared" si="66"/>
        <v>0</v>
      </c>
      <c r="H4275" s="2">
        <v>0</v>
      </c>
    </row>
    <row r="4276" spans="2:8">
      <c r="B4276" s="237" t="s">
        <v>1099</v>
      </c>
      <c r="C4276" s="237" t="s">
        <v>1387</v>
      </c>
      <c r="D4276" s="12" t="s">
        <v>937</v>
      </c>
      <c r="E4276" s="1">
        <v>0</v>
      </c>
      <c r="G4276" s="2">
        <f t="shared" si="66"/>
        <v>0</v>
      </c>
      <c r="H4276" s="2">
        <v>0</v>
      </c>
    </row>
    <row r="4277" spans="2:8">
      <c r="B4277" s="237" t="s">
        <v>1103</v>
      </c>
      <c r="C4277" s="237" t="s">
        <v>1388</v>
      </c>
      <c r="D4277" s="5" t="s">
        <v>458</v>
      </c>
      <c r="E4277" s="1">
        <v>0</v>
      </c>
      <c r="G4277" s="2">
        <f t="shared" si="66"/>
        <v>0</v>
      </c>
      <c r="H4277" s="2">
        <v>0</v>
      </c>
    </row>
    <row r="4278" spans="2:8">
      <c r="B4278" s="237" t="s">
        <v>1103</v>
      </c>
      <c r="C4278" s="237" t="s">
        <v>1388</v>
      </c>
      <c r="D4278" s="6" t="s">
        <v>459</v>
      </c>
      <c r="E4278" s="1">
        <v>0</v>
      </c>
      <c r="G4278" s="2">
        <f t="shared" si="66"/>
        <v>0</v>
      </c>
      <c r="H4278" s="2">
        <v>0</v>
      </c>
    </row>
    <row r="4279" spans="2:8">
      <c r="B4279" s="237" t="s">
        <v>1103</v>
      </c>
      <c r="C4279" s="237" t="s">
        <v>1388</v>
      </c>
      <c r="D4279" s="7" t="s">
        <v>460</v>
      </c>
      <c r="E4279" s="1">
        <v>0</v>
      </c>
      <c r="G4279" s="2">
        <f t="shared" si="66"/>
        <v>0</v>
      </c>
      <c r="H4279" s="2">
        <v>0</v>
      </c>
    </row>
    <row r="4280" spans="2:8">
      <c r="B4280" s="237" t="s">
        <v>1103</v>
      </c>
      <c r="C4280" s="237" t="s">
        <v>1388</v>
      </c>
      <c r="D4280" s="8" t="s">
        <v>461</v>
      </c>
      <c r="E4280" s="1">
        <v>0</v>
      </c>
      <c r="G4280" s="2">
        <f t="shared" si="66"/>
        <v>0</v>
      </c>
      <c r="H4280" s="2">
        <v>0</v>
      </c>
    </row>
    <row r="4281" spans="2:8">
      <c r="B4281" s="237" t="s">
        <v>1103</v>
      </c>
      <c r="C4281" s="237" t="s">
        <v>1388</v>
      </c>
      <c r="D4281" s="9" t="s">
        <v>462</v>
      </c>
      <c r="E4281" s="1">
        <v>0</v>
      </c>
      <c r="G4281" s="2">
        <f t="shared" si="66"/>
        <v>0</v>
      </c>
      <c r="H4281" s="2">
        <v>0</v>
      </c>
    </row>
    <row r="4282" spans="2:8">
      <c r="B4282" s="237" t="s">
        <v>1103</v>
      </c>
      <c r="C4282" s="237" t="s">
        <v>1388</v>
      </c>
      <c r="D4282" s="10" t="s">
        <v>463</v>
      </c>
      <c r="E4282" s="1">
        <v>0</v>
      </c>
      <c r="G4282" s="2">
        <f t="shared" si="66"/>
        <v>0</v>
      </c>
      <c r="H4282" s="2">
        <v>0</v>
      </c>
    </row>
    <row r="4283" spans="2:8">
      <c r="B4283" s="237" t="s">
        <v>1103</v>
      </c>
      <c r="C4283" s="237" t="s">
        <v>1388</v>
      </c>
      <c r="D4283" s="11" t="s">
        <v>464</v>
      </c>
      <c r="E4283" s="1">
        <v>0</v>
      </c>
      <c r="G4283" s="2">
        <f t="shared" si="66"/>
        <v>0</v>
      </c>
      <c r="H4283" s="2">
        <v>0</v>
      </c>
    </row>
    <row r="4284" spans="2:8">
      <c r="B4284" s="237" t="s">
        <v>1103</v>
      </c>
      <c r="C4284" s="237" t="s">
        <v>1388</v>
      </c>
      <c r="D4284" s="13" t="s">
        <v>465</v>
      </c>
      <c r="E4284" s="1">
        <v>0</v>
      </c>
      <c r="G4284" s="2">
        <f t="shared" si="66"/>
        <v>0</v>
      </c>
      <c r="H4284" s="2">
        <v>0</v>
      </c>
    </row>
    <row r="4285" spans="2:8">
      <c r="B4285" s="237" t="s">
        <v>1103</v>
      </c>
      <c r="C4285" s="237" t="s">
        <v>1388</v>
      </c>
      <c r="D4285" s="12" t="s">
        <v>937</v>
      </c>
      <c r="E4285" s="1">
        <v>0</v>
      </c>
      <c r="G4285" s="2">
        <f t="shared" si="66"/>
        <v>0</v>
      </c>
      <c r="H4285" s="2">
        <v>0</v>
      </c>
    </row>
    <row r="4286" spans="2:8">
      <c r="B4286" s="237" t="s">
        <v>1102</v>
      </c>
      <c r="C4286" s="237" t="s">
        <v>1389</v>
      </c>
      <c r="D4286" s="5" t="s">
        <v>458</v>
      </c>
      <c r="E4286" s="1">
        <v>0</v>
      </c>
      <c r="G4286" s="2">
        <f t="shared" si="66"/>
        <v>0</v>
      </c>
      <c r="H4286" s="2">
        <v>0</v>
      </c>
    </row>
    <row r="4287" spans="2:8">
      <c r="B4287" s="237" t="s">
        <v>1102</v>
      </c>
      <c r="C4287" s="237" t="s">
        <v>1389</v>
      </c>
      <c r="D4287" s="6" t="s">
        <v>459</v>
      </c>
      <c r="E4287" s="1">
        <v>0</v>
      </c>
      <c r="G4287" s="2">
        <f t="shared" si="66"/>
        <v>0</v>
      </c>
      <c r="H4287" s="2">
        <v>0</v>
      </c>
    </row>
    <row r="4288" spans="2:8">
      <c r="B4288" s="237" t="s">
        <v>1102</v>
      </c>
      <c r="C4288" s="237" t="s">
        <v>1389</v>
      </c>
      <c r="D4288" s="7" t="s">
        <v>460</v>
      </c>
      <c r="E4288" s="1">
        <v>0</v>
      </c>
      <c r="G4288" s="2">
        <f t="shared" si="66"/>
        <v>0</v>
      </c>
      <c r="H4288" s="2">
        <v>0</v>
      </c>
    </row>
    <row r="4289" spans="2:8">
      <c r="B4289" s="237" t="s">
        <v>1102</v>
      </c>
      <c r="C4289" s="237" t="s">
        <v>1389</v>
      </c>
      <c r="D4289" s="8" t="s">
        <v>461</v>
      </c>
      <c r="E4289" s="1">
        <v>0</v>
      </c>
      <c r="G4289" s="2">
        <f t="shared" si="66"/>
        <v>0</v>
      </c>
      <c r="H4289" s="2">
        <v>0</v>
      </c>
    </row>
    <row r="4290" spans="2:8">
      <c r="B4290" s="237" t="s">
        <v>1102</v>
      </c>
      <c r="C4290" s="237" t="s">
        <v>1389</v>
      </c>
      <c r="D4290" s="9" t="s">
        <v>462</v>
      </c>
      <c r="E4290" s="1">
        <v>0</v>
      </c>
      <c r="G4290" s="2">
        <f t="shared" ref="G4290:G4353" si="67">E4290*F4290</f>
        <v>0</v>
      </c>
      <c r="H4290" s="2">
        <v>0</v>
      </c>
    </row>
    <row r="4291" spans="2:8">
      <c r="B4291" s="237" t="s">
        <v>1102</v>
      </c>
      <c r="C4291" s="237" t="s">
        <v>1389</v>
      </c>
      <c r="D4291" s="10" t="s">
        <v>463</v>
      </c>
      <c r="E4291" s="1">
        <v>0</v>
      </c>
      <c r="G4291" s="2">
        <f t="shared" si="67"/>
        <v>0</v>
      </c>
      <c r="H4291" s="2">
        <v>0</v>
      </c>
    </row>
    <row r="4292" spans="2:8">
      <c r="B4292" s="237" t="s">
        <v>1102</v>
      </c>
      <c r="C4292" s="237" t="s">
        <v>1389</v>
      </c>
      <c r="D4292" s="11" t="s">
        <v>464</v>
      </c>
      <c r="E4292" s="1">
        <v>0</v>
      </c>
      <c r="G4292" s="2">
        <f t="shared" si="67"/>
        <v>0</v>
      </c>
      <c r="H4292" s="2">
        <v>0</v>
      </c>
    </row>
    <row r="4293" spans="2:8">
      <c r="B4293" s="237" t="s">
        <v>1102</v>
      </c>
      <c r="C4293" s="237" t="s">
        <v>1389</v>
      </c>
      <c r="D4293" s="13" t="s">
        <v>465</v>
      </c>
      <c r="E4293" s="1">
        <v>0</v>
      </c>
      <c r="G4293" s="2">
        <f t="shared" si="67"/>
        <v>0</v>
      </c>
      <c r="H4293" s="2">
        <v>0</v>
      </c>
    </row>
    <row r="4294" spans="2:8">
      <c r="B4294" s="237" t="s">
        <v>1102</v>
      </c>
      <c r="C4294" s="237" t="s">
        <v>1389</v>
      </c>
      <c r="D4294" s="12" t="s">
        <v>937</v>
      </c>
      <c r="E4294" s="1">
        <v>0</v>
      </c>
      <c r="G4294" s="2">
        <f t="shared" si="67"/>
        <v>0</v>
      </c>
      <c r="H4294" s="2">
        <v>0</v>
      </c>
    </row>
    <row r="4295" spans="2:8">
      <c r="B4295" s="237" t="s">
        <v>1177</v>
      </c>
      <c r="C4295" s="237" t="s">
        <v>1390</v>
      </c>
      <c r="D4295" s="5" t="s">
        <v>458</v>
      </c>
      <c r="E4295" s="1">
        <v>0</v>
      </c>
      <c r="G4295" s="2">
        <f t="shared" si="67"/>
        <v>0</v>
      </c>
      <c r="H4295" s="2">
        <v>0</v>
      </c>
    </row>
    <row r="4296" spans="2:8">
      <c r="B4296" s="237" t="s">
        <v>1177</v>
      </c>
      <c r="C4296" s="237" t="s">
        <v>1390</v>
      </c>
      <c r="D4296" s="6" t="s">
        <v>459</v>
      </c>
      <c r="E4296" s="1">
        <v>0</v>
      </c>
      <c r="G4296" s="2">
        <f t="shared" si="67"/>
        <v>0</v>
      </c>
      <c r="H4296" s="2">
        <v>0</v>
      </c>
    </row>
    <row r="4297" spans="2:8">
      <c r="B4297" s="237" t="s">
        <v>1177</v>
      </c>
      <c r="C4297" s="237" t="s">
        <v>1390</v>
      </c>
      <c r="D4297" s="7" t="s">
        <v>460</v>
      </c>
      <c r="E4297" s="1">
        <v>0</v>
      </c>
      <c r="G4297" s="2">
        <f t="shared" si="67"/>
        <v>0</v>
      </c>
      <c r="H4297" s="2">
        <v>0</v>
      </c>
    </row>
    <row r="4298" spans="2:8">
      <c r="B4298" s="237" t="s">
        <v>1177</v>
      </c>
      <c r="C4298" s="237" t="s">
        <v>1390</v>
      </c>
      <c r="D4298" s="8" t="s">
        <v>461</v>
      </c>
      <c r="E4298" s="1">
        <v>0</v>
      </c>
      <c r="G4298" s="2">
        <f t="shared" si="67"/>
        <v>0</v>
      </c>
      <c r="H4298" s="2">
        <v>0</v>
      </c>
    </row>
    <row r="4299" spans="2:8">
      <c r="B4299" s="237" t="s">
        <v>1177</v>
      </c>
      <c r="C4299" s="237" t="s">
        <v>1390</v>
      </c>
      <c r="D4299" s="9" t="s">
        <v>462</v>
      </c>
      <c r="E4299" s="1">
        <v>0</v>
      </c>
      <c r="G4299" s="2">
        <f t="shared" si="67"/>
        <v>0</v>
      </c>
      <c r="H4299" s="2">
        <v>0</v>
      </c>
    </row>
    <row r="4300" spans="2:8">
      <c r="B4300" s="237" t="s">
        <v>1177</v>
      </c>
      <c r="C4300" s="237" t="s">
        <v>1390</v>
      </c>
      <c r="D4300" s="10" t="s">
        <v>463</v>
      </c>
      <c r="E4300" s="1">
        <v>0</v>
      </c>
      <c r="G4300" s="2">
        <f t="shared" si="67"/>
        <v>0</v>
      </c>
      <c r="H4300" s="2">
        <v>0</v>
      </c>
    </row>
    <row r="4301" spans="2:8">
      <c r="B4301" s="237" t="s">
        <v>1177</v>
      </c>
      <c r="C4301" s="237" t="s">
        <v>1390</v>
      </c>
      <c r="D4301" s="11" t="s">
        <v>464</v>
      </c>
      <c r="E4301" s="1">
        <v>0</v>
      </c>
      <c r="G4301" s="2">
        <f t="shared" si="67"/>
        <v>0</v>
      </c>
      <c r="H4301" s="2">
        <v>0</v>
      </c>
    </row>
    <row r="4302" spans="2:8">
      <c r="B4302" s="237" t="s">
        <v>1177</v>
      </c>
      <c r="C4302" s="237" t="s">
        <v>1390</v>
      </c>
      <c r="D4302" s="13" t="s">
        <v>465</v>
      </c>
      <c r="E4302" s="1">
        <v>0</v>
      </c>
      <c r="G4302" s="2">
        <f t="shared" si="67"/>
        <v>0</v>
      </c>
      <c r="H4302" s="2">
        <v>0</v>
      </c>
    </row>
    <row r="4303" spans="2:8">
      <c r="B4303" s="237" t="s">
        <v>1177</v>
      </c>
      <c r="C4303" s="237" t="s">
        <v>1390</v>
      </c>
      <c r="D4303" s="12" t="s">
        <v>937</v>
      </c>
      <c r="E4303" s="1">
        <v>0</v>
      </c>
      <c r="G4303" s="2">
        <f t="shared" si="67"/>
        <v>0</v>
      </c>
      <c r="H4303" s="2">
        <v>0</v>
      </c>
    </row>
    <row r="4304" spans="2:8">
      <c r="B4304" s="237" t="s">
        <v>1301</v>
      </c>
      <c r="C4304" s="237" t="s">
        <v>1391</v>
      </c>
      <c r="D4304" s="5" t="s">
        <v>458</v>
      </c>
      <c r="E4304" s="1">
        <v>0</v>
      </c>
      <c r="G4304" s="2">
        <f t="shared" si="67"/>
        <v>0</v>
      </c>
      <c r="H4304" s="2">
        <v>0</v>
      </c>
    </row>
    <row r="4305" spans="2:8">
      <c r="B4305" s="237" t="s">
        <v>1301</v>
      </c>
      <c r="C4305" s="237" t="s">
        <v>1391</v>
      </c>
      <c r="D4305" s="6" t="s">
        <v>459</v>
      </c>
      <c r="E4305" s="1">
        <v>0</v>
      </c>
      <c r="G4305" s="2">
        <f t="shared" si="67"/>
        <v>0</v>
      </c>
      <c r="H4305" s="2">
        <v>0</v>
      </c>
    </row>
    <row r="4306" spans="2:8">
      <c r="B4306" s="237" t="s">
        <v>1301</v>
      </c>
      <c r="C4306" s="237" t="s">
        <v>1391</v>
      </c>
      <c r="D4306" s="7" t="s">
        <v>460</v>
      </c>
      <c r="E4306" s="1">
        <v>0</v>
      </c>
      <c r="G4306" s="2">
        <f t="shared" si="67"/>
        <v>0</v>
      </c>
      <c r="H4306" s="2">
        <v>0</v>
      </c>
    </row>
    <row r="4307" spans="2:8">
      <c r="B4307" s="237" t="s">
        <v>1301</v>
      </c>
      <c r="C4307" s="237" t="s">
        <v>1391</v>
      </c>
      <c r="D4307" s="8" t="s">
        <v>461</v>
      </c>
      <c r="E4307" s="1">
        <v>0</v>
      </c>
      <c r="G4307" s="2">
        <f t="shared" si="67"/>
        <v>0</v>
      </c>
      <c r="H4307" s="2">
        <v>0</v>
      </c>
    </row>
    <row r="4308" spans="2:8">
      <c r="B4308" s="237" t="s">
        <v>1301</v>
      </c>
      <c r="C4308" s="237" t="s">
        <v>1391</v>
      </c>
      <c r="D4308" s="9" t="s">
        <v>462</v>
      </c>
      <c r="E4308" s="1">
        <v>0</v>
      </c>
      <c r="G4308" s="2">
        <f t="shared" si="67"/>
        <v>0</v>
      </c>
      <c r="H4308" s="2">
        <v>0</v>
      </c>
    </row>
    <row r="4309" spans="2:8">
      <c r="B4309" s="237" t="s">
        <v>1301</v>
      </c>
      <c r="C4309" s="237" t="s">
        <v>1391</v>
      </c>
      <c r="D4309" s="10" t="s">
        <v>463</v>
      </c>
      <c r="E4309" s="1">
        <v>0</v>
      </c>
      <c r="G4309" s="2">
        <f t="shared" si="67"/>
        <v>0</v>
      </c>
      <c r="H4309" s="2">
        <v>0</v>
      </c>
    </row>
    <row r="4310" spans="2:8">
      <c r="B4310" s="237" t="s">
        <v>1301</v>
      </c>
      <c r="C4310" s="237" t="s">
        <v>1391</v>
      </c>
      <c r="D4310" s="11" t="s">
        <v>464</v>
      </c>
      <c r="E4310" s="1">
        <v>0</v>
      </c>
      <c r="G4310" s="2">
        <f t="shared" si="67"/>
        <v>0</v>
      </c>
      <c r="H4310" s="2">
        <v>0</v>
      </c>
    </row>
    <row r="4311" spans="2:8">
      <c r="B4311" s="237" t="s">
        <v>1301</v>
      </c>
      <c r="C4311" s="237" t="s">
        <v>1391</v>
      </c>
      <c r="D4311" s="13" t="s">
        <v>465</v>
      </c>
      <c r="E4311" s="1">
        <v>0</v>
      </c>
      <c r="G4311" s="2">
        <f t="shared" si="67"/>
        <v>0</v>
      </c>
      <c r="H4311" s="2">
        <v>0</v>
      </c>
    </row>
    <row r="4312" spans="2:8">
      <c r="B4312" s="237" t="s">
        <v>1301</v>
      </c>
      <c r="C4312" s="237" t="s">
        <v>1391</v>
      </c>
      <c r="D4312" s="12" t="s">
        <v>937</v>
      </c>
      <c r="E4312" s="1">
        <v>0</v>
      </c>
      <c r="G4312" s="2">
        <f t="shared" si="67"/>
        <v>0</v>
      </c>
      <c r="H4312" s="2">
        <v>0</v>
      </c>
    </row>
    <row r="4313" spans="2:8">
      <c r="B4313" s="237" t="s">
        <v>1302</v>
      </c>
      <c r="C4313" s="237" t="s">
        <v>1392</v>
      </c>
      <c r="D4313" s="5" t="s">
        <v>458</v>
      </c>
      <c r="E4313" s="1">
        <v>0</v>
      </c>
      <c r="G4313" s="2">
        <f t="shared" si="67"/>
        <v>0</v>
      </c>
      <c r="H4313" s="2">
        <v>0</v>
      </c>
    </row>
    <row r="4314" spans="2:8">
      <c r="B4314" s="237" t="s">
        <v>1302</v>
      </c>
      <c r="C4314" s="237" t="s">
        <v>1392</v>
      </c>
      <c r="D4314" s="6" t="s">
        <v>459</v>
      </c>
      <c r="E4314" s="1">
        <v>0</v>
      </c>
      <c r="G4314" s="2">
        <f t="shared" si="67"/>
        <v>0</v>
      </c>
      <c r="H4314" s="2">
        <v>0</v>
      </c>
    </row>
    <row r="4315" spans="2:8">
      <c r="B4315" s="237" t="s">
        <v>1302</v>
      </c>
      <c r="C4315" s="237" t="s">
        <v>1392</v>
      </c>
      <c r="D4315" s="7" t="s">
        <v>460</v>
      </c>
      <c r="E4315" s="1">
        <v>0</v>
      </c>
      <c r="G4315" s="2">
        <f t="shared" si="67"/>
        <v>0</v>
      </c>
      <c r="H4315" s="2">
        <v>0</v>
      </c>
    </row>
    <row r="4316" spans="2:8">
      <c r="B4316" s="237" t="s">
        <v>1302</v>
      </c>
      <c r="C4316" s="237" t="s">
        <v>1392</v>
      </c>
      <c r="D4316" s="8" t="s">
        <v>461</v>
      </c>
      <c r="E4316" s="1">
        <v>0</v>
      </c>
      <c r="G4316" s="2">
        <f t="shared" si="67"/>
        <v>0</v>
      </c>
      <c r="H4316" s="2">
        <v>0</v>
      </c>
    </row>
    <row r="4317" spans="2:8">
      <c r="B4317" s="237" t="s">
        <v>1302</v>
      </c>
      <c r="C4317" s="237" t="s">
        <v>1392</v>
      </c>
      <c r="D4317" s="9" t="s">
        <v>462</v>
      </c>
      <c r="E4317" s="1">
        <v>0</v>
      </c>
      <c r="G4317" s="2">
        <f t="shared" si="67"/>
        <v>0</v>
      </c>
      <c r="H4317" s="2">
        <v>0</v>
      </c>
    </row>
    <row r="4318" spans="2:8">
      <c r="B4318" s="237" t="s">
        <v>1302</v>
      </c>
      <c r="C4318" s="237" t="s">
        <v>1392</v>
      </c>
      <c r="D4318" s="10" t="s">
        <v>463</v>
      </c>
      <c r="E4318" s="1">
        <v>0</v>
      </c>
      <c r="G4318" s="2">
        <f t="shared" si="67"/>
        <v>0</v>
      </c>
      <c r="H4318" s="2">
        <v>0</v>
      </c>
    </row>
    <row r="4319" spans="2:8">
      <c r="B4319" s="237" t="s">
        <v>1302</v>
      </c>
      <c r="C4319" s="237" t="s">
        <v>1392</v>
      </c>
      <c r="D4319" s="11" t="s">
        <v>464</v>
      </c>
      <c r="E4319" s="1">
        <v>0</v>
      </c>
      <c r="G4319" s="2">
        <f t="shared" si="67"/>
        <v>0</v>
      </c>
      <c r="H4319" s="2">
        <v>0</v>
      </c>
    </row>
    <row r="4320" spans="2:8">
      <c r="B4320" s="237" t="s">
        <v>1302</v>
      </c>
      <c r="C4320" s="237" t="s">
        <v>1392</v>
      </c>
      <c r="D4320" s="13" t="s">
        <v>465</v>
      </c>
      <c r="E4320" s="1">
        <v>0</v>
      </c>
      <c r="G4320" s="2">
        <f t="shared" si="67"/>
        <v>0</v>
      </c>
      <c r="H4320" s="2">
        <v>0</v>
      </c>
    </row>
    <row r="4321" spans="2:8">
      <c r="B4321" s="237" t="s">
        <v>1302</v>
      </c>
      <c r="C4321" s="237" t="s">
        <v>1392</v>
      </c>
      <c r="D4321" s="12" t="s">
        <v>937</v>
      </c>
      <c r="E4321" s="1">
        <v>0</v>
      </c>
      <c r="G4321" s="2">
        <f t="shared" si="67"/>
        <v>0</v>
      </c>
      <c r="H4321" s="2">
        <v>0</v>
      </c>
    </row>
    <row r="4322" spans="2:8">
      <c r="B4322" s="237" t="s">
        <v>1303</v>
      </c>
      <c r="C4322" s="237" t="s">
        <v>1393</v>
      </c>
      <c r="D4322" s="5" t="s">
        <v>458</v>
      </c>
      <c r="E4322" s="1">
        <v>0</v>
      </c>
      <c r="G4322" s="2">
        <f t="shared" si="67"/>
        <v>0</v>
      </c>
      <c r="H4322" s="2">
        <v>0</v>
      </c>
    </row>
    <row r="4323" spans="2:8">
      <c r="B4323" s="237" t="s">
        <v>1303</v>
      </c>
      <c r="C4323" s="237" t="s">
        <v>1393</v>
      </c>
      <c r="D4323" s="6" t="s">
        <v>459</v>
      </c>
      <c r="E4323" s="1">
        <v>0</v>
      </c>
      <c r="G4323" s="2">
        <f t="shared" si="67"/>
        <v>0</v>
      </c>
      <c r="H4323" s="2">
        <v>0</v>
      </c>
    </row>
    <row r="4324" spans="2:8">
      <c r="B4324" s="237" t="s">
        <v>1303</v>
      </c>
      <c r="C4324" s="237" t="s">
        <v>1393</v>
      </c>
      <c r="D4324" s="7" t="s">
        <v>460</v>
      </c>
      <c r="E4324" s="1">
        <v>0</v>
      </c>
      <c r="G4324" s="2">
        <f t="shared" si="67"/>
        <v>0</v>
      </c>
      <c r="H4324" s="2">
        <v>0</v>
      </c>
    </row>
    <row r="4325" spans="2:8">
      <c r="B4325" s="237" t="s">
        <v>1303</v>
      </c>
      <c r="C4325" s="237" t="s">
        <v>1393</v>
      </c>
      <c r="D4325" s="8" t="s">
        <v>461</v>
      </c>
      <c r="E4325" s="1">
        <v>0</v>
      </c>
      <c r="G4325" s="2">
        <f t="shared" si="67"/>
        <v>0</v>
      </c>
      <c r="H4325" s="2">
        <v>0</v>
      </c>
    </row>
    <row r="4326" spans="2:8">
      <c r="B4326" s="237" t="s">
        <v>1303</v>
      </c>
      <c r="C4326" s="237" t="s">
        <v>1393</v>
      </c>
      <c r="D4326" s="9" t="s">
        <v>462</v>
      </c>
      <c r="E4326" s="1">
        <v>0</v>
      </c>
      <c r="G4326" s="2">
        <f t="shared" si="67"/>
        <v>0</v>
      </c>
      <c r="H4326" s="2">
        <v>0</v>
      </c>
    </row>
    <row r="4327" spans="2:8">
      <c r="B4327" s="237" t="s">
        <v>1303</v>
      </c>
      <c r="C4327" s="237" t="s">
        <v>1393</v>
      </c>
      <c r="D4327" s="10" t="s">
        <v>463</v>
      </c>
      <c r="E4327" s="1">
        <v>0</v>
      </c>
      <c r="G4327" s="2">
        <f t="shared" si="67"/>
        <v>0</v>
      </c>
      <c r="H4327" s="2">
        <v>0</v>
      </c>
    </row>
    <row r="4328" spans="2:8">
      <c r="B4328" s="237" t="s">
        <v>1303</v>
      </c>
      <c r="C4328" s="237" t="s">
        <v>1393</v>
      </c>
      <c r="D4328" s="11" t="s">
        <v>464</v>
      </c>
      <c r="E4328" s="1">
        <v>0</v>
      </c>
      <c r="G4328" s="2">
        <f t="shared" si="67"/>
        <v>0</v>
      </c>
      <c r="H4328" s="2">
        <v>0</v>
      </c>
    </row>
    <row r="4329" spans="2:8">
      <c r="B4329" s="237" t="s">
        <v>1303</v>
      </c>
      <c r="C4329" s="237" t="s">
        <v>1393</v>
      </c>
      <c r="D4329" s="13" t="s">
        <v>465</v>
      </c>
      <c r="E4329" s="1">
        <v>0</v>
      </c>
      <c r="G4329" s="2">
        <f t="shared" si="67"/>
        <v>0</v>
      </c>
      <c r="H4329" s="2">
        <v>0</v>
      </c>
    </row>
    <row r="4330" spans="2:8">
      <c r="B4330" s="237" t="s">
        <v>1303</v>
      </c>
      <c r="C4330" s="237" t="s">
        <v>1393</v>
      </c>
      <c r="D4330" s="12" t="s">
        <v>937</v>
      </c>
      <c r="E4330" s="1">
        <v>0</v>
      </c>
      <c r="G4330" s="2">
        <f t="shared" si="67"/>
        <v>0</v>
      </c>
      <c r="H4330" s="2">
        <v>0</v>
      </c>
    </row>
    <row r="4331" spans="2:8">
      <c r="B4331" s="237" t="s">
        <v>1304</v>
      </c>
      <c r="C4331" s="237" t="s">
        <v>1394</v>
      </c>
      <c r="D4331" s="5" t="s">
        <v>458</v>
      </c>
      <c r="E4331" s="1">
        <v>0</v>
      </c>
      <c r="G4331" s="2">
        <f t="shared" si="67"/>
        <v>0</v>
      </c>
      <c r="H4331" s="2">
        <v>0</v>
      </c>
    </row>
    <row r="4332" spans="2:8">
      <c r="B4332" s="237" t="s">
        <v>1304</v>
      </c>
      <c r="C4332" s="237" t="s">
        <v>1394</v>
      </c>
      <c r="D4332" s="6" t="s">
        <v>459</v>
      </c>
      <c r="E4332" s="1">
        <v>0</v>
      </c>
      <c r="G4332" s="2">
        <f t="shared" si="67"/>
        <v>0</v>
      </c>
      <c r="H4332" s="2">
        <v>0</v>
      </c>
    </row>
    <row r="4333" spans="2:8">
      <c r="B4333" s="237" t="s">
        <v>1304</v>
      </c>
      <c r="C4333" s="237" t="s">
        <v>1394</v>
      </c>
      <c r="D4333" s="7" t="s">
        <v>460</v>
      </c>
      <c r="E4333" s="1">
        <v>0</v>
      </c>
      <c r="G4333" s="2">
        <f t="shared" si="67"/>
        <v>0</v>
      </c>
      <c r="H4333" s="2">
        <v>0</v>
      </c>
    </row>
    <row r="4334" spans="2:8">
      <c r="B4334" s="237" t="s">
        <v>1304</v>
      </c>
      <c r="C4334" s="237" t="s">
        <v>1394</v>
      </c>
      <c r="D4334" s="8" t="s">
        <v>461</v>
      </c>
      <c r="E4334" s="1">
        <v>0</v>
      </c>
      <c r="G4334" s="2">
        <f t="shared" si="67"/>
        <v>0</v>
      </c>
      <c r="H4334" s="2">
        <v>0</v>
      </c>
    </row>
    <row r="4335" spans="2:8">
      <c r="B4335" s="237" t="s">
        <v>1304</v>
      </c>
      <c r="C4335" s="237" t="s">
        <v>1394</v>
      </c>
      <c r="D4335" s="9" t="s">
        <v>462</v>
      </c>
      <c r="E4335" s="1">
        <v>0</v>
      </c>
      <c r="G4335" s="2">
        <f t="shared" si="67"/>
        <v>0</v>
      </c>
      <c r="H4335" s="2">
        <v>0</v>
      </c>
    </row>
    <row r="4336" spans="2:8">
      <c r="B4336" s="237" t="s">
        <v>1304</v>
      </c>
      <c r="C4336" s="237" t="s">
        <v>1394</v>
      </c>
      <c r="D4336" s="10" t="s">
        <v>463</v>
      </c>
      <c r="E4336" s="1">
        <v>0</v>
      </c>
      <c r="G4336" s="2">
        <f t="shared" si="67"/>
        <v>0</v>
      </c>
      <c r="H4336" s="2">
        <v>0</v>
      </c>
    </row>
    <row r="4337" spans="2:8">
      <c r="B4337" s="237" t="s">
        <v>1304</v>
      </c>
      <c r="C4337" s="237" t="s">
        <v>1394</v>
      </c>
      <c r="D4337" s="11" t="s">
        <v>464</v>
      </c>
      <c r="E4337" s="1">
        <v>0</v>
      </c>
      <c r="G4337" s="2">
        <f t="shared" si="67"/>
        <v>0</v>
      </c>
      <c r="H4337" s="2">
        <v>0</v>
      </c>
    </row>
    <row r="4338" spans="2:8">
      <c r="B4338" s="237" t="s">
        <v>1304</v>
      </c>
      <c r="C4338" s="237" t="s">
        <v>1394</v>
      </c>
      <c r="D4338" s="13" t="s">
        <v>465</v>
      </c>
      <c r="E4338" s="1">
        <v>0</v>
      </c>
      <c r="G4338" s="2">
        <f t="shared" si="67"/>
        <v>0</v>
      </c>
      <c r="H4338" s="2">
        <v>0</v>
      </c>
    </row>
    <row r="4339" spans="2:8">
      <c r="B4339" s="237" t="s">
        <v>1304</v>
      </c>
      <c r="C4339" s="237" t="s">
        <v>1394</v>
      </c>
      <c r="D4339" s="12" t="s">
        <v>937</v>
      </c>
      <c r="E4339" s="1">
        <v>0</v>
      </c>
      <c r="G4339" s="2">
        <f t="shared" si="67"/>
        <v>0</v>
      </c>
      <c r="H4339" s="2">
        <v>0</v>
      </c>
    </row>
    <row r="4340" spans="2:8">
      <c r="B4340" s="237" t="s">
        <v>1431</v>
      </c>
      <c r="C4340" s="237" t="s">
        <v>1432</v>
      </c>
      <c r="D4340" s="5" t="s">
        <v>458</v>
      </c>
      <c r="E4340" s="1">
        <v>0</v>
      </c>
      <c r="G4340" s="2">
        <f t="shared" si="67"/>
        <v>0</v>
      </c>
      <c r="H4340" s="2">
        <v>0</v>
      </c>
    </row>
    <row r="4341" spans="2:8">
      <c r="B4341" s="237" t="s">
        <v>1431</v>
      </c>
      <c r="C4341" s="237" t="s">
        <v>1432</v>
      </c>
      <c r="D4341" s="6" t="s">
        <v>459</v>
      </c>
      <c r="E4341" s="1">
        <v>0</v>
      </c>
      <c r="G4341" s="2">
        <f t="shared" si="67"/>
        <v>0</v>
      </c>
      <c r="H4341" s="2">
        <v>0</v>
      </c>
    </row>
    <row r="4342" spans="2:8">
      <c r="B4342" s="237" t="s">
        <v>1431</v>
      </c>
      <c r="C4342" s="237" t="s">
        <v>1432</v>
      </c>
      <c r="D4342" s="7" t="s">
        <v>460</v>
      </c>
      <c r="E4342" s="1">
        <v>0</v>
      </c>
      <c r="G4342" s="2">
        <f t="shared" si="67"/>
        <v>0</v>
      </c>
      <c r="H4342" s="2">
        <v>0</v>
      </c>
    </row>
    <row r="4343" spans="2:8">
      <c r="B4343" s="237" t="s">
        <v>1431</v>
      </c>
      <c r="C4343" s="237" t="s">
        <v>1432</v>
      </c>
      <c r="D4343" s="8" t="s">
        <v>461</v>
      </c>
      <c r="E4343" s="1">
        <v>0</v>
      </c>
      <c r="G4343" s="2">
        <f t="shared" si="67"/>
        <v>0</v>
      </c>
      <c r="H4343" s="2">
        <v>0</v>
      </c>
    </row>
    <row r="4344" spans="2:8">
      <c r="B4344" s="237" t="s">
        <v>1431</v>
      </c>
      <c r="C4344" s="237" t="s">
        <v>1432</v>
      </c>
      <c r="D4344" s="9" t="s">
        <v>462</v>
      </c>
      <c r="E4344" s="1">
        <v>0</v>
      </c>
      <c r="G4344" s="2">
        <f t="shared" si="67"/>
        <v>0</v>
      </c>
      <c r="H4344" s="2">
        <v>0</v>
      </c>
    </row>
    <row r="4345" spans="2:8">
      <c r="B4345" s="237" t="s">
        <v>1431</v>
      </c>
      <c r="C4345" s="237" t="s">
        <v>1432</v>
      </c>
      <c r="D4345" s="10" t="s">
        <v>463</v>
      </c>
      <c r="E4345" s="1">
        <v>0</v>
      </c>
      <c r="G4345" s="2">
        <f t="shared" si="67"/>
        <v>0</v>
      </c>
      <c r="H4345" s="2">
        <v>0</v>
      </c>
    </row>
    <row r="4346" spans="2:8">
      <c r="B4346" s="237" t="s">
        <v>1431</v>
      </c>
      <c r="C4346" s="237" t="s">
        <v>1432</v>
      </c>
      <c r="D4346" s="11" t="s">
        <v>464</v>
      </c>
      <c r="E4346" s="1">
        <v>0</v>
      </c>
      <c r="G4346" s="2">
        <f t="shared" si="67"/>
        <v>0</v>
      </c>
      <c r="H4346" s="2">
        <v>0</v>
      </c>
    </row>
    <row r="4347" spans="2:8">
      <c r="B4347" s="237" t="s">
        <v>1431</v>
      </c>
      <c r="C4347" s="237" t="s">
        <v>1432</v>
      </c>
      <c r="D4347" s="13" t="s">
        <v>465</v>
      </c>
      <c r="E4347" s="1">
        <v>0</v>
      </c>
      <c r="G4347" s="2">
        <f t="shared" si="67"/>
        <v>0</v>
      </c>
      <c r="H4347" s="2">
        <v>0</v>
      </c>
    </row>
    <row r="4348" spans="2:8">
      <c r="B4348" s="237" t="s">
        <v>1431</v>
      </c>
      <c r="C4348" s="237" t="s">
        <v>1432</v>
      </c>
      <c r="D4348" s="12" t="s">
        <v>937</v>
      </c>
      <c r="E4348" s="1">
        <v>0</v>
      </c>
      <c r="G4348" s="2">
        <f t="shared" si="67"/>
        <v>0</v>
      </c>
      <c r="H4348" s="2">
        <v>0</v>
      </c>
    </row>
    <row r="4349" spans="2:8">
      <c r="B4349" s="237" t="s">
        <v>1435</v>
      </c>
      <c r="C4349" s="237" t="s">
        <v>1436</v>
      </c>
      <c r="D4349" s="5" t="s">
        <v>458</v>
      </c>
      <c r="E4349" s="1">
        <v>0</v>
      </c>
      <c r="G4349" s="2">
        <f t="shared" si="67"/>
        <v>0</v>
      </c>
      <c r="H4349" s="2">
        <v>0</v>
      </c>
    </row>
    <row r="4350" spans="2:8">
      <c r="B4350" s="237" t="s">
        <v>1435</v>
      </c>
      <c r="C4350" s="237" t="s">
        <v>1436</v>
      </c>
      <c r="D4350" s="6" t="s">
        <v>459</v>
      </c>
      <c r="E4350" s="1">
        <v>0</v>
      </c>
      <c r="G4350" s="2">
        <f t="shared" si="67"/>
        <v>0</v>
      </c>
      <c r="H4350" s="2">
        <v>0</v>
      </c>
    </row>
    <row r="4351" spans="2:8">
      <c r="B4351" s="237" t="s">
        <v>1435</v>
      </c>
      <c r="C4351" s="237" t="s">
        <v>1436</v>
      </c>
      <c r="D4351" s="7" t="s">
        <v>460</v>
      </c>
      <c r="E4351" s="1">
        <v>0</v>
      </c>
      <c r="G4351" s="2">
        <f t="shared" si="67"/>
        <v>0</v>
      </c>
      <c r="H4351" s="2">
        <v>0</v>
      </c>
    </row>
    <row r="4352" spans="2:8">
      <c r="B4352" s="237" t="s">
        <v>1435</v>
      </c>
      <c r="C4352" s="237" t="s">
        <v>1436</v>
      </c>
      <c r="D4352" s="8" t="s">
        <v>461</v>
      </c>
      <c r="E4352" s="1">
        <v>0</v>
      </c>
      <c r="G4352" s="2">
        <f t="shared" si="67"/>
        <v>0</v>
      </c>
      <c r="H4352" s="2">
        <v>0</v>
      </c>
    </row>
    <row r="4353" spans="2:8">
      <c r="B4353" s="237" t="s">
        <v>1435</v>
      </c>
      <c r="C4353" s="237" t="s">
        <v>1436</v>
      </c>
      <c r="D4353" s="9" t="s">
        <v>462</v>
      </c>
      <c r="E4353" s="1">
        <v>0</v>
      </c>
      <c r="G4353" s="2">
        <f t="shared" si="67"/>
        <v>0</v>
      </c>
      <c r="H4353" s="2">
        <v>0</v>
      </c>
    </row>
    <row r="4354" spans="2:8">
      <c r="B4354" s="237" t="s">
        <v>1435</v>
      </c>
      <c r="C4354" s="237" t="s">
        <v>1436</v>
      </c>
      <c r="D4354" s="10" t="s">
        <v>463</v>
      </c>
      <c r="E4354" s="1">
        <v>0</v>
      </c>
      <c r="G4354" s="2">
        <f t="shared" ref="G4354:G4384" si="68">E4354*F4354</f>
        <v>0</v>
      </c>
      <c r="H4354" s="2">
        <v>0</v>
      </c>
    </row>
    <row r="4355" spans="2:8">
      <c r="B4355" s="237" t="s">
        <v>1435</v>
      </c>
      <c r="C4355" s="237" t="s">
        <v>1436</v>
      </c>
      <c r="D4355" s="11" t="s">
        <v>464</v>
      </c>
      <c r="E4355" s="1">
        <v>0</v>
      </c>
      <c r="G4355" s="2">
        <f t="shared" si="68"/>
        <v>0</v>
      </c>
      <c r="H4355" s="2">
        <v>0</v>
      </c>
    </row>
    <row r="4356" spans="2:8">
      <c r="B4356" s="237" t="s">
        <v>1435</v>
      </c>
      <c r="C4356" s="237" t="s">
        <v>1436</v>
      </c>
      <c r="D4356" s="13" t="s">
        <v>465</v>
      </c>
      <c r="E4356" s="1">
        <v>0</v>
      </c>
      <c r="G4356" s="2">
        <f t="shared" si="68"/>
        <v>0</v>
      </c>
      <c r="H4356" s="2">
        <v>0</v>
      </c>
    </row>
    <row r="4357" spans="2:8">
      <c r="B4357" s="237" t="s">
        <v>1435</v>
      </c>
      <c r="C4357" s="237" t="s">
        <v>1436</v>
      </c>
      <c r="D4357" s="12" t="s">
        <v>937</v>
      </c>
      <c r="E4357" s="1">
        <v>0</v>
      </c>
      <c r="G4357" s="2">
        <f t="shared" si="68"/>
        <v>0</v>
      </c>
      <c r="H4357" s="2">
        <v>0</v>
      </c>
    </row>
    <row r="4358" spans="2:8">
      <c r="B4358" s="237" t="s">
        <v>1433</v>
      </c>
      <c r="C4358" s="237" t="s">
        <v>1434</v>
      </c>
      <c r="D4358" s="5" t="s">
        <v>458</v>
      </c>
      <c r="E4358" s="1">
        <v>0</v>
      </c>
      <c r="G4358" s="2">
        <f t="shared" si="68"/>
        <v>0</v>
      </c>
      <c r="H4358" s="2">
        <v>0</v>
      </c>
    </row>
    <row r="4359" spans="2:8">
      <c r="B4359" s="237" t="s">
        <v>1433</v>
      </c>
      <c r="C4359" s="237" t="s">
        <v>1434</v>
      </c>
      <c r="D4359" s="6" t="s">
        <v>459</v>
      </c>
      <c r="E4359" s="1">
        <v>0</v>
      </c>
      <c r="G4359" s="2">
        <f t="shared" si="68"/>
        <v>0</v>
      </c>
      <c r="H4359" s="2">
        <v>0</v>
      </c>
    </row>
    <row r="4360" spans="2:8">
      <c r="B4360" s="237" t="s">
        <v>1433</v>
      </c>
      <c r="C4360" s="237" t="s">
        <v>1434</v>
      </c>
      <c r="D4360" s="7" t="s">
        <v>460</v>
      </c>
      <c r="E4360" s="1">
        <v>0</v>
      </c>
      <c r="G4360" s="2">
        <f t="shared" si="68"/>
        <v>0</v>
      </c>
      <c r="H4360" s="2">
        <v>0</v>
      </c>
    </row>
    <row r="4361" spans="2:8">
      <c r="B4361" s="237" t="s">
        <v>1433</v>
      </c>
      <c r="C4361" s="237" t="s">
        <v>1434</v>
      </c>
      <c r="D4361" s="8" t="s">
        <v>461</v>
      </c>
      <c r="E4361" s="1">
        <v>0</v>
      </c>
      <c r="G4361" s="2">
        <f t="shared" si="68"/>
        <v>0</v>
      </c>
      <c r="H4361" s="2">
        <v>0</v>
      </c>
    </row>
    <row r="4362" spans="2:8">
      <c r="B4362" s="237" t="s">
        <v>1433</v>
      </c>
      <c r="C4362" s="237" t="s">
        <v>1434</v>
      </c>
      <c r="D4362" s="9" t="s">
        <v>462</v>
      </c>
      <c r="E4362" s="1">
        <v>0</v>
      </c>
      <c r="G4362" s="2">
        <f t="shared" si="68"/>
        <v>0</v>
      </c>
      <c r="H4362" s="2">
        <v>0</v>
      </c>
    </row>
    <row r="4363" spans="2:8">
      <c r="B4363" s="237" t="s">
        <v>1433</v>
      </c>
      <c r="C4363" s="237" t="s">
        <v>1434</v>
      </c>
      <c r="D4363" s="10" t="s">
        <v>463</v>
      </c>
      <c r="E4363" s="1">
        <v>0</v>
      </c>
      <c r="G4363" s="2">
        <f t="shared" si="68"/>
        <v>0</v>
      </c>
      <c r="H4363" s="2">
        <v>0</v>
      </c>
    </row>
    <row r="4364" spans="2:8">
      <c r="B4364" s="237" t="s">
        <v>1433</v>
      </c>
      <c r="C4364" s="237" t="s">
        <v>1434</v>
      </c>
      <c r="D4364" s="11" t="s">
        <v>464</v>
      </c>
      <c r="E4364" s="1">
        <v>0</v>
      </c>
      <c r="G4364" s="2">
        <f t="shared" si="68"/>
        <v>0</v>
      </c>
      <c r="H4364" s="2">
        <v>0</v>
      </c>
    </row>
    <row r="4365" spans="2:8">
      <c r="B4365" s="237" t="s">
        <v>1433</v>
      </c>
      <c r="C4365" s="237" t="s">
        <v>1434</v>
      </c>
      <c r="D4365" s="13" t="s">
        <v>465</v>
      </c>
      <c r="E4365" s="1">
        <v>0</v>
      </c>
      <c r="G4365" s="2">
        <f t="shared" si="68"/>
        <v>0</v>
      </c>
      <c r="H4365" s="2">
        <v>0</v>
      </c>
    </row>
    <row r="4366" spans="2:8">
      <c r="B4366" s="237" t="s">
        <v>1433</v>
      </c>
      <c r="C4366" s="237" t="s">
        <v>1434</v>
      </c>
      <c r="D4366" s="12" t="s">
        <v>937</v>
      </c>
      <c r="E4366" s="1">
        <v>0</v>
      </c>
      <c r="G4366" s="2">
        <f t="shared" si="68"/>
        <v>0</v>
      </c>
      <c r="H4366" s="2">
        <v>0</v>
      </c>
    </row>
    <row r="4367" spans="2:8">
      <c r="B4367" s="237" t="s">
        <v>1437</v>
      </c>
      <c r="C4367" s="237" t="s">
        <v>1438</v>
      </c>
      <c r="D4367" s="5" t="s">
        <v>458</v>
      </c>
      <c r="E4367" s="1">
        <v>0</v>
      </c>
      <c r="G4367" s="2">
        <f t="shared" si="68"/>
        <v>0</v>
      </c>
      <c r="H4367" s="2">
        <v>0</v>
      </c>
    </row>
    <row r="4368" spans="2:8">
      <c r="B4368" s="237" t="s">
        <v>1437</v>
      </c>
      <c r="C4368" s="237" t="s">
        <v>1438</v>
      </c>
      <c r="D4368" s="6" t="s">
        <v>459</v>
      </c>
      <c r="E4368" s="1">
        <v>0</v>
      </c>
      <c r="G4368" s="2">
        <f t="shared" si="68"/>
        <v>0</v>
      </c>
      <c r="H4368" s="2">
        <v>0</v>
      </c>
    </row>
    <row r="4369" spans="2:8">
      <c r="B4369" s="237" t="s">
        <v>1437</v>
      </c>
      <c r="C4369" s="237" t="s">
        <v>1438</v>
      </c>
      <c r="D4369" s="7" t="s">
        <v>460</v>
      </c>
      <c r="E4369" s="1">
        <v>0</v>
      </c>
      <c r="G4369" s="2">
        <f t="shared" si="68"/>
        <v>0</v>
      </c>
      <c r="H4369" s="2">
        <v>0</v>
      </c>
    </row>
    <row r="4370" spans="2:8">
      <c r="B4370" s="237" t="s">
        <v>1437</v>
      </c>
      <c r="C4370" s="237" t="s">
        <v>1438</v>
      </c>
      <c r="D4370" s="8" t="s">
        <v>461</v>
      </c>
      <c r="E4370" s="1">
        <v>0</v>
      </c>
      <c r="G4370" s="2">
        <f t="shared" si="68"/>
        <v>0</v>
      </c>
      <c r="H4370" s="2">
        <v>0</v>
      </c>
    </row>
    <row r="4371" spans="2:8">
      <c r="B4371" s="237" t="s">
        <v>1437</v>
      </c>
      <c r="C4371" s="237" t="s">
        <v>1438</v>
      </c>
      <c r="D4371" s="9" t="s">
        <v>462</v>
      </c>
      <c r="E4371" s="1">
        <v>0</v>
      </c>
      <c r="G4371" s="2">
        <f t="shared" si="68"/>
        <v>0</v>
      </c>
      <c r="H4371" s="2">
        <v>0</v>
      </c>
    </row>
    <row r="4372" spans="2:8">
      <c r="B4372" s="237" t="s">
        <v>1437</v>
      </c>
      <c r="C4372" s="237" t="s">
        <v>1438</v>
      </c>
      <c r="D4372" s="10" t="s">
        <v>463</v>
      </c>
      <c r="E4372" s="1">
        <v>0</v>
      </c>
      <c r="G4372" s="2">
        <f t="shared" si="68"/>
        <v>0</v>
      </c>
      <c r="H4372" s="2">
        <v>0</v>
      </c>
    </row>
    <row r="4373" spans="2:8">
      <c r="B4373" s="237" t="s">
        <v>1437</v>
      </c>
      <c r="C4373" s="237" t="s">
        <v>1438</v>
      </c>
      <c r="D4373" s="11" t="s">
        <v>464</v>
      </c>
      <c r="E4373" s="1">
        <v>0</v>
      </c>
      <c r="G4373" s="2">
        <f t="shared" si="68"/>
        <v>0</v>
      </c>
      <c r="H4373" s="2">
        <v>0</v>
      </c>
    </row>
    <row r="4374" spans="2:8">
      <c r="B4374" s="237" t="s">
        <v>1437</v>
      </c>
      <c r="C4374" s="237" t="s">
        <v>1438</v>
      </c>
      <c r="D4374" s="13" t="s">
        <v>465</v>
      </c>
      <c r="E4374" s="1">
        <v>0</v>
      </c>
      <c r="G4374" s="2">
        <f t="shared" si="68"/>
        <v>0</v>
      </c>
      <c r="H4374" s="2">
        <v>0</v>
      </c>
    </row>
    <row r="4375" spans="2:8">
      <c r="B4375" s="237" t="s">
        <v>1437</v>
      </c>
      <c r="C4375" s="237" t="s">
        <v>1438</v>
      </c>
      <c r="D4375" s="12" t="s">
        <v>937</v>
      </c>
      <c r="E4375" s="1">
        <v>0</v>
      </c>
      <c r="G4375" s="2">
        <f t="shared" si="68"/>
        <v>0</v>
      </c>
      <c r="H4375" s="2">
        <v>0</v>
      </c>
    </row>
    <row r="4376" spans="2:8">
      <c r="B4376" s="237" t="s">
        <v>1439</v>
      </c>
      <c r="C4376" s="237" t="s">
        <v>1440</v>
      </c>
      <c r="D4376" s="5" t="s">
        <v>458</v>
      </c>
      <c r="E4376" s="1">
        <v>0</v>
      </c>
      <c r="G4376" s="2">
        <f t="shared" si="68"/>
        <v>0</v>
      </c>
      <c r="H4376" s="2">
        <v>0</v>
      </c>
    </row>
    <row r="4377" spans="2:8">
      <c r="B4377" s="237" t="s">
        <v>1439</v>
      </c>
      <c r="C4377" s="237" t="s">
        <v>1440</v>
      </c>
      <c r="D4377" s="6" t="s">
        <v>459</v>
      </c>
      <c r="E4377" s="1">
        <v>0</v>
      </c>
      <c r="G4377" s="2">
        <f t="shared" si="68"/>
        <v>0</v>
      </c>
      <c r="H4377" s="2">
        <v>0</v>
      </c>
    </row>
    <row r="4378" spans="2:8">
      <c r="B4378" s="237" t="s">
        <v>1439</v>
      </c>
      <c r="C4378" s="237" t="s">
        <v>1440</v>
      </c>
      <c r="D4378" s="7" t="s">
        <v>460</v>
      </c>
      <c r="E4378" s="1">
        <v>0</v>
      </c>
      <c r="G4378" s="2">
        <f t="shared" si="68"/>
        <v>0</v>
      </c>
      <c r="H4378" s="2">
        <v>0</v>
      </c>
    </row>
    <row r="4379" spans="2:8">
      <c r="B4379" s="237" t="s">
        <v>1439</v>
      </c>
      <c r="C4379" s="237" t="s">
        <v>1440</v>
      </c>
      <c r="D4379" s="8" t="s">
        <v>461</v>
      </c>
      <c r="E4379" s="1">
        <v>0</v>
      </c>
      <c r="G4379" s="2">
        <f t="shared" si="68"/>
        <v>0</v>
      </c>
      <c r="H4379" s="2">
        <v>0</v>
      </c>
    </row>
    <row r="4380" spans="2:8">
      <c r="B4380" s="237" t="s">
        <v>1439</v>
      </c>
      <c r="C4380" s="237" t="s">
        <v>1440</v>
      </c>
      <c r="D4380" s="9" t="s">
        <v>462</v>
      </c>
      <c r="E4380" s="1">
        <v>0</v>
      </c>
      <c r="G4380" s="2">
        <f t="shared" si="68"/>
        <v>0</v>
      </c>
      <c r="H4380" s="2">
        <v>0</v>
      </c>
    </row>
    <row r="4381" spans="2:8">
      <c r="B4381" s="237" t="s">
        <v>1439</v>
      </c>
      <c r="C4381" s="237" t="s">
        <v>1440</v>
      </c>
      <c r="D4381" s="10" t="s">
        <v>463</v>
      </c>
      <c r="E4381" s="1">
        <v>0</v>
      </c>
      <c r="G4381" s="2">
        <f t="shared" si="68"/>
        <v>0</v>
      </c>
      <c r="H4381" s="2">
        <v>0</v>
      </c>
    </row>
    <row r="4382" spans="2:8">
      <c r="B4382" s="237" t="s">
        <v>1439</v>
      </c>
      <c r="C4382" s="237" t="s">
        <v>1440</v>
      </c>
      <c r="D4382" s="11" t="s">
        <v>464</v>
      </c>
      <c r="E4382" s="1">
        <v>0</v>
      </c>
      <c r="G4382" s="2">
        <f t="shared" si="68"/>
        <v>0</v>
      </c>
      <c r="H4382" s="2">
        <v>0</v>
      </c>
    </row>
    <row r="4383" spans="2:8">
      <c r="B4383" s="237" t="s">
        <v>1439</v>
      </c>
      <c r="C4383" s="237" t="s">
        <v>1440</v>
      </c>
      <c r="D4383" s="13" t="s">
        <v>465</v>
      </c>
      <c r="E4383" s="1">
        <v>0</v>
      </c>
      <c r="G4383" s="2">
        <f t="shared" si="68"/>
        <v>0</v>
      </c>
      <c r="H4383" s="2">
        <v>0</v>
      </c>
    </row>
    <row r="4384" spans="2:8">
      <c r="B4384" s="237" t="s">
        <v>1439</v>
      </c>
      <c r="C4384" s="237" t="s">
        <v>1440</v>
      </c>
      <c r="D4384" s="12" t="s">
        <v>937</v>
      </c>
      <c r="E4384" s="1">
        <v>0</v>
      </c>
      <c r="G4384" s="2">
        <f t="shared" si="68"/>
        <v>0</v>
      </c>
      <c r="H4384" s="2">
        <v>0</v>
      </c>
    </row>
  </sheetData>
  <sortState ref="B2:K4384">
    <sortCondition descending="1" ref="E2:E438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S469"/>
  <sheetViews>
    <sheetView topLeftCell="B1" workbookViewId="0">
      <pane xSplit="1" topLeftCell="C1" activePane="topRight" state="frozen"/>
      <selection activeCell="B3341" sqref="B3341:B4312"/>
      <selection pane="topRight" activeCell="L18" sqref="L18"/>
    </sheetView>
  </sheetViews>
  <sheetFormatPr baseColWidth="10" defaultColWidth="8.83203125" defaultRowHeight="13"/>
  <cols>
    <col min="1" max="1" width="13" hidden="1" customWidth="1"/>
    <col min="2" max="2" width="13.83203125" bestFit="1" customWidth="1"/>
    <col min="3" max="3" width="48" bestFit="1" customWidth="1"/>
    <col min="4" max="4" width="10.1640625" bestFit="1" customWidth="1"/>
    <col min="5" max="5" width="8" style="1" bestFit="1" customWidth="1"/>
    <col min="6" max="7" width="9" style="2" bestFit="1" customWidth="1"/>
    <col min="8" max="8" width="12.1640625" style="2" bestFit="1" customWidth="1"/>
    <col min="9" max="9" width="8.6640625" bestFit="1" customWidth="1"/>
    <col min="10" max="10" width="6.6640625" bestFit="1" customWidth="1"/>
    <col min="12" max="13" width="13.33203125" bestFit="1" customWidth="1"/>
    <col min="14" max="14" width="11.6640625" bestFit="1" customWidth="1"/>
    <col min="18" max="18" width="11.33203125" bestFit="1" customWidth="1"/>
  </cols>
  <sheetData>
    <row r="1" spans="2:19">
      <c r="B1" s="3" t="s">
        <v>25</v>
      </c>
      <c r="C1" s="3" t="s">
        <v>489</v>
      </c>
      <c r="D1" s="3" t="s">
        <v>467</v>
      </c>
      <c r="E1" s="14" t="s">
        <v>468</v>
      </c>
      <c r="F1" s="4" t="s">
        <v>490</v>
      </c>
      <c r="G1" s="4" t="s">
        <v>491</v>
      </c>
      <c r="H1" s="4" t="s">
        <v>1055</v>
      </c>
      <c r="I1" s="3" t="s">
        <v>492</v>
      </c>
      <c r="J1" s="3" t="s">
        <v>493</v>
      </c>
      <c r="M1" s="15" t="s">
        <v>499</v>
      </c>
      <c r="N1" s="16" t="e">
        <f>SUM(G2:G469)</f>
        <v>#REF!</v>
      </c>
      <c r="R1" s="3" t="s">
        <v>494</v>
      </c>
      <c r="S1" s="3" t="s">
        <v>432</v>
      </c>
    </row>
    <row r="2" spans="2:19">
      <c r="B2" t="s">
        <v>1189</v>
      </c>
      <c r="C2" t="s">
        <v>1443</v>
      </c>
      <c r="D2" s="5" t="str">
        <f>'Kilter Holds'!S35</f>
        <v>11-12</v>
      </c>
      <c r="E2" s="1">
        <f>_xlfn.IFNA(VLOOKUP('Comp X - UP'!B2,'Urban Plastix Holds'!$I$36:$T$433,5,0),0)</f>
        <v>0</v>
      </c>
      <c r="G2" s="2">
        <f>E2*F2</f>
        <v>0</v>
      </c>
      <c r="H2" s="2">
        <f>IF($S$11="Y",G2*0.15,0)</f>
        <v>0</v>
      </c>
      <c r="M2" s="17" t="s">
        <v>336</v>
      </c>
      <c r="N2" s="18">
        <v>0</v>
      </c>
      <c r="R2" s="22" t="str">
        <f>'Kilter Holds'!S35</f>
        <v>11-12</v>
      </c>
      <c r="S2" s="3" t="s">
        <v>498</v>
      </c>
    </row>
    <row r="3" spans="2:19">
      <c r="B3" t="s">
        <v>1189</v>
      </c>
      <c r="C3" t="s">
        <v>1443</v>
      </c>
      <c r="D3" s="6" t="str">
        <f>'Kilter Holds'!T35</f>
        <v>14-01</v>
      </c>
      <c r="E3" s="1">
        <f>_xlfn.IFNA(VLOOKUP('Comp X - UP'!B3,'Urban Plastix Holds'!$I$36:$T$433,6,0),0)</f>
        <v>0</v>
      </c>
      <c r="G3" s="2">
        <f t="shared" ref="G3:G66" si="0">E3*F3</f>
        <v>0</v>
      </c>
      <c r="H3" s="2">
        <f t="shared" ref="H3:H66" si="1">IF($S$11="Y",G3*0.15,0)</f>
        <v>0</v>
      </c>
      <c r="M3" s="17" t="s">
        <v>1055</v>
      </c>
      <c r="N3" s="18">
        <f>SUM(H2:H469)</f>
        <v>0</v>
      </c>
      <c r="R3" s="23" t="str">
        <f>'Kilter Holds'!T35</f>
        <v>14-01</v>
      </c>
      <c r="S3" s="3" t="s">
        <v>498</v>
      </c>
    </row>
    <row r="4" spans="2:19">
      <c r="B4" t="s">
        <v>1189</v>
      </c>
      <c r="C4" t="s">
        <v>1443</v>
      </c>
      <c r="D4" s="7" t="str">
        <f>'Kilter Holds'!U35</f>
        <v>15-12</v>
      </c>
      <c r="E4" s="1">
        <f>_xlfn.IFNA(VLOOKUP('Comp X - UP'!B4,'Urban Plastix Holds'!$I$36:$T$433,7,0),0)</f>
        <v>0</v>
      </c>
      <c r="G4" s="2">
        <f t="shared" si="0"/>
        <v>0</v>
      </c>
      <c r="H4" s="2">
        <f t="shared" si="1"/>
        <v>0</v>
      </c>
      <c r="M4" s="17" t="s">
        <v>501</v>
      </c>
      <c r="N4" s="21">
        <v>0</v>
      </c>
      <c r="R4" s="24" t="str">
        <f>'Kilter Holds'!U35</f>
        <v>15-12</v>
      </c>
      <c r="S4" s="3" t="s">
        <v>498</v>
      </c>
    </row>
    <row r="5" spans="2:19">
      <c r="B5" t="s">
        <v>1189</v>
      </c>
      <c r="C5" t="s">
        <v>1443</v>
      </c>
      <c r="D5" s="8" t="str">
        <f>'Kilter Holds'!V35</f>
        <v>16-16</v>
      </c>
      <c r="E5" s="1">
        <f>_xlfn.IFNA(VLOOKUP('Comp X - UP'!B5,'Urban Plastix Holds'!$I$36:$T$433,8,0),0)</f>
        <v>0</v>
      </c>
      <c r="G5" s="2">
        <f t="shared" si="0"/>
        <v>0</v>
      </c>
      <c r="H5" s="2">
        <f t="shared" si="1"/>
        <v>0</v>
      </c>
      <c r="M5" s="17" t="s">
        <v>469</v>
      </c>
      <c r="N5" s="18">
        <f>'Kilter Holds'!AB234</f>
        <v>0</v>
      </c>
      <c r="R5" s="25" t="str">
        <f>'Kilter Holds'!V35</f>
        <v>16-16</v>
      </c>
      <c r="S5" s="3" t="s">
        <v>498</v>
      </c>
    </row>
    <row r="6" spans="2:19">
      <c r="B6" t="s">
        <v>1189</v>
      </c>
      <c r="C6" t="s">
        <v>1443</v>
      </c>
      <c r="D6" s="9" t="str">
        <f>'Kilter Holds'!W35</f>
        <v>13-01</v>
      </c>
      <c r="E6" s="1">
        <f>_xlfn.IFNA(VLOOKUP('Comp X - UP'!B6,'Urban Plastix Holds'!$I$36:$T$433,9,0),0)</f>
        <v>0</v>
      </c>
      <c r="G6" s="2">
        <f t="shared" si="0"/>
        <v>0</v>
      </c>
      <c r="H6" s="2">
        <f t="shared" si="1"/>
        <v>0</v>
      </c>
      <c r="M6" s="17" t="s">
        <v>500</v>
      </c>
      <c r="N6" s="18">
        <f>'Kilter Holds'!AB235</f>
        <v>0</v>
      </c>
      <c r="R6" s="26" t="str">
        <f>'Kilter Holds'!W35</f>
        <v>13-01</v>
      </c>
      <c r="S6" s="3" t="s">
        <v>498</v>
      </c>
    </row>
    <row r="7" spans="2:19" ht="14" thickBot="1">
      <c r="B7" t="s">
        <v>1189</v>
      </c>
      <c r="C7" t="s">
        <v>1443</v>
      </c>
      <c r="D7" s="10" t="str">
        <f>'Kilter Holds'!X35</f>
        <v>07-13</v>
      </c>
      <c r="E7" s="1">
        <f>_xlfn.IFNA(VLOOKUP('Comp X - UP'!B7,'Urban Plastix Holds'!$I$36:$T$433,10,0),0)</f>
        <v>0</v>
      </c>
      <c r="G7" s="2">
        <f t="shared" si="0"/>
        <v>0</v>
      </c>
      <c r="H7" s="2">
        <f t="shared" si="1"/>
        <v>0</v>
      </c>
      <c r="M7" s="19" t="s">
        <v>67</v>
      </c>
      <c r="N7" s="20" t="e">
        <f>SUM(N1:N6)</f>
        <v>#REF!</v>
      </c>
      <c r="R7" s="27" t="str">
        <f>'Kilter Holds'!X35</f>
        <v>07-13</v>
      </c>
      <c r="S7" s="3" t="s">
        <v>498</v>
      </c>
    </row>
    <row r="8" spans="2:19">
      <c r="B8" t="s">
        <v>1189</v>
      </c>
      <c r="C8" t="s">
        <v>1443</v>
      </c>
      <c r="D8" s="11" t="str">
        <f>'Kilter Holds'!Y35</f>
        <v>11-26</v>
      </c>
      <c r="E8" s="1">
        <f>_xlfn.IFNA(VLOOKUP('Comp X - UP'!B8,'Urban Plastix Holds'!$I$36:$T$433,11,0),0)</f>
        <v>0</v>
      </c>
      <c r="G8" s="2">
        <f t="shared" si="0"/>
        <v>0</v>
      </c>
      <c r="H8" s="2">
        <f t="shared" si="1"/>
        <v>0</v>
      </c>
      <c r="R8" s="28" t="str">
        <f>'Kilter Holds'!Y35</f>
        <v>11-26</v>
      </c>
      <c r="S8" s="3" t="s">
        <v>498</v>
      </c>
    </row>
    <row r="9" spans="2:19">
      <c r="B9" t="s">
        <v>1189</v>
      </c>
      <c r="C9" t="s">
        <v>1443</v>
      </c>
      <c r="D9" s="13" t="str">
        <f>'Kilter Holds'!Z35</f>
        <v>18-01</v>
      </c>
      <c r="E9" s="1">
        <f>_xlfn.IFNA(VLOOKUP('Comp X - UP'!B9,'Urban Plastix Holds'!$I$36:$T$433,12,0),0)</f>
        <v>0</v>
      </c>
      <c r="G9" s="2">
        <f t="shared" si="0"/>
        <v>0</v>
      </c>
      <c r="H9" s="2">
        <f t="shared" si="1"/>
        <v>0</v>
      </c>
      <c r="R9" s="29" t="str">
        <f>'Kilter Holds'!Z35</f>
        <v>18-01</v>
      </c>
      <c r="S9" s="3" t="s">
        <v>498</v>
      </c>
    </row>
    <row r="10" spans="2:19">
      <c r="B10" t="s">
        <v>1189</v>
      </c>
      <c r="C10" t="s">
        <v>1443</v>
      </c>
      <c r="D10" s="12" t="str">
        <f>'Kilter Holds'!AA35</f>
        <v>Color Code</v>
      </c>
      <c r="E10" s="1" t="e">
        <f>_xlfn.IFNA(VLOOKUP('Comp X - UP'!B10,'Urban Plastix Holds'!$I$36:$T$433,13,0),0)</f>
        <v>#REF!</v>
      </c>
      <c r="G10" s="2" t="e">
        <f t="shared" si="0"/>
        <v>#REF!</v>
      </c>
      <c r="H10" s="2">
        <f t="shared" si="1"/>
        <v>0</v>
      </c>
      <c r="R10" s="12" t="str">
        <f>'Kilter Holds'!AA35</f>
        <v>Color Code</v>
      </c>
      <c r="S10" s="3" t="s">
        <v>497</v>
      </c>
    </row>
    <row r="11" spans="2:19">
      <c r="B11" t="s">
        <v>1190</v>
      </c>
      <c r="C11" t="s">
        <v>1444</v>
      </c>
      <c r="D11" s="5" t="str">
        <f t="shared" ref="D11:D74" si="2">D2</f>
        <v>11-12</v>
      </c>
      <c r="E11" s="1">
        <f>_xlfn.IFNA(VLOOKUP('Comp X - UP'!B11,'Urban Plastix Holds'!$I$36:$T$433,5,0),0)</f>
        <v>0</v>
      </c>
      <c r="G11" s="2">
        <f t="shared" si="0"/>
        <v>0</v>
      </c>
      <c r="H11" s="2">
        <f t="shared" si="1"/>
        <v>0</v>
      </c>
      <c r="R11" s="3" t="s">
        <v>1055</v>
      </c>
      <c r="S11" s="3" t="s">
        <v>498</v>
      </c>
    </row>
    <row r="12" spans="2:19">
      <c r="B12" t="s">
        <v>1190</v>
      </c>
      <c r="C12" t="s">
        <v>1444</v>
      </c>
      <c r="D12" s="6" t="str">
        <f t="shared" si="2"/>
        <v>14-01</v>
      </c>
      <c r="E12" s="1">
        <f>_xlfn.IFNA(VLOOKUP('Comp X - UP'!B12,'Urban Plastix Holds'!$I$36:$T$433,6,0),0)</f>
        <v>0</v>
      </c>
      <c r="G12" s="2">
        <f t="shared" si="0"/>
        <v>0</v>
      </c>
      <c r="H12" s="2">
        <f t="shared" si="1"/>
        <v>0</v>
      </c>
      <c r="S12" s="3"/>
    </row>
    <row r="13" spans="2:19">
      <c r="B13" t="s">
        <v>1190</v>
      </c>
      <c r="C13" t="s">
        <v>1444</v>
      </c>
      <c r="D13" s="7" t="str">
        <f t="shared" si="2"/>
        <v>15-12</v>
      </c>
      <c r="E13" s="1">
        <f>_xlfn.IFNA(VLOOKUP('Comp X - UP'!B13,'Urban Plastix Holds'!$I$36:$T$433,7,0),0)</f>
        <v>0</v>
      </c>
      <c r="G13" s="2">
        <f t="shared" si="0"/>
        <v>0</v>
      </c>
      <c r="H13" s="2">
        <f t="shared" si="1"/>
        <v>0</v>
      </c>
    </row>
    <row r="14" spans="2:19">
      <c r="B14" t="s">
        <v>1190</v>
      </c>
      <c r="C14" t="s">
        <v>1444</v>
      </c>
      <c r="D14" s="8" t="str">
        <f t="shared" si="2"/>
        <v>16-16</v>
      </c>
      <c r="E14" s="1">
        <f>_xlfn.IFNA(VLOOKUP('Comp X - UP'!B14,'Urban Plastix Holds'!$I$36:$T$433,8,0),0)</f>
        <v>0</v>
      </c>
      <c r="G14" s="2">
        <f t="shared" si="0"/>
        <v>0</v>
      </c>
      <c r="H14" s="2">
        <f t="shared" si="1"/>
        <v>0</v>
      </c>
    </row>
    <row r="15" spans="2:19">
      <c r="B15" t="s">
        <v>1190</v>
      </c>
      <c r="C15" t="s">
        <v>1444</v>
      </c>
      <c r="D15" s="9" t="str">
        <f t="shared" si="2"/>
        <v>13-01</v>
      </c>
      <c r="E15" s="1">
        <f>_xlfn.IFNA(VLOOKUP('Comp X - UP'!B15,'Urban Plastix Holds'!$I$36:$T$433,9,0),0)</f>
        <v>0</v>
      </c>
      <c r="G15" s="2">
        <f t="shared" si="0"/>
        <v>0</v>
      </c>
      <c r="H15" s="2">
        <f t="shared" si="1"/>
        <v>0</v>
      </c>
    </row>
    <row r="16" spans="2:19">
      <c r="B16" t="s">
        <v>1190</v>
      </c>
      <c r="C16" t="s">
        <v>1444</v>
      </c>
      <c r="D16" s="10" t="str">
        <f t="shared" si="2"/>
        <v>07-13</v>
      </c>
      <c r="E16" s="1">
        <f>_xlfn.IFNA(VLOOKUP('Comp X - UP'!B16,'Urban Plastix Holds'!$I$36:$T$433,10,0),0)</f>
        <v>0</v>
      </c>
      <c r="G16" s="2">
        <f t="shared" si="0"/>
        <v>0</v>
      </c>
      <c r="H16" s="2">
        <f t="shared" si="1"/>
        <v>0</v>
      </c>
    </row>
    <row r="17" spans="2:12">
      <c r="B17" t="s">
        <v>1190</v>
      </c>
      <c r="C17" t="s">
        <v>1444</v>
      </c>
      <c r="D17" s="11" t="str">
        <f t="shared" si="2"/>
        <v>11-26</v>
      </c>
      <c r="E17" s="1">
        <f>_xlfn.IFNA(VLOOKUP('Comp X - UP'!B17,'Urban Plastix Holds'!$I$36:$T$433,11,0),0)</f>
        <v>0</v>
      </c>
      <c r="G17" s="2">
        <f t="shared" si="0"/>
        <v>0</v>
      </c>
      <c r="H17" s="2">
        <f t="shared" si="1"/>
        <v>0</v>
      </c>
    </row>
    <row r="18" spans="2:12">
      <c r="B18" t="s">
        <v>1190</v>
      </c>
      <c r="C18" t="s">
        <v>1444</v>
      </c>
      <c r="D18" s="13" t="str">
        <f t="shared" si="2"/>
        <v>18-01</v>
      </c>
      <c r="E18" s="1">
        <f>_xlfn.IFNA(VLOOKUP('Comp X - UP'!B18,'Urban Plastix Holds'!$I$36:$T$433,12,0),0)</f>
        <v>0</v>
      </c>
      <c r="G18" s="2">
        <f t="shared" si="0"/>
        <v>0</v>
      </c>
      <c r="H18" s="2">
        <f t="shared" si="1"/>
        <v>0</v>
      </c>
    </row>
    <row r="19" spans="2:12">
      <c r="B19" t="s">
        <v>1190</v>
      </c>
      <c r="C19" t="s">
        <v>1444</v>
      </c>
      <c r="D19" s="12" t="str">
        <f t="shared" si="2"/>
        <v>Color Code</v>
      </c>
      <c r="E19" s="1" t="e">
        <f>_xlfn.IFNA(VLOOKUP('Comp X - UP'!B19,'Urban Plastix Holds'!$I$36:$T$433,13,0),0)</f>
        <v>#REF!</v>
      </c>
      <c r="G19" s="2" t="e">
        <f t="shared" si="0"/>
        <v>#REF!</v>
      </c>
      <c r="H19" s="2">
        <f t="shared" si="1"/>
        <v>0</v>
      </c>
    </row>
    <row r="20" spans="2:12">
      <c r="B20" t="s">
        <v>1191</v>
      </c>
      <c r="C20" t="s">
        <v>1445</v>
      </c>
      <c r="D20" s="5" t="str">
        <f t="shared" si="2"/>
        <v>11-12</v>
      </c>
      <c r="E20" s="1">
        <f>_xlfn.IFNA(VLOOKUP('Comp X - UP'!B20,'Urban Plastix Holds'!$I$36:$T$433,5,0),0)</f>
        <v>0</v>
      </c>
      <c r="G20" s="2">
        <f t="shared" si="0"/>
        <v>0</v>
      </c>
      <c r="H20" s="2">
        <f t="shared" si="1"/>
        <v>0</v>
      </c>
    </row>
    <row r="21" spans="2:12">
      <c r="B21" t="s">
        <v>1191</v>
      </c>
      <c r="C21" t="s">
        <v>1445</v>
      </c>
      <c r="D21" s="6" t="str">
        <f t="shared" si="2"/>
        <v>14-01</v>
      </c>
      <c r="E21" s="1">
        <f>_xlfn.IFNA(VLOOKUP('Comp X - UP'!B21,'Urban Plastix Holds'!$I$36:$T$433,6,0),0)</f>
        <v>0</v>
      </c>
      <c r="G21" s="2">
        <f t="shared" si="0"/>
        <v>0</v>
      </c>
      <c r="H21" s="2">
        <f t="shared" si="1"/>
        <v>0</v>
      </c>
    </row>
    <row r="22" spans="2:12">
      <c r="B22" t="s">
        <v>1191</v>
      </c>
      <c r="C22" t="s">
        <v>1445</v>
      </c>
      <c r="D22" s="7" t="str">
        <f t="shared" si="2"/>
        <v>15-12</v>
      </c>
      <c r="E22" s="1">
        <f>_xlfn.IFNA(VLOOKUP('Comp X - UP'!B22,'Urban Plastix Holds'!$I$36:$T$433,7,0),0)</f>
        <v>0</v>
      </c>
      <c r="G22" s="2">
        <f t="shared" si="0"/>
        <v>0</v>
      </c>
      <c r="H22" s="2">
        <f t="shared" si="1"/>
        <v>0</v>
      </c>
    </row>
    <row r="23" spans="2:12">
      <c r="B23" t="s">
        <v>1191</v>
      </c>
      <c r="C23" t="s">
        <v>1445</v>
      </c>
      <c r="D23" s="8" t="str">
        <f t="shared" si="2"/>
        <v>16-16</v>
      </c>
      <c r="E23" s="1">
        <f>_xlfn.IFNA(VLOOKUP('Comp X - UP'!B23,'Urban Plastix Holds'!$I$36:$T$433,8,0),0)</f>
        <v>0</v>
      </c>
      <c r="G23" s="2">
        <f t="shared" si="0"/>
        <v>0</v>
      </c>
      <c r="H23" s="2">
        <f t="shared" si="1"/>
        <v>0</v>
      </c>
    </row>
    <row r="24" spans="2:12">
      <c r="B24" t="s">
        <v>1191</v>
      </c>
      <c r="C24" t="s">
        <v>1445</v>
      </c>
      <c r="D24" s="9" t="str">
        <f t="shared" si="2"/>
        <v>13-01</v>
      </c>
      <c r="E24" s="1">
        <f>_xlfn.IFNA(VLOOKUP('Comp X - UP'!B24,'Urban Plastix Holds'!$I$36:$T$433,9,0),0)</f>
        <v>0</v>
      </c>
      <c r="G24" s="2">
        <f t="shared" si="0"/>
        <v>0</v>
      </c>
      <c r="H24" s="2">
        <f t="shared" si="1"/>
        <v>0</v>
      </c>
    </row>
    <row r="25" spans="2:12">
      <c r="B25" t="s">
        <v>1191</v>
      </c>
      <c r="C25" t="s">
        <v>1445</v>
      </c>
      <c r="D25" s="10" t="str">
        <f t="shared" si="2"/>
        <v>07-13</v>
      </c>
      <c r="E25" s="1">
        <f>_xlfn.IFNA(VLOOKUP('Comp X - UP'!B25,'Urban Plastix Holds'!$I$36:$T$433,10,0),0)</f>
        <v>0</v>
      </c>
      <c r="G25" s="2">
        <f t="shared" si="0"/>
        <v>0</v>
      </c>
      <c r="H25" s="2">
        <f t="shared" si="1"/>
        <v>0</v>
      </c>
    </row>
    <row r="26" spans="2:12">
      <c r="B26" t="s">
        <v>1191</v>
      </c>
      <c r="C26" t="s">
        <v>1445</v>
      </c>
      <c r="D26" s="11" t="str">
        <f t="shared" si="2"/>
        <v>11-26</v>
      </c>
      <c r="E26" s="1">
        <f>_xlfn.IFNA(VLOOKUP('Comp X - UP'!B26,'Urban Plastix Holds'!$I$36:$T$433,11,0),0)</f>
        <v>0</v>
      </c>
      <c r="G26" s="2">
        <f t="shared" si="0"/>
        <v>0</v>
      </c>
      <c r="H26" s="2">
        <f t="shared" si="1"/>
        <v>0</v>
      </c>
      <c r="K26" s="3"/>
      <c r="L26" s="3"/>
    </row>
    <row r="27" spans="2:12">
      <c r="B27" t="s">
        <v>1191</v>
      </c>
      <c r="C27" t="s">
        <v>1445</v>
      </c>
      <c r="D27" s="13" t="str">
        <f t="shared" si="2"/>
        <v>18-01</v>
      </c>
      <c r="E27" s="1">
        <f>_xlfn.IFNA(VLOOKUP('Comp X - UP'!B27,'Urban Plastix Holds'!$I$36:$T$433,12,0),0)</f>
        <v>0</v>
      </c>
      <c r="G27" s="2">
        <f t="shared" si="0"/>
        <v>0</v>
      </c>
      <c r="H27" s="2">
        <f t="shared" si="1"/>
        <v>0</v>
      </c>
    </row>
    <row r="28" spans="2:12">
      <c r="B28" t="s">
        <v>1191</v>
      </c>
      <c r="C28" t="s">
        <v>1445</v>
      </c>
      <c r="D28" s="12" t="str">
        <f t="shared" si="2"/>
        <v>Color Code</v>
      </c>
      <c r="E28" s="1" t="e">
        <f>_xlfn.IFNA(VLOOKUP('Comp X - UP'!B28,'Urban Plastix Holds'!$I$36:$T$433,13,0),0)</f>
        <v>#REF!</v>
      </c>
      <c r="G28" s="2" t="e">
        <f t="shared" si="0"/>
        <v>#REF!</v>
      </c>
      <c r="H28" s="2">
        <f t="shared" si="1"/>
        <v>0</v>
      </c>
    </row>
    <row r="29" spans="2:12">
      <c r="B29" t="s">
        <v>1192</v>
      </c>
      <c r="C29" t="s">
        <v>1446</v>
      </c>
      <c r="D29" s="5" t="str">
        <f t="shared" si="2"/>
        <v>11-12</v>
      </c>
      <c r="E29" s="1">
        <f>_xlfn.IFNA(VLOOKUP('Comp X - UP'!B29,'Urban Plastix Holds'!$I$36:$T$433,5,0),0)</f>
        <v>0</v>
      </c>
      <c r="G29" s="2">
        <f t="shared" si="0"/>
        <v>0</v>
      </c>
      <c r="H29" s="2">
        <f t="shared" si="1"/>
        <v>0</v>
      </c>
    </row>
    <row r="30" spans="2:12">
      <c r="B30" t="s">
        <v>1192</v>
      </c>
      <c r="C30" t="s">
        <v>1446</v>
      </c>
      <c r="D30" s="6" t="str">
        <f t="shared" si="2"/>
        <v>14-01</v>
      </c>
      <c r="E30" s="1">
        <f>_xlfn.IFNA(VLOOKUP('Comp X - UP'!B30,'Urban Plastix Holds'!$I$36:$T$433,6,0),0)</f>
        <v>0</v>
      </c>
      <c r="G30" s="2">
        <f t="shared" si="0"/>
        <v>0</v>
      </c>
      <c r="H30" s="2">
        <f t="shared" si="1"/>
        <v>0</v>
      </c>
    </row>
    <row r="31" spans="2:12">
      <c r="B31" t="s">
        <v>1192</v>
      </c>
      <c r="C31" t="s">
        <v>1446</v>
      </c>
      <c r="D31" s="7" t="str">
        <f t="shared" si="2"/>
        <v>15-12</v>
      </c>
      <c r="E31" s="1">
        <f>_xlfn.IFNA(VLOOKUP('Comp X - UP'!B31,'Urban Plastix Holds'!$I$36:$T$433,7,0),0)</f>
        <v>0</v>
      </c>
      <c r="G31" s="2">
        <f t="shared" si="0"/>
        <v>0</v>
      </c>
      <c r="H31" s="2">
        <f t="shared" si="1"/>
        <v>0</v>
      </c>
    </row>
    <row r="32" spans="2:12">
      <c r="B32" t="s">
        <v>1192</v>
      </c>
      <c r="C32" t="s">
        <v>1446</v>
      </c>
      <c r="D32" s="8" t="str">
        <f t="shared" si="2"/>
        <v>16-16</v>
      </c>
      <c r="E32" s="1">
        <f>_xlfn.IFNA(VLOOKUP('Comp X - UP'!B32,'Urban Plastix Holds'!$I$36:$T$433,8,0),0)</f>
        <v>0</v>
      </c>
      <c r="G32" s="2">
        <f t="shared" si="0"/>
        <v>0</v>
      </c>
      <c r="H32" s="2">
        <f t="shared" si="1"/>
        <v>0</v>
      </c>
    </row>
    <row r="33" spans="2:8">
      <c r="B33" t="s">
        <v>1192</v>
      </c>
      <c r="C33" t="s">
        <v>1446</v>
      </c>
      <c r="D33" s="9" t="str">
        <f t="shared" si="2"/>
        <v>13-01</v>
      </c>
      <c r="E33" s="1">
        <f>_xlfn.IFNA(VLOOKUP('Comp X - UP'!B33,'Urban Plastix Holds'!$I$36:$T$433,9,0),0)</f>
        <v>0</v>
      </c>
      <c r="G33" s="2">
        <f t="shared" si="0"/>
        <v>0</v>
      </c>
      <c r="H33" s="2">
        <f t="shared" si="1"/>
        <v>0</v>
      </c>
    </row>
    <row r="34" spans="2:8">
      <c r="B34" t="s">
        <v>1192</v>
      </c>
      <c r="C34" t="s">
        <v>1446</v>
      </c>
      <c r="D34" s="10" t="str">
        <f t="shared" si="2"/>
        <v>07-13</v>
      </c>
      <c r="E34" s="1">
        <f>_xlfn.IFNA(VLOOKUP('Comp X - UP'!B34,'Urban Plastix Holds'!$I$36:$T$433,10,0),0)</f>
        <v>0</v>
      </c>
      <c r="G34" s="2">
        <f t="shared" si="0"/>
        <v>0</v>
      </c>
      <c r="H34" s="2">
        <f t="shared" si="1"/>
        <v>0</v>
      </c>
    </row>
    <row r="35" spans="2:8">
      <c r="B35" t="s">
        <v>1192</v>
      </c>
      <c r="C35" t="s">
        <v>1446</v>
      </c>
      <c r="D35" s="11" t="str">
        <f t="shared" si="2"/>
        <v>11-26</v>
      </c>
      <c r="E35" s="1">
        <f>_xlfn.IFNA(VLOOKUP('Comp X - UP'!B35,'Urban Plastix Holds'!$I$36:$T$433,11,0),0)</f>
        <v>0</v>
      </c>
      <c r="G35" s="2">
        <f t="shared" si="0"/>
        <v>0</v>
      </c>
      <c r="H35" s="2">
        <f t="shared" si="1"/>
        <v>0</v>
      </c>
    </row>
    <row r="36" spans="2:8">
      <c r="B36" t="s">
        <v>1192</v>
      </c>
      <c r="C36" t="s">
        <v>1446</v>
      </c>
      <c r="D36" s="13" t="str">
        <f t="shared" si="2"/>
        <v>18-01</v>
      </c>
      <c r="E36" s="1">
        <f>_xlfn.IFNA(VLOOKUP('Comp X - UP'!B36,'Urban Plastix Holds'!$I$36:$T$433,12,0),0)</f>
        <v>0</v>
      </c>
      <c r="G36" s="2">
        <f t="shared" si="0"/>
        <v>0</v>
      </c>
      <c r="H36" s="2">
        <f t="shared" si="1"/>
        <v>0</v>
      </c>
    </row>
    <row r="37" spans="2:8">
      <c r="B37" t="s">
        <v>1192</v>
      </c>
      <c r="C37" t="s">
        <v>1446</v>
      </c>
      <c r="D37" s="12" t="str">
        <f t="shared" si="2"/>
        <v>Color Code</v>
      </c>
      <c r="E37" s="1" t="e">
        <f>_xlfn.IFNA(VLOOKUP('Comp X - UP'!B37,'Urban Plastix Holds'!$I$36:$T$433,13,0),0)</f>
        <v>#REF!</v>
      </c>
      <c r="G37" s="2" t="e">
        <f t="shared" si="0"/>
        <v>#REF!</v>
      </c>
      <c r="H37" s="2">
        <f t="shared" si="1"/>
        <v>0</v>
      </c>
    </row>
    <row r="38" spans="2:8">
      <c r="B38" t="s">
        <v>1197</v>
      </c>
      <c r="C38" t="s">
        <v>1447</v>
      </c>
      <c r="D38" s="5" t="str">
        <f t="shared" si="2"/>
        <v>11-12</v>
      </c>
      <c r="E38" s="1">
        <f>_xlfn.IFNA(VLOOKUP('Comp X - UP'!B38,'Urban Plastix Holds'!$I$36:$T$433,5,0),0)</f>
        <v>0</v>
      </c>
      <c r="G38" s="2">
        <f t="shared" si="0"/>
        <v>0</v>
      </c>
      <c r="H38" s="2">
        <f t="shared" si="1"/>
        <v>0</v>
      </c>
    </row>
    <row r="39" spans="2:8">
      <c r="B39" t="s">
        <v>1197</v>
      </c>
      <c r="C39" t="s">
        <v>1447</v>
      </c>
      <c r="D39" s="6" t="str">
        <f t="shared" si="2"/>
        <v>14-01</v>
      </c>
      <c r="E39" s="1">
        <f>_xlfn.IFNA(VLOOKUP('Comp X - UP'!B39,'Urban Plastix Holds'!$I$36:$T$433,6,0),0)</f>
        <v>0</v>
      </c>
      <c r="G39" s="2">
        <f t="shared" si="0"/>
        <v>0</v>
      </c>
      <c r="H39" s="2">
        <f t="shared" si="1"/>
        <v>0</v>
      </c>
    </row>
    <row r="40" spans="2:8">
      <c r="B40" t="s">
        <v>1197</v>
      </c>
      <c r="C40" t="s">
        <v>1447</v>
      </c>
      <c r="D40" s="7" t="str">
        <f t="shared" si="2"/>
        <v>15-12</v>
      </c>
      <c r="E40" s="1">
        <f>_xlfn.IFNA(VLOOKUP('Comp X - UP'!B40,'Urban Plastix Holds'!$I$36:$T$433,7,0),0)</f>
        <v>0</v>
      </c>
      <c r="G40" s="2">
        <f t="shared" si="0"/>
        <v>0</v>
      </c>
      <c r="H40" s="2">
        <f t="shared" si="1"/>
        <v>0</v>
      </c>
    </row>
    <row r="41" spans="2:8">
      <c r="B41" t="s">
        <v>1197</v>
      </c>
      <c r="C41" t="s">
        <v>1447</v>
      </c>
      <c r="D41" s="8" t="str">
        <f t="shared" si="2"/>
        <v>16-16</v>
      </c>
      <c r="E41" s="1">
        <f>_xlfn.IFNA(VLOOKUP('Comp X - UP'!B41,'Urban Plastix Holds'!$I$36:$T$433,8,0),0)</f>
        <v>0</v>
      </c>
      <c r="G41" s="2">
        <f t="shared" si="0"/>
        <v>0</v>
      </c>
      <c r="H41" s="2">
        <f t="shared" si="1"/>
        <v>0</v>
      </c>
    </row>
    <row r="42" spans="2:8">
      <c r="B42" t="s">
        <v>1197</v>
      </c>
      <c r="C42" t="s">
        <v>1447</v>
      </c>
      <c r="D42" s="9" t="str">
        <f t="shared" si="2"/>
        <v>13-01</v>
      </c>
      <c r="E42" s="1">
        <f>_xlfn.IFNA(VLOOKUP('Comp X - UP'!B42,'Urban Plastix Holds'!$I$36:$T$433,9,0),0)</f>
        <v>0</v>
      </c>
      <c r="G42" s="2">
        <f t="shared" si="0"/>
        <v>0</v>
      </c>
      <c r="H42" s="2">
        <f t="shared" si="1"/>
        <v>0</v>
      </c>
    </row>
    <row r="43" spans="2:8">
      <c r="B43" t="s">
        <v>1197</v>
      </c>
      <c r="C43" t="s">
        <v>1447</v>
      </c>
      <c r="D43" s="10" t="str">
        <f t="shared" si="2"/>
        <v>07-13</v>
      </c>
      <c r="E43" s="1">
        <f>_xlfn.IFNA(VLOOKUP('Comp X - UP'!B43,'Urban Plastix Holds'!$I$36:$T$433,10,0),0)</f>
        <v>0</v>
      </c>
      <c r="G43" s="2">
        <f t="shared" si="0"/>
        <v>0</v>
      </c>
      <c r="H43" s="2">
        <f t="shared" si="1"/>
        <v>0</v>
      </c>
    </row>
    <row r="44" spans="2:8">
      <c r="B44" t="s">
        <v>1197</v>
      </c>
      <c r="C44" t="s">
        <v>1447</v>
      </c>
      <c r="D44" s="11" t="str">
        <f t="shared" si="2"/>
        <v>11-26</v>
      </c>
      <c r="E44" s="1">
        <f>_xlfn.IFNA(VLOOKUP('Comp X - UP'!B44,'Urban Plastix Holds'!$I$36:$T$433,11,0),0)</f>
        <v>0</v>
      </c>
      <c r="G44" s="2">
        <f t="shared" si="0"/>
        <v>0</v>
      </c>
      <c r="H44" s="2">
        <f t="shared" si="1"/>
        <v>0</v>
      </c>
    </row>
    <row r="45" spans="2:8">
      <c r="B45" t="s">
        <v>1197</v>
      </c>
      <c r="C45" t="s">
        <v>1447</v>
      </c>
      <c r="D45" s="13" t="str">
        <f t="shared" si="2"/>
        <v>18-01</v>
      </c>
      <c r="E45" s="1">
        <f>_xlfn.IFNA(VLOOKUP('Comp X - UP'!B45,'Urban Plastix Holds'!$I$36:$T$433,12,0),0)</f>
        <v>0</v>
      </c>
      <c r="G45" s="2">
        <f t="shared" si="0"/>
        <v>0</v>
      </c>
      <c r="H45" s="2">
        <f t="shared" si="1"/>
        <v>0</v>
      </c>
    </row>
    <row r="46" spans="2:8">
      <c r="B46" t="s">
        <v>1197</v>
      </c>
      <c r="C46" t="s">
        <v>1447</v>
      </c>
      <c r="D46" s="12" t="str">
        <f t="shared" si="2"/>
        <v>Color Code</v>
      </c>
      <c r="E46" s="1" t="e">
        <f>_xlfn.IFNA(VLOOKUP('Comp X - UP'!B46,'Urban Plastix Holds'!$I$36:$T$433,13,0),0)</f>
        <v>#REF!</v>
      </c>
      <c r="G46" s="2" t="e">
        <f t="shared" si="0"/>
        <v>#REF!</v>
      </c>
      <c r="H46" s="2">
        <f t="shared" si="1"/>
        <v>0</v>
      </c>
    </row>
    <row r="47" spans="2:8">
      <c r="B47" t="s">
        <v>1198</v>
      </c>
      <c r="C47" t="s">
        <v>1448</v>
      </c>
      <c r="D47" s="5" t="str">
        <f t="shared" si="2"/>
        <v>11-12</v>
      </c>
      <c r="E47" s="1">
        <f>_xlfn.IFNA(VLOOKUP('Comp X - UP'!B47,'Urban Plastix Holds'!$I$36:$T$433,5,0),0)</f>
        <v>0</v>
      </c>
      <c r="G47" s="2">
        <f t="shared" si="0"/>
        <v>0</v>
      </c>
      <c r="H47" s="2">
        <f t="shared" si="1"/>
        <v>0</v>
      </c>
    </row>
    <row r="48" spans="2:8">
      <c r="B48" t="s">
        <v>1198</v>
      </c>
      <c r="C48" t="s">
        <v>1448</v>
      </c>
      <c r="D48" s="6" t="str">
        <f t="shared" si="2"/>
        <v>14-01</v>
      </c>
      <c r="E48" s="1">
        <f>_xlfn.IFNA(VLOOKUP('Comp X - UP'!B48,'Urban Plastix Holds'!$I$36:$T$433,6,0),0)</f>
        <v>0</v>
      </c>
      <c r="G48" s="2">
        <f t="shared" si="0"/>
        <v>0</v>
      </c>
      <c r="H48" s="2">
        <f t="shared" si="1"/>
        <v>0</v>
      </c>
    </row>
    <row r="49" spans="2:8">
      <c r="B49" t="s">
        <v>1198</v>
      </c>
      <c r="C49" t="s">
        <v>1448</v>
      </c>
      <c r="D49" s="7" t="str">
        <f t="shared" si="2"/>
        <v>15-12</v>
      </c>
      <c r="E49" s="1">
        <f>_xlfn.IFNA(VLOOKUP('Comp X - UP'!B49,'Urban Plastix Holds'!$I$36:$T$433,7,0),0)</f>
        <v>0</v>
      </c>
      <c r="G49" s="2">
        <f t="shared" si="0"/>
        <v>0</v>
      </c>
      <c r="H49" s="2">
        <f t="shared" si="1"/>
        <v>0</v>
      </c>
    </row>
    <row r="50" spans="2:8">
      <c r="B50" t="s">
        <v>1198</v>
      </c>
      <c r="C50" t="s">
        <v>1448</v>
      </c>
      <c r="D50" s="8" t="str">
        <f t="shared" si="2"/>
        <v>16-16</v>
      </c>
      <c r="E50" s="1">
        <f>_xlfn.IFNA(VLOOKUP('Comp X - UP'!B50,'Urban Plastix Holds'!$I$36:$T$433,8,0),0)</f>
        <v>0</v>
      </c>
      <c r="G50" s="2">
        <f t="shared" si="0"/>
        <v>0</v>
      </c>
      <c r="H50" s="2">
        <f t="shared" si="1"/>
        <v>0</v>
      </c>
    </row>
    <row r="51" spans="2:8">
      <c r="B51" t="s">
        <v>1198</v>
      </c>
      <c r="C51" t="s">
        <v>1448</v>
      </c>
      <c r="D51" s="9" t="str">
        <f t="shared" si="2"/>
        <v>13-01</v>
      </c>
      <c r="E51" s="1">
        <f>_xlfn.IFNA(VLOOKUP('Comp X - UP'!B51,'Urban Plastix Holds'!$I$36:$T$433,9,0),0)</f>
        <v>0</v>
      </c>
      <c r="G51" s="2">
        <f t="shared" si="0"/>
        <v>0</v>
      </c>
      <c r="H51" s="2">
        <f t="shared" si="1"/>
        <v>0</v>
      </c>
    </row>
    <row r="52" spans="2:8">
      <c r="B52" t="s">
        <v>1198</v>
      </c>
      <c r="C52" t="s">
        <v>1448</v>
      </c>
      <c r="D52" s="10" t="str">
        <f t="shared" si="2"/>
        <v>07-13</v>
      </c>
      <c r="E52" s="1">
        <f>_xlfn.IFNA(VLOOKUP('Comp X - UP'!B52,'Urban Plastix Holds'!$I$36:$T$433,10,0),0)</f>
        <v>0</v>
      </c>
      <c r="G52" s="2">
        <f t="shared" si="0"/>
        <v>0</v>
      </c>
      <c r="H52" s="2">
        <f t="shared" si="1"/>
        <v>0</v>
      </c>
    </row>
    <row r="53" spans="2:8">
      <c r="B53" t="s">
        <v>1198</v>
      </c>
      <c r="C53" t="s">
        <v>1448</v>
      </c>
      <c r="D53" s="11" t="str">
        <f t="shared" si="2"/>
        <v>11-26</v>
      </c>
      <c r="E53" s="1">
        <f>_xlfn.IFNA(VLOOKUP('Comp X - UP'!B53,'Urban Plastix Holds'!$I$36:$T$433,11,0),0)</f>
        <v>0</v>
      </c>
      <c r="G53" s="2">
        <f t="shared" si="0"/>
        <v>0</v>
      </c>
      <c r="H53" s="2">
        <f t="shared" si="1"/>
        <v>0</v>
      </c>
    </row>
    <row r="54" spans="2:8">
      <c r="B54" t="s">
        <v>1198</v>
      </c>
      <c r="C54" t="s">
        <v>1448</v>
      </c>
      <c r="D54" s="13" t="str">
        <f t="shared" si="2"/>
        <v>18-01</v>
      </c>
      <c r="E54" s="1">
        <f>_xlfn.IFNA(VLOOKUP('Comp X - UP'!B54,'Urban Plastix Holds'!$I$36:$T$433,12,0),0)</f>
        <v>0</v>
      </c>
      <c r="G54" s="2">
        <f t="shared" si="0"/>
        <v>0</v>
      </c>
      <c r="H54" s="2">
        <f t="shared" si="1"/>
        <v>0</v>
      </c>
    </row>
    <row r="55" spans="2:8">
      <c r="B55" t="s">
        <v>1198</v>
      </c>
      <c r="C55" t="s">
        <v>1448</v>
      </c>
      <c r="D55" s="12" t="str">
        <f t="shared" si="2"/>
        <v>Color Code</v>
      </c>
      <c r="E55" s="1" t="e">
        <f>_xlfn.IFNA(VLOOKUP('Comp X - UP'!B55,'Urban Plastix Holds'!$I$36:$T$433,13,0),0)</f>
        <v>#REF!</v>
      </c>
      <c r="G55" s="2" t="e">
        <f t="shared" si="0"/>
        <v>#REF!</v>
      </c>
      <c r="H55" s="2">
        <f t="shared" si="1"/>
        <v>0</v>
      </c>
    </row>
    <row r="56" spans="2:8">
      <c r="B56" t="s">
        <v>1199</v>
      </c>
      <c r="C56" t="s">
        <v>1449</v>
      </c>
      <c r="D56" s="5" t="str">
        <f t="shared" si="2"/>
        <v>11-12</v>
      </c>
      <c r="E56" s="1">
        <f>_xlfn.IFNA(VLOOKUP('Comp X - UP'!B56,'Urban Plastix Holds'!$I$36:$T$433,5,0),0)</f>
        <v>0</v>
      </c>
      <c r="G56" s="2">
        <f t="shared" si="0"/>
        <v>0</v>
      </c>
      <c r="H56" s="2">
        <f t="shared" si="1"/>
        <v>0</v>
      </c>
    </row>
    <row r="57" spans="2:8">
      <c r="B57" t="s">
        <v>1199</v>
      </c>
      <c r="C57" t="s">
        <v>1449</v>
      </c>
      <c r="D57" s="6" t="str">
        <f t="shared" si="2"/>
        <v>14-01</v>
      </c>
      <c r="E57" s="1">
        <f>_xlfn.IFNA(VLOOKUP('Comp X - UP'!B57,'Urban Plastix Holds'!$I$36:$T$433,6,0),0)</f>
        <v>0</v>
      </c>
      <c r="G57" s="2">
        <f t="shared" si="0"/>
        <v>0</v>
      </c>
      <c r="H57" s="2">
        <f t="shared" si="1"/>
        <v>0</v>
      </c>
    </row>
    <row r="58" spans="2:8">
      <c r="B58" t="s">
        <v>1199</v>
      </c>
      <c r="C58" t="s">
        <v>1449</v>
      </c>
      <c r="D58" s="7" t="str">
        <f t="shared" si="2"/>
        <v>15-12</v>
      </c>
      <c r="E58" s="1">
        <f>_xlfn.IFNA(VLOOKUP('Comp X - UP'!B58,'Urban Plastix Holds'!$I$36:$T$433,7,0),0)</f>
        <v>0</v>
      </c>
      <c r="G58" s="2">
        <f t="shared" si="0"/>
        <v>0</v>
      </c>
      <c r="H58" s="2">
        <f t="shared" si="1"/>
        <v>0</v>
      </c>
    </row>
    <row r="59" spans="2:8">
      <c r="B59" t="s">
        <v>1199</v>
      </c>
      <c r="C59" t="s">
        <v>1449</v>
      </c>
      <c r="D59" s="8" t="str">
        <f t="shared" si="2"/>
        <v>16-16</v>
      </c>
      <c r="E59" s="1">
        <f>_xlfn.IFNA(VLOOKUP('Comp X - UP'!B59,'Urban Plastix Holds'!$I$36:$T$433,8,0),0)</f>
        <v>0</v>
      </c>
      <c r="G59" s="2">
        <f t="shared" si="0"/>
        <v>0</v>
      </c>
      <c r="H59" s="2">
        <f t="shared" si="1"/>
        <v>0</v>
      </c>
    </row>
    <row r="60" spans="2:8">
      <c r="B60" t="s">
        <v>1199</v>
      </c>
      <c r="C60" t="s">
        <v>1449</v>
      </c>
      <c r="D60" s="9" t="str">
        <f t="shared" si="2"/>
        <v>13-01</v>
      </c>
      <c r="E60" s="1">
        <f>_xlfn.IFNA(VLOOKUP('Comp X - UP'!B60,'Urban Plastix Holds'!$I$36:$T$433,9,0),0)</f>
        <v>0</v>
      </c>
      <c r="G60" s="2">
        <f t="shared" si="0"/>
        <v>0</v>
      </c>
      <c r="H60" s="2">
        <f t="shared" si="1"/>
        <v>0</v>
      </c>
    </row>
    <row r="61" spans="2:8">
      <c r="B61" t="s">
        <v>1199</v>
      </c>
      <c r="C61" t="s">
        <v>1449</v>
      </c>
      <c r="D61" s="10" t="str">
        <f t="shared" si="2"/>
        <v>07-13</v>
      </c>
      <c r="E61" s="1">
        <f>_xlfn.IFNA(VLOOKUP('Comp X - UP'!B61,'Urban Plastix Holds'!$I$36:$T$433,10,0),0)</f>
        <v>0</v>
      </c>
      <c r="G61" s="2">
        <f t="shared" si="0"/>
        <v>0</v>
      </c>
      <c r="H61" s="2">
        <f t="shared" si="1"/>
        <v>0</v>
      </c>
    </row>
    <row r="62" spans="2:8">
      <c r="B62" t="s">
        <v>1199</v>
      </c>
      <c r="C62" t="s">
        <v>1449</v>
      </c>
      <c r="D62" s="11" t="str">
        <f t="shared" si="2"/>
        <v>11-26</v>
      </c>
      <c r="E62" s="1">
        <f>_xlfn.IFNA(VLOOKUP('Comp X - UP'!B62,'Urban Plastix Holds'!$I$36:$T$433,11,0),0)</f>
        <v>0</v>
      </c>
      <c r="G62" s="2">
        <f t="shared" si="0"/>
        <v>0</v>
      </c>
      <c r="H62" s="2">
        <f t="shared" si="1"/>
        <v>0</v>
      </c>
    </row>
    <row r="63" spans="2:8">
      <c r="B63" t="s">
        <v>1199</v>
      </c>
      <c r="C63" t="s">
        <v>1449</v>
      </c>
      <c r="D63" s="13" t="str">
        <f t="shared" si="2"/>
        <v>18-01</v>
      </c>
      <c r="E63" s="1">
        <f>_xlfn.IFNA(VLOOKUP('Comp X - UP'!B63,'Urban Plastix Holds'!$I$36:$T$433,12,0),0)</f>
        <v>0</v>
      </c>
      <c r="G63" s="2">
        <f t="shared" si="0"/>
        <v>0</v>
      </c>
      <c r="H63" s="2">
        <f t="shared" si="1"/>
        <v>0</v>
      </c>
    </row>
    <row r="64" spans="2:8">
      <c r="B64" t="s">
        <v>1199</v>
      </c>
      <c r="C64" t="s">
        <v>1449</v>
      </c>
      <c r="D64" s="12" t="str">
        <f t="shared" si="2"/>
        <v>Color Code</v>
      </c>
      <c r="E64" s="1" t="e">
        <f>_xlfn.IFNA(VLOOKUP('Comp X - UP'!B64,'Urban Plastix Holds'!$I$36:$T$433,13,0),0)</f>
        <v>#REF!</v>
      </c>
      <c r="G64" s="2" t="e">
        <f t="shared" si="0"/>
        <v>#REF!</v>
      </c>
      <c r="H64" s="2">
        <f t="shared" si="1"/>
        <v>0</v>
      </c>
    </row>
    <row r="65" spans="2:8">
      <c r="B65" t="s">
        <v>1200</v>
      </c>
      <c r="C65" t="s">
        <v>1450</v>
      </c>
      <c r="D65" s="5" t="str">
        <f t="shared" si="2"/>
        <v>11-12</v>
      </c>
      <c r="E65" s="1">
        <f>_xlfn.IFNA(VLOOKUP('Comp X - UP'!B65,'Urban Plastix Holds'!$I$36:$T$433,5,0),0)</f>
        <v>0</v>
      </c>
      <c r="G65" s="2">
        <f t="shared" si="0"/>
        <v>0</v>
      </c>
      <c r="H65" s="2">
        <f t="shared" si="1"/>
        <v>0</v>
      </c>
    </row>
    <row r="66" spans="2:8">
      <c r="B66" t="s">
        <v>1200</v>
      </c>
      <c r="C66" t="s">
        <v>1450</v>
      </c>
      <c r="D66" s="6" t="str">
        <f t="shared" si="2"/>
        <v>14-01</v>
      </c>
      <c r="E66" s="1">
        <f>_xlfn.IFNA(VLOOKUP('Comp X - UP'!B66,'Urban Plastix Holds'!$I$36:$T$433,6,0),0)</f>
        <v>0</v>
      </c>
      <c r="G66" s="2">
        <f t="shared" si="0"/>
        <v>0</v>
      </c>
      <c r="H66" s="2">
        <f t="shared" si="1"/>
        <v>0</v>
      </c>
    </row>
    <row r="67" spans="2:8">
      <c r="B67" t="s">
        <v>1200</v>
      </c>
      <c r="C67" t="s">
        <v>1450</v>
      </c>
      <c r="D67" s="7" t="str">
        <f t="shared" si="2"/>
        <v>15-12</v>
      </c>
      <c r="E67" s="1">
        <f>_xlfn.IFNA(VLOOKUP('Comp X - UP'!B67,'Urban Plastix Holds'!$I$36:$T$433,7,0),0)</f>
        <v>0</v>
      </c>
      <c r="G67" s="2">
        <f t="shared" ref="G67:G130" si="3">E67*F67</f>
        <v>0</v>
      </c>
      <c r="H67" s="2">
        <f t="shared" ref="H67:H130" si="4">IF($S$11="Y",G67*0.15,0)</f>
        <v>0</v>
      </c>
    </row>
    <row r="68" spans="2:8">
      <c r="B68" t="s">
        <v>1200</v>
      </c>
      <c r="C68" t="s">
        <v>1450</v>
      </c>
      <c r="D68" s="8" t="str">
        <f t="shared" si="2"/>
        <v>16-16</v>
      </c>
      <c r="E68" s="1">
        <f>_xlfn.IFNA(VLOOKUP('Comp X - UP'!B68,'Urban Plastix Holds'!$I$36:$T$433,8,0),0)</f>
        <v>0</v>
      </c>
      <c r="G68" s="2">
        <f t="shared" si="3"/>
        <v>0</v>
      </c>
      <c r="H68" s="2">
        <f t="shared" si="4"/>
        <v>0</v>
      </c>
    </row>
    <row r="69" spans="2:8">
      <c r="B69" t="s">
        <v>1200</v>
      </c>
      <c r="C69" t="s">
        <v>1450</v>
      </c>
      <c r="D69" s="9" t="str">
        <f t="shared" si="2"/>
        <v>13-01</v>
      </c>
      <c r="E69" s="1">
        <f>_xlfn.IFNA(VLOOKUP('Comp X - UP'!B69,'Urban Plastix Holds'!$I$36:$T$433,9,0),0)</f>
        <v>0</v>
      </c>
      <c r="G69" s="2">
        <f t="shared" si="3"/>
        <v>0</v>
      </c>
      <c r="H69" s="2">
        <f t="shared" si="4"/>
        <v>0</v>
      </c>
    </row>
    <row r="70" spans="2:8">
      <c r="B70" t="s">
        <v>1200</v>
      </c>
      <c r="C70" t="s">
        <v>1450</v>
      </c>
      <c r="D70" s="10" t="str">
        <f t="shared" si="2"/>
        <v>07-13</v>
      </c>
      <c r="E70" s="1">
        <f>_xlfn.IFNA(VLOOKUP('Comp X - UP'!B70,'Urban Plastix Holds'!$I$36:$T$433,10,0),0)</f>
        <v>0</v>
      </c>
      <c r="G70" s="2">
        <f t="shared" si="3"/>
        <v>0</v>
      </c>
      <c r="H70" s="2">
        <f t="shared" si="4"/>
        <v>0</v>
      </c>
    </row>
    <row r="71" spans="2:8">
      <c r="B71" t="s">
        <v>1200</v>
      </c>
      <c r="C71" t="s">
        <v>1450</v>
      </c>
      <c r="D71" s="11" t="str">
        <f t="shared" si="2"/>
        <v>11-26</v>
      </c>
      <c r="E71" s="1">
        <f>_xlfn.IFNA(VLOOKUP('Comp X - UP'!B71,'Urban Plastix Holds'!$I$36:$T$433,11,0),0)</f>
        <v>0</v>
      </c>
      <c r="G71" s="2">
        <f t="shared" si="3"/>
        <v>0</v>
      </c>
      <c r="H71" s="2">
        <f t="shared" si="4"/>
        <v>0</v>
      </c>
    </row>
    <row r="72" spans="2:8">
      <c r="B72" t="s">
        <v>1200</v>
      </c>
      <c r="C72" t="s">
        <v>1450</v>
      </c>
      <c r="D72" s="13" t="str">
        <f t="shared" si="2"/>
        <v>18-01</v>
      </c>
      <c r="E72" s="1">
        <f>_xlfn.IFNA(VLOOKUP('Comp X - UP'!B72,'Urban Plastix Holds'!$I$36:$T$433,12,0),0)</f>
        <v>0</v>
      </c>
      <c r="G72" s="2">
        <f t="shared" si="3"/>
        <v>0</v>
      </c>
      <c r="H72" s="2">
        <f t="shared" si="4"/>
        <v>0</v>
      </c>
    </row>
    <row r="73" spans="2:8">
      <c r="B73" t="s">
        <v>1200</v>
      </c>
      <c r="C73" t="s">
        <v>1450</v>
      </c>
      <c r="D73" s="12" t="str">
        <f t="shared" si="2"/>
        <v>Color Code</v>
      </c>
      <c r="E73" s="1" t="e">
        <f>_xlfn.IFNA(VLOOKUP('Comp X - UP'!B73,'Urban Plastix Holds'!$I$36:$T$433,13,0),0)</f>
        <v>#REF!</v>
      </c>
      <c r="G73" s="2" t="e">
        <f t="shared" si="3"/>
        <v>#REF!</v>
      </c>
      <c r="H73" s="2">
        <f t="shared" si="4"/>
        <v>0</v>
      </c>
    </row>
    <row r="74" spans="2:8">
      <c r="B74" t="s">
        <v>1201</v>
      </c>
      <c r="C74" t="s">
        <v>1451</v>
      </c>
      <c r="D74" s="5" t="str">
        <f t="shared" si="2"/>
        <v>11-12</v>
      </c>
      <c r="E74" s="1">
        <f>_xlfn.IFNA(VLOOKUP('Comp X - UP'!B74,'Urban Plastix Holds'!$I$36:$T$433,5,0),0)</f>
        <v>0</v>
      </c>
      <c r="G74" s="2">
        <f t="shared" si="3"/>
        <v>0</v>
      </c>
      <c r="H74" s="2">
        <f t="shared" si="4"/>
        <v>0</v>
      </c>
    </row>
    <row r="75" spans="2:8">
      <c r="B75" t="s">
        <v>1201</v>
      </c>
      <c r="C75" t="s">
        <v>1451</v>
      </c>
      <c r="D75" s="6" t="str">
        <f t="shared" ref="D75:D138" si="5">D66</f>
        <v>14-01</v>
      </c>
      <c r="E75" s="1">
        <f>_xlfn.IFNA(VLOOKUP('Comp X - UP'!B75,'Urban Plastix Holds'!$I$36:$T$433,6,0),0)</f>
        <v>0</v>
      </c>
      <c r="G75" s="2">
        <f t="shared" si="3"/>
        <v>0</v>
      </c>
      <c r="H75" s="2">
        <f t="shared" si="4"/>
        <v>0</v>
      </c>
    </row>
    <row r="76" spans="2:8">
      <c r="B76" t="s">
        <v>1201</v>
      </c>
      <c r="C76" t="s">
        <v>1451</v>
      </c>
      <c r="D76" s="7" t="str">
        <f t="shared" si="5"/>
        <v>15-12</v>
      </c>
      <c r="E76" s="1">
        <f>_xlfn.IFNA(VLOOKUP('Comp X - UP'!B76,'Urban Plastix Holds'!$I$36:$T$433,7,0),0)</f>
        <v>0</v>
      </c>
      <c r="G76" s="2">
        <f t="shared" si="3"/>
        <v>0</v>
      </c>
      <c r="H76" s="2">
        <f t="shared" si="4"/>
        <v>0</v>
      </c>
    </row>
    <row r="77" spans="2:8">
      <c r="B77" t="s">
        <v>1201</v>
      </c>
      <c r="C77" t="s">
        <v>1451</v>
      </c>
      <c r="D77" s="8" t="str">
        <f t="shared" si="5"/>
        <v>16-16</v>
      </c>
      <c r="E77" s="1">
        <f>_xlfn.IFNA(VLOOKUP('Comp X - UP'!B77,'Urban Plastix Holds'!$I$36:$T$433,8,0),0)</f>
        <v>0</v>
      </c>
      <c r="G77" s="2">
        <f t="shared" si="3"/>
        <v>0</v>
      </c>
      <c r="H77" s="2">
        <f t="shared" si="4"/>
        <v>0</v>
      </c>
    </row>
    <row r="78" spans="2:8">
      <c r="B78" t="s">
        <v>1201</v>
      </c>
      <c r="C78" t="s">
        <v>1451</v>
      </c>
      <c r="D78" s="9" t="str">
        <f t="shared" si="5"/>
        <v>13-01</v>
      </c>
      <c r="E78" s="1">
        <f>_xlfn.IFNA(VLOOKUP('Comp X - UP'!B78,'Urban Plastix Holds'!$I$36:$T$433,9,0),0)</f>
        <v>0</v>
      </c>
      <c r="G78" s="2">
        <f t="shared" si="3"/>
        <v>0</v>
      </c>
      <c r="H78" s="2">
        <f t="shared" si="4"/>
        <v>0</v>
      </c>
    </row>
    <row r="79" spans="2:8">
      <c r="B79" t="s">
        <v>1201</v>
      </c>
      <c r="C79" t="s">
        <v>1451</v>
      </c>
      <c r="D79" s="10" t="str">
        <f t="shared" si="5"/>
        <v>07-13</v>
      </c>
      <c r="E79" s="1">
        <f>_xlfn.IFNA(VLOOKUP('Comp X - UP'!B79,'Urban Plastix Holds'!$I$36:$T$433,10,0),0)</f>
        <v>0</v>
      </c>
      <c r="G79" s="2">
        <f t="shared" si="3"/>
        <v>0</v>
      </c>
      <c r="H79" s="2">
        <f t="shared" si="4"/>
        <v>0</v>
      </c>
    </row>
    <row r="80" spans="2:8">
      <c r="B80" t="s">
        <v>1201</v>
      </c>
      <c r="C80" t="s">
        <v>1451</v>
      </c>
      <c r="D80" s="11" t="str">
        <f t="shared" si="5"/>
        <v>11-26</v>
      </c>
      <c r="E80" s="1">
        <f>_xlfn.IFNA(VLOOKUP('Comp X - UP'!B80,'Urban Plastix Holds'!$I$36:$T$433,11,0),0)</f>
        <v>0</v>
      </c>
      <c r="G80" s="2">
        <f t="shared" si="3"/>
        <v>0</v>
      </c>
      <c r="H80" s="2">
        <f t="shared" si="4"/>
        <v>0</v>
      </c>
    </row>
    <row r="81" spans="2:8">
      <c r="B81" t="s">
        <v>1201</v>
      </c>
      <c r="C81" t="s">
        <v>1451</v>
      </c>
      <c r="D81" s="13" t="str">
        <f t="shared" si="5"/>
        <v>18-01</v>
      </c>
      <c r="E81" s="1">
        <f>_xlfn.IFNA(VLOOKUP('Comp X - UP'!B81,'Urban Plastix Holds'!$I$36:$T$433,12,0),0)</f>
        <v>0</v>
      </c>
      <c r="G81" s="2">
        <f t="shared" si="3"/>
        <v>0</v>
      </c>
      <c r="H81" s="2">
        <f t="shared" si="4"/>
        <v>0</v>
      </c>
    </row>
    <row r="82" spans="2:8">
      <c r="B82" t="s">
        <v>1201</v>
      </c>
      <c r="C82" t="s">
        <v>1451</v>
      </c>
      <c r="D82" s="12" t="str">
        <f t="shared" si="5"/>
        <v>Color Code</v>
      </c>
      <c r="E82" s="1" t="e">
        <f>_xlfn.IFNA(VLOOKUP('Comp X - UP'!B82,'Urban Plastix Holds'!$I$36:$T$433,13,0),0)</f>
        <v>#REF!</v>
      </c>
      <c r="G82" s="2" t="e">
        <f t="shared" si="3"/>
        <v>#REF!</v>
      </c>
      <c r="H82" s="2">
        <f t="shared" si="4"/>
        <v>0</v>
      </c>
    </row>
    <row r="83" spans="2:8">
      <c r="B83" t="s">
        <v>1202</v>
      </c>
      <c r="C83" t="s">
        <v>1452</v>
      </c>
      <c r="D83" s="5" t="str">
        <f t="shared" si="5"/>
        <v>11-12</v>
      </c>
      <c r="E83" s="1">
        <f>_xlfn.IFNA(VLOOKUP('Comp X - UP'!B83,'Urban Plastix Holds'!$I$36:$T$433,5,0),0)</f>
        <v>0</v>
      </c>
      <c r="G83" s="2">
        <f t="shared" si="3"/>
        <v>0</v>
      </c>
      <c r="H83" s="2">
        <f t="shared" si="4"/>
        <v>0</v>
      </c>
    </row>
    <row r="84" spans="2:8">
      <c r="B84" t="s">
        <v>1202</v>
      </c>
      <c r="C84" t="s">
        <v>1452</v>
      </c>
      <c r="D84" s="6" t="str">
        <f t="shared" si="5"/>
        <v>14-01</v>
      </c>
      <c r="E84" s="1">
        <f>_xlfn.IFNA(VLOOKUP('Comp X - UP'!B84,'Urban Plastix Holds'!$I$36:$T$433,6,0),0)</f>
        <v>0</v>
      </c>
      <c r="G84" s="2">
        <f t="shared" si="3"/>
        <v>0</v>
      </c>
      <c r="H84" s="2">
        <f t="shared" si="4"/>
        <v>0</v>
      </c>
    </row>
    <row r="85" spans="2:8">
      <c r="B85" t="s">
        <v>1202</v>
      </c>
      <c r="C85" t="s">
        <v>1452</v>
      </c>
      <c r="D85" s="7" t="str">
        <f t="shared" si="5"/>
        <v>15-12</v>
      </c>
      <c r="E85" s="1">
        <f>_xlfn.IFNA(VLOOKUP('Comp X - UP'!B85,'Urban Plastix Holds'!$I$36:$T$433,7,0),0)</f>
        <v>0</v>
      </c>
      <c r="G85" s="2">
        <f t="shared" si="3"/>
        <v>0</v>
      </c>
      <c r="H85" s="2">
        <f t="shared" si="4"/>
        <v>0</v>
      </c>
    </row>
    <row r="86" spans="2:8">
      <c r="B86" t="s">
        <v>1202</v>
      </c>
      <c r="C86" t="s">
        <v>1452</v>
      </c>
      <c r="D86" s="8" t="str">
        <f t="shared" si="5"/>
        <v>16-16</v>
      </c>
      <c r="E86" s="1">
        <f>_xlfn.IFNA(VLOOKUP('Comp X - UP'!B86,'Urban Plastix Holds'!$I$36:$T$433,8,0),0)</f>
        <v>0</v>
      </c>
      <c r="G86" s="2">
        <f t="shared" si="3"/>
        <v>0</v>
      </c>
      <c r="H86" s="2">
        <f t="shared" si="4"/>
        <v>0</v>
      </c>
    </row>
    <row r="87" spans="2:8">
      <c r="B87" t="s">
        <v>1202</v>
      </c>
      <c r="C87" t="s">
        <v>1452</v>
      </c>
      <c r="D87" s="9" t="str">
        <f t="shared" si="5"/>
        <v>13-01</v>
      </c>
      <c r="E87" s="1">
        <f>_xlfn.IFNA(VLOOKUP('Comp X - UP'!B87,'Urban Plastix Holds'!$I$36:$T$433,9,0),0)</f>
        <v>0</v>
      </c>
      <c r="G87" s="2">
        <f t="shared" si="3"/>
        <v>0</v>
      </c>
      <c r="H87" s="2">
        <f t="shared" si="4"/>
        <v>0</v>
      </c>
    </row>
    <row r="88" spans="2:8">
      <c r="B88" t="s">
        <v>1202</v>
      </c>
      <c r="C88" t="s">
        <v>1452</v>
      </c>
      <c r="D88" s="10" t="str">
        <f t="shared" si="5"/>
        <v>07-13</v>
      </c>
      <c r="E88" s="1">
        <f>_xlfn.IFNA(VLOOKUP('Comp X - UP'!B88,'Urban Plastix Holds'!$I$36:$T$433,10,0),0)</f>
        <v>0</v>
      </c>
      <c r="G88" s="2">
        <f t="shared" si="3"/>
        <v>0</v>
      </c>
      <c r="H88" s="2">
        <f t="shared" si="4"/>
        <v>0</v>
      </c>
    </row>
    <row r="89" spans="2:8">
      <c r="B89" t="s">
        <v>1202</v>
      </c>
      <c r="C89" t="s">
        <v>1452</v>
      </c>
      <c r="D89" s="11" t="str">
        <f t="shared" si="5"/>
        <v>11-26</v>
      </c>
      <c r="E89" s="1">
        <f>_xlfn.IFNA(VLOOKUP('Comp X - UP'!B89,'Urban Plastix Holds'!$I$36:$T$433,11,0),0)</f>
        <v>0</v>
      </c>
      <c r="G89" s="2">
        <f t="shared" si="3"/>
        <v>0</v>
      </c>
      <c r="H89" s="2">
        <f t="shared" si="4"/>
        <v>0</v>
      </c>
    </row>
    <row r="90" spans="2:8">
      <c r="B90" t="s">
        <v>1202</v>
      </c>
      <c r="C90" t="s">
        <v>1452</v>
      </c>
      <c r="D90" s="13" t="str">
        <f t="shared" si="5"/>
        <v>18-01</v>
      </c>
      <c r="E90" s="1">
        <f>_xlfn.IFNA(VLOOKUP('Comp X - UP'!B90,'Urban Plastix Holds'!$I$36:$T$433,12,0),0)</f>
        <v>0</v>
      </c>
      <c r="G90" s="2">
        <f t="shared" si="3"/>
        <v>0</v>
      </c>
      <c r="H90" s="2">
        <f t="shared" si="4"/>
        <v>0</v>
      </c>
    </row>
    <row r="91" spans="2:8">
      <c r="B91" t="s">
        <v>1202</v>
      </c>
      <c r="C91" t="s">
        <v>1452</v>
      </c>
      <c r="D91" s="12" t="str">
        <f t="shared" si="5"/>
        <v>Color Code</v>
      </c>
      <c r="E91" s="1" t="e">
        <f>_xlfn.IFNA(VLOOKUP('Comp X - UP'!B91,'Urban Plastix Holds'!$I$36:$T$433,13,0),0)</f>
        <v>#REF!</v>
      </c>
      <c r="G91" s="2" t="e">
        <f t="shared" si="3"/>
        <v>#REF!</v>
      </c>
      <c r="H91" s="2">
        <f t="shared" si="4"/>
        <v>0</v>
      </c>
    </row>
    <row r="92" spans="2:8">
      <c r="B92" t="s">
        <v>1203</v>
      </c>
      <c r="C92" t="s">
        <v>1453</v>
      </c>
      <c r="D92" s="5" t="str">
        <f t="shared" si="5"/>
        <v>11-12</v>
      </c>
      <c r="E92" s="1">
        <f>_xlfn.IFNA(VLOOKUP('Comp X - UP'!B92,'Urban Plastix Holds'!$I$36:$T$433,5,0),0)</f>
        <v>0</v>
      </c>
      <c r="G92" s="2">
        <f t="shared" si="3"/>
        <v>0</v>
      </c>
      <c r="H92" s="2">
        <f t="shared" si="4"/>
        <v>0</v>
      </c>
    </row>
    <row r="93" spans="2:8">
      <c r="B93" t="s">
        <v>1203</v>
      </c>
      <c r="C93" t="s">
        <v>1453</v>
      </c>
      <c r="D93" s="6" t="str">
        <f t="shared" si="5"/>
        <v>14-01</v>
      </c>
      <c r="E93" s="1">
        <f>_xlfn.IFNA(VLOOKUP('Comp X - UP'!B93,'Urban Plastix Holds'!$I$36:$T$433,6,0),0)</f>
        <v>0</v>
      </c>
      <c r="G93" s="2">
        <f t="shared" si="3"/>
        <v>0</v>
      </c>
      <c r="H93" s="2">
        <f t="shared" si="4"/>
        <v>0</v>
      </c>
    </row>
    <row r="94" spans="2:8">
      <c r="B94" t="s">
        <v>1203</v>
      </c>
      <c r="C94" t="s">
        <v>1453</v>
      </c>
      <c r="D94" s="7" t="str">
        <f t="shared" si="5"/>
        <v>15-12</v>
      </c>
      <c r="E94" s="1">
        <f>_xlfn.IFNA(VLOOKUP('Comp X - UP'!B94,'Urban Plastix Holds'!$I$36:$T$433,7,0),0)</f>
        <v>0</v>
      </c>
      <c r="G94" s="2">
        <f t="shared" si="3"/>
        <v>0</v>
      </c>
      <c r="H94" s="2">
        <f t="shared" si="4"/>
        <v>0</v>
      </c>
    </row>
    <row r="95" spans="2:8">
      <c r="B95" t="s">
        <v>1203</v>
      </c>
      <c r="C95" t="s">
        <v>1453</v>
      </c>
      <c r="D95" s="8" t="str">
        <f t="shared" si="5"/>
        <v>16-16</v>
      </c>
      <c r="E95" s="1">
        <f>_xlfn.IFNA(VLOOKUP('Comp X - UP'!B95,'Urban Plastix Holds'!$I$36:$T$433,8,0),0)</f>
        <v>0</v>
      </c>
      <c r="G95" s="2">
        <f t="shared" si="3"/>
        <v>0</v>
      </c>
      <c r="H95" s="2">
        <f t="shared" si="4"/>
        <v>0</v>
      </c>
    </row>
    <row r="96" spans="2:8">
      <c r="B96" t="s">
        <v>1203</v>
      </c>
      <c r="C96" t="s">
        <v>1453</v>
      </c>
      <c r="D96" s="9" t="str">
        <f t="shared" si="5"/>
        <v>13-01</v>
      </c>
      <c r="E96" s="1">
        <f>_xlfn.IFNA(VLOOKUP('Comp X - UP'!B96,'Urban Plastix Holds'!$I$36:$T$433,9,0),0)</f>
        <v>0</v>
      </c>
      <c r="G96" s="2">
        <f t="shared" si="3"/>
        <v>0</v>
      </c>
      <c r="H96" s="2">
        <f t="shared" si="4"/>
        <v>0</v>
      </c>
    </row>
    <row r="97" spans="2:8">
      <c r="B97" t="s">
        <v>1203</v>
      </c>
      <c r="C97" t="s">
        <v>1453</v>
      </c>
      <c r="D97" s="10" t="str">
        <f t="shared" si="5"/>
        <v>07-13</v>
      </c>
      <c r="E97" s="1">
        <f>_xlfn.IFNA(VLOOKUP('Comp X - UP'!B97,'Urban Plastix Holds'!$I$36:$T$433,10,0),0)</f>
        <v>0</v>
      </c>
      <c r="G97" s="2">
        <f t="shared" si="3"/>
        <v>0</v>
      </c>
      <c r="H97" s="2">
        <f t="shared" si="4"/>
        <v>0</v>
      </c>
    </row>
    <row r="98" spans="2:8">
      <c r="B98" t="s">
        <v>1203</v>
      </c>
      <c r="C98" t="s">
        <v>1453</v>
      </c>
      <c r="D98" s="11" t="str">
        <f t="shared" si="5"/>
        <v>11-26</v>
      </c>
      <c r="E98" s="1">
        <f>_xlfn.IFNA(VLOOKUP('Comp X - UP'!B98,'Urban Plastix Holds'!$I$36:$T$433,11,0),0)</f>
        <v>0</v>
      </c>
      <c r="G98" s="2">
        <f t="shared" si="3"/>
        <v>0</v>
      </c>
      <c r="H98" s="2">
        <f t="shared" si="4"/>
        <v>0</v>
      </c>
    </row>
    <row r="99" spans="2:8">
      <c r="B99" t="s">
        <v>1203</v>
      </c>
      <c r="C99" t="s">
        <v>1453</v>
      </c>
      <c r="D99" s="13" t="str">
        <f t="shared" si="5"/>
        <v>18-01</v>
      </c>
      <c r="E99" s="1">
        <f>_xlfn.IFNA(VLOOKUP('Comp X - UP'!B99,'Urban Plastix Holds'!$I$36:$T$433,12,0),0)</f>
        <v>0</v>
      </c>
      <c r="G99" s="2">
        <f t="shared" si="3"/>
        <v>0</v>
      </c>
      <c r="H99" s="2">
        <f t="shared" si="4"/>
        <v>0</v>
      </c>
    </row>
    <row r="100" spans="2:8">
      <c r="B100" t="s">
        <v>1203</v>
      </c>
      <c r="C100" t="s">
        <v>1453</v>
      </c>
      <c r="D100" s="12" t="str">
        <f t="shared" si="5"/>
        <v>Color Code</v>
      </c>
      <c r="E100" s="1" t="e">
        <f>_xlfn.IFNA(VLOOKUP('Comp X - UP'!B100,'Urban Plastix Holds'!$I$36:$T$433,13,0),0)</f>
        <v>#REF!</v>
      </c>
      <c r="G100" s="2" t="e">
        <f t="shared" si="3"/>
        <v>#REF!</v>
      </c>
      <c r="H100" s="2">
        <f t="shared" si="4"/>
        <v>0</v>
      </c>
    </row>
    <row r="101" spans="2:8">
      <c r="B101" t="s">
        <v>1204</v>
      </c>
      <c r="C101" t="s">
        <v>1454</v>
      </c>
      <c r="D101" s="5" t="str">
        <f t="shared" si="5"/>
        <v>11-12</v>
      </c>
      <c r="E101" s="1">
        <f>_xlfn.IFNA(VLOOKUP('Comp X - UP'!B101,'Urban Plastix Holds'!$I$36:$T$433,5,0),0)</f>
        <v>0</v>
      </c>
      <c r="G101" s="2">
        <f t="shared" si="3"/>
        <v>0</v>
      </c>
      <c r="H101" s="2">
        <f t="shared" si="4"/>
        <v>0</v>
      </c>
    </row>
    <row r="102" spans="2:8">
      <c r="B102" t="s">
        <v>1204</v>
      </c>
      <c r="C102" t="s">
        <v>1454</v>
      </c>
      <c r="D102" s="6" t="str">
        <f t="shared" si="5"/>
        <v>14-01</v>
      </c>
      <c r="E102" s="1">
        <f>_xlfn.IFNA(VLOOKUP('Comp X - UP'!B102,'Urban Plastix Holds'!$I$36:$T$433,6,0),0)</f>
        <v>0</v>
      </c>
      <c r="G102" s="2">
        <f t="shared" si="3"/>
        <v>0</v>
      </c>
      <c r="H102" s="2">
        <f t="shared" si="4"/>
        <v>0</v>
      </c>
    </row>
    <row r="103" spans="2:8">
      <c r="B103" t="s">
        <v>1204</v>
      </c>
      <c r="C103" t="s">
        <v>1454</v>
      </c>
      <c r="D103" s="7" t="str">
        <f t="shared" si="5"/>
        <v>15-12</v>
      </c>
      <c r="E103" s="1">
        <f>_xlfn.IFNA(VLOOKUP('Comp X - UP'!B103,'Urban Plastix Holds'!$I$36:$T$433,7,0),0)</f>
        <v>0</v>
      </c>
      <c r="G103" s="2">
        <f t="shared" si="3"/>
        <v>0</v>
      </c>
      <c r="H103" s="2">
        <f t="shared" si="4"/>
        <v>0</v>
      </c>
    </row>
    <row r="104" spans="2:8">
      <c r="B104" t="s">
        <v>1204</v>
      </c>
      <c r="C104" t="s">
        <v>1454</v>
      </c>
      <c r="D104" s="8" t="str">
        <f t="shared" si="5"/>
        <v>16-16</v>
      </c>
      <c r="E104" s="1">
        <f>_xlfn.IFNA(VLOOKUP('Comp X - UP'!B104,'Urban Plastix Holds'!$I$36:$T$433,8,0),0)</f>
        <v>0</v>
      </c>
      <c r="G104" s="2">
        <f t="shared" si="3"/>
        <v>0</v>
      </c>
      <c r="H104" s="2">
        <f t="shared" si="4"/>
        <v>0</v>
      </c>
    </row>
    <row r="105" spans="2:8">
      <c r="B105" t="s">
        <v>1204</v>
      </c>
      <c r="C105" t="s">
        <v>1454</v>
      </c>
      <c r="D105" s="9" t="str">
        <f t="shared" si="5"/>
        <v>13-01</v>
      </c>
      <c r="E105" s="1">
        <f>_xlfn.IFNA(VLOOKUP('Comp X - UP'!B105,'Urban Plastix Holds'!$I$36:$T$433,9,0),0)</f>
        <v>0</v>
      </c>
      <c r="G105" s="2">
        <f t="shared" si="3"/>
        <v>0</v>
      </c>
      <c r="H105" s="2">
        <f t="shared" si="4"/>
        <v>0</v>
      </c>
    </row>
    <row r="106" spans="2:8">
      <c r="B106" t="s">
        <v>1204</v>
      </c>
      <c r="C106" t="s">
        <v>1454</v>
      </c>
      <c r="D106" s="10" t="str">
        <f t="shared" si="5"/>
        <v>07-13</v>
      </c>
      <c r="E106" s="1">
        <f>_xlfn.IFNA(VLOOKUP('Comp X - UP'!B106,'Urban Plastix Holds'!$I$36:$T$433,10,0),0)</f>
        <v>0</v>
      </c>
      <c r="G106" s="2">
        <f t="shared" si="3"/>
        <v>0</v>
      </c>
      <c r="H106" s="2">
        <f t="shared" si="4"/>
        <v>0</v>
      </c>
    </row>
    <row r="107" spans="2:8">
      <c r="B107" t="s">
        <v>1204</v>
      </c>
      <c r="C107" t="s">
        <v>1454</v>
      </c>
      <c r="D107" s="11" t="str">
        <f t="shared" si="5"/>
        <v>11-26</v>
      </c>
      <c r="E107" s="1">
        <f>_xlfn.IFNA(VLOOKUP('Comp X - UP'!B107,'Urban Plastix Holds'!$I$36:$T$433,11,0),0)</f>
        <v>0</v>
      </c>
      <c r="G107" s="2">
        <f t="shared" si="3"/>
        <v>0</v>
      </c>
      <c r="H107" s="2">
        <f t="shared" si="4"/>
        <v>0</v>
      </c>
    </row>
    <row r="108" spans="2:8">
      <c r="B108" t="s">
        <v>1204</v>
      </c>
      <c r="C108" t="s">
        <v>1454</v>
      </c>
      <c r="D108" s="13" t="str">
        <f t="shared" si="5"/>
        <v>18-01</v>
      </c>
      <c r="E108" s="1">
        <f>_xlfn.IFNA(VLOOKUP('Comp X - UP'!B108,'Urban Plastix Holds'!$I$36:$T$433,12,0),0)</f>
        <v>0</v>
      </c>
      <c r="G108" s="2">
        <f t="shared" si="3"/>
        <v>0</v>
      </c>
      <c r="H108" s="2">
        <f t="shared" si="4"/>
        <v>0</v>
      </c>
    </row>
    <row r="109" spans="2:8">
      <c r="B109" t="s">
        <v>1204</v>
      </c>
      <c r="C109" t="s">
        <v>1454</v>
      </c>
      <c r="D109" s="12" t="str">
        <f t="shared" si="5"/>
        <v>Color Code</v>
      </c>
      <c r="E109" s="1" t="e">
        <f>_xlfn.IFNA(VLOOKUP('Comp X - UP'!B109,'Urban Plastix Holds'!$I$36:$T$433,13,0),0)</f>
        <v>#REF!</v>
      </c>
      <c r="G109" s="2" t="e">
        <f t="shared" si="3"/>
        <v>#REF!</v>
      </c>
      <c r="H109" s="2">
        <f t="shared" si="4"/>
        <v>0</v>
      </c>
    </row>
    <row r="110" spans="2:8">
      <c r="B110" t="s">
        <v>1205</v>
      </c>
      <c r="C110" t="s">
        <v>1455</v>
      </c>
      <c r="D110" s="5" t="str">
        <f t="shared" si="5"/>
        <v>11-12</v>
      </c>
      <c r="E110" s="1">
        <f>_xlfn.IFNA(VLOOKUP('Comp X - UP'!B110,'Urban Plastix Holds'!$I$36:$T$433,5,0),0)</f>
        <v>0</v>
      </c>
      <c r="G110" s="2">
        <f t="shared" si="3"/>
        <v>0</v>
      </c>
      <c r="H110" s="2">
        <f t="shared" si="4"/>
        <v>0</v>
      </c>
    </row>
    <row r="111" spans="2:8">
      <c r="B111" t="s">
        <v>1205</v>
      </c>
      <c r="C111" t="s">
        <v>1455</v>
      </c>
      <c r="D111" s="6" t="str">
        <f t="shared" si="5"/>
        <v>14-01</v>
      </c>
      <c r="E111" s="1">
        <f>_xlfn.IFNA(VLOOKUP('Comp X - UP'!B111,'Urban Plastix Holds'!$I$36:$T$433,6,0),0)</f>
        <v>0</v>
      </c>
      <c r="G111" s="2">
        <f t="shared" si="3"/>
        <v>0</v>
      </c>
      <c r="H111" s="2">
        <f t="shared" si="4"/>
        <v>0</v>
      </c>
    </row>
    <row r="112" spans="2:8">
      <c r="B112" t="s">
        <v>1205</v>
      </c>
      <c r="C112" t="s">
        <v>1455</v>
      </c>
      <c r="D112" s="7" t="str">
        <f t="shared" si="5"/>
        <v>15-12</v>
      </c>
      <c r="E112" s="1">
        <f>_xlfn.IFNA(VLOOKUP('Comp X - UP'!B112,'Urban Plastix Holds'!$I$36:$T$433,7,0),0)</f>
        <v>0</v>
      </c>
      <c r="G112" s="2">
        <f t="shared" si="3"/>
        <v>0</v>
      </c>
      <c r="H112" s="2">
        <f t="shared" si="4"/>
        <v>0</v>
      </c>
    </row>
    <row r="113" spans="2:8">
      <c r="B113" t="s">
        <v>1205</v>
      </c>
      <c r="C113" t="s">
        <v>1455</v>
      </c>
      <c r="D113" s="8" t="str">
        <f t="shared" si="5"/>
        <v>16-16</v>
      </c>
      <c r="E113" s="1">
        <f>_xlfn.IFNA(VLOOKUP('Comp X - UP'!B113,'Urban Plastix Holds'!$I$36:$T$433,8,0),0)</f>
        <v>0</v>
      </c>
      <c r="G113" s="2">
        <f t="shared" si="3"/>
        <v>0</v>
      </c>
      <c r="H113" s="2">
        <f t="shared" si="4"/>
        <v>0</v>
      </c>
    </row>
    <row r="114" spans="2:8">
      <c r="B114" t="s">
        <v>1205</v>
      </c>
      <c r="C114" t="s">
        <v>1455</v>
      </c>
      <c r="D114" s="9" t="str">
        <f t="shared" si="5"/>
        <v>13-01</v>
      </c>
      <c r="E114" s="1">
        <f>_xlfn.IFNA(VLOOKUP('Comp X - UP'!B114,'Urban Plastix Holds'!$I$36:$T$433,9,0),0)</f>
        <v>0</v>
      </c>
      <c r="G114" s="2">
        <f t="shared" si="3"/>
        <v>0</v>
      </c>
      <c r="H114" s="2">
        <f t="shared" si="4"/>
        <v>0</v>
      </c>
    </row>
    <row r="115" spans="2:8">
      <c r="B115" t="s">
        <v>1205</v>
      </c>
      <c r="C115" t="s">
        <v>1455</v>
      </c>
      <c r="D115" s="10" t="str">
        <f t="shared" si="5"/>
        <v>07-13</v>
      </c>
      <c r="E115" s="1">
        <f>_xlfn.IFNA(VLOOKUP('Comp X - UP'!B115,'Urban Plastix Holds'!$I$36:$T$433,10,0),0)</f>
        <v>0</v>
      </c>
      <c r="G115" s="2">
        <f t="shared" si="3"/>
        <v>0</v>
      </c>
      <c r="H115" s="2">
        <f t="shared" si="4"/>
        <v>0</v>
      </c>
    </row>
    <row r="116" spans="2:8">
      <c r="B116" t="s">
        <v>1205</v>
      </c>
      <c r="C116" t="s">
        <v>1455</v>
      </c>
      <c r="D116" s="11" t="str">
        <f t="shared" si="5"/>
        <v>11-26</v>
      </c>
      <c r="E116" s="1">
        <f>_xlfn.IFNA(VLOOKUP('Comp X - UP'!B116,'Urban Plastix Holds'!$I$36:$T$433,11,0),0)</f>
        <v>0</v>
      </c>
      <c r="G116" s="2">
        <f t="shared" si="3"/>
        <v>0</v>
      </c>
      <c r="H116" s="2">
        <f t="shared" si="4"/>
        <v>0</v>
      </c>
    </row>
    <row r="117" spans="2:8">
      <c r="B117" t="s">
        <v>1205</v>
      </c>
      <c r="C117" t="s">
        <v>1455</v>
      </c>
      <c r="D117" s="13" t="str">
        <f t="shared" si="5"/>
        <v>18-01</v>
      </c>
      <c r="E117" s="1">
        <f>_xlfn.IFNA(VLOOKUP('Comp X - UP'!B117,'Urban Plastix Holds'!$I$36:$T$433,12,0),0)</f>
        <v>0</v>
      </c>
      <c r="G117" s="2">
        <f t="shared" si="3"/>
        <v>0</v>
      </c>
      <c r="H117" s="2">
        <f t="shared" si="4"/>
        <v>0</v>
      </c>
    </row>
    <row r="118" spans="2:8">
      <c r="B118" t="s">
        <v>1205</v>
      </c>
      <c r="C118" t="s">
        <v>1455</v>
      </c>
      <c r="D118" s="12" t="str">
        <f t="shared" si="5"/>
        <v>Color Code</v>
      </c>
      <c r="E118" s="1" t="e">
        <f>_xlfn.IFNA(VLOOKUP('Comp X - UP'!B118,'Urban Plastix Holds'!$I$36:$T$433,13,0),0)</f>
        <v>#REF!</v>
      </c>
      <c r="G118" s="2" t="e">
        <f t="shared" si="3"/>
        <v>#REF!</v>
      </c>
      <c r="H118" s="2">
        <f t="shared" si="4"/>
        <v>0</v>
      </c>
    </row>
    <row r="119" spans="2:8">
      <c r="B119" t="s">
        <v>1206</v>
      </c>
      <c r="C119" t="s">
        <v>1456</v>
      </c>
      <c r="D119" s="5" t="str">
        <f t="shared" si="5"/>
        <v>11-12</v>
      </c>
      <c r="E119" s="1">
        <f>_xlfn.IFNA(VLOOKUP('Comp X - UP'!B119,'Urban Plastix Holds'!$I$36:$T$433,5,0),0)</f>
        <v>0</v>
      </c>
      <c r="G119" s="2">
        <f t="shared" si="3"/>
        <v>0</v>
      </c>
      <c r="H119" s="2">
        <f t="shared" si="4"/>
        <v>0</v>
      </c>
    </row>
    <row r="120" spans="2:8">
      <c r="B120" t="s">
        <v>1206</v>
      </c>
      <c r="C120" t="s">
        <v>1456</v>
      </c>
      <c r="D120" s="6" t="str">
        <f t="shared" si="5"/>
        <v>14-01</v>
      </c>
      <c r="E120" s="1">
        <f>_xlfn.IFNA(VLOOKUP('Comp X - UP'!B120,'Urban Plastix Holds'!$I$36:$T$433,6,0),0)</f>
        <v>0</v>
      </c>
      <c r="G120" s="2">
        <f t="shared" si="3"/>
        <v>0</v>
      </c>
      <c r="H120" s="2">
        <f t="shared" si="4"/>
        <v>0</v>
      </c>
    </row>
    <row r="121" spans="2:8">
      <c r="B121" t="s">
        <v>1206</v>
      </c>
      <c r="C121" t="s">
        <v>1456</v>
      </c>
      <c r="D121" s="7" t="str">
        <f t="shared" si="5"/>
        <v>15-12</v>
      </c>
      <c r="E121" s="1">
        <f>_xlfn.IFNA(VLOOKUP('Comp X - UP'!B121,'Urban Plastix Holds'!$I$36:$T$433,7,0),0)</f>
        <v>0</v>
      </c>
      <c r="G121" s="2">
        <f t="shared" si="3"/>
        <v>0</v>
      </c>
      <c r="H121" s="2">
        <f t="shared" si="4"/>
        <v>0</v>
      </c>
    </row>
    <row r="122" spans="2:8">
      <c r="B122" t="s">
        <v>1206</v>
      </c>
      <c r="C122" t="s">
        <v>1456</v>
      </c>
      <c r="D122" s="8" t="str">
        <f t="shared" si="5"/>
        <v>16-16</v>
      </c>
      <c r="E122" s="1">
        <f>_xlfn.IFNA(VLOOKUP('Comp X - UP'!B122,'Urban Plastix Holds'!$I$36:$T$433,8,0),0)</f>
        <v>0</v>
      </c>
      <c r="G122" s="2">
        <f t="shared" si="3"/>
        <v>0</v>
      </c>
      <c r="H122" s="2">
        <f t="shared" si="4"/>
        <v>0</v>
      </c>
    </row>
    <row r="123" spans="2:8">
      <c r="B123" t="s">
        <v>1206</v>
      </c>
      <c r="C123" t="s">
        <v>1456</v>
      </c>
      <c r="D123" s="9" t="str">
        <f t="shared" si="5"/>
        <v>13-01</v>
      </c>
      <c r="E123" s="1">
        <f>_xlfn.IFNA(VLOOKUP('Comp X - UP'!B123,'Urban Plastix Holds'!$I$36:$T$433,9,0),0)</f>
        <v>0</v>
      </c>
      <c r="G123" s="2">
        <f t="shared" si="3"/>
        <v>0</v>
      </c>
      <c r="H123" s="2">
        <f t="shared" si="4"/>
        <v>0</v>
      </c>
    </row>
    <row r="124" spans="2:8">
      <c r="B124" t="s">
        <v>1206</v>
      </c>
      <c r="C124" t="s">
        <v>1456</v>
      </c>
      <c r="D124" s="10" t="str">
        <f t="shared" si="5"/>
        <v>07-13</v>
      </c>
      <c r="E124" s="1">
        <f>_xlfn.IFNA(VLOOKUP('Comp X - UP'!B124,'Urban Plastix Holds'!$I$36:$T$433,10,0),0)</f>
        <v>0</v>
      </c>
      <c r="G124" s="2">
        <f t="shared" si="3"/>
        <v>0</v>
      </c>
      <c r="H124" s="2">
        <f t="shared" si="4"/>
        <v>0</v>
      </c>
    </row>
    <row r="125" spans="2:8">
      <c r="B125" t="s">
        <v>1206</v>
      </c>
      <c r="C125" t="s">
        <v>1456</v>
      </c>
      <c r="D125" s="11" t="str">
        <f t="shared" si="5"/>
        <v>11-26</v>
      </c>
      <c r="E125" s="1">
        <f>_xlfn.IFNA(VLOOKUP('Comp X - UP'!B125,'Urban Plastix Holds'!$I$36:$T$433,11,0),0)</f>
        <v>0</v>
      </c>
      <c r="G125" s="2">
        <f t="shared" si="3"/>
        <v>0</v>
      </c>
      <c r="H125" s="2">
        <f t="shared" si="4"/>
        <v>0</v>
      </c>
    </row>
    <row r="126" spans="2:8">
      <c r="B126" t="s">
        <v>1206</v>
      </c>
      <c r="C126" t="s">
        <v>1456</v>
      </c>
      <c r="D126" s="13" t="str">
        <f t="shared" si="5"/>
        <v>18-01</v>
      </c>
      <c r="E126" s="1">
        <f>_xlfn.IFNA(VLOOKUP('Comp X - UP'!B126,'Urban Plastix Holds'!$I$36:$T$433,12,0),0)</f>
        <v>0</v>
      </c>
      <c r="G126" s="2">
        <f t="shared" si="3"/>
        <v>0</v>
      </c>
      <c r="H126" s="2">
        <f t="shared" si="4"/>
        <v>0</v>
      </c>
    </row>
    <row r="127" spans="2:8">
      <c r="B127" t="s">
        <v>1206</v>
      </c>
      <c r="C127" t="s">
        <v>1456</v>
      </c>
      <c r="D127" s="12" t="str">
        <f t="shared" si="5"/>
        <v>Color Code</v>
      </c>
      <c r="E127" s="1" t="e">
        <f>_xlfn.IFNA(VLOOKUP('Comp X - UP'!B127,'Urban Plastix Holds'!$I$36:$T$433,13,0),0)</f>
        <v>#REF!</v>
      </c>
      <c r="G127" s="2" t="e">
        <f t="shared" si="3"/>
        <v>#REF!</v>
      </c>
      <c r="H127" s="2">
        <f t="shared" si="4"/>
        <v>0</v>
      </c>
    </row>
    <row r="128" spans="2:8">
      <c r="B128" t="s">
        <v>1215</v>
      </c>
      <c r="C128" t="s">
        <v>1457</v>
      </c>
      <c r="D128" s="5" t="str">
        <f t="shared" si="5"/>
        <v>11-12</v>
      </c>
      <c r="E128" s="1">
        <f>_xlfn.IFNA(VLOOKUP('Comp X - UP'!B128,'Urban Plastix Holds'!$I$36:$T$433,5,0),0)</f>
        <v>0</v>
      </c>
      <c r="G128" s="2">
        <f t="shared" si="3"/>
        <v>0</v>
      </c>
      <c r="H128" s="2">
        <f t="shared" si="4"/>
        <v>0</v>
      </c>
    </row>
    <row r="129" spans="2:8">
      <c r="B129" t="s">
        <v>1215</v>
      </c>
      <c r="C129" t="s">
        <v>1457</v>
      </c>
      <c r="D129" s="6" t="str">
        <f t="shared" si="5"/>
        <v>14-01</v>
      </c>
      <c r="E129" s="1">
        <f>_xlfn.IFNA(VLOOKUP('Comp X - UP'!B129,'Urban Plastix Holds'!$I$36:$T$433,6,0),0)</f>
        <v>0</v>
      </c>
      <c r="G129" s="2">
        <f t="shared" si="3"/>
        <v>0</v>
      </c>
      <c r="H129" s="2">
        <f t="shared" si="4"/>
        <v>0</v>
      </c>
    </row>
    <row r="130" spans="2:8">
      <c r="B130" t="s">
        <v>1215</v>
      </c>
      <c r="C130" t="s">
        <v>1457</v>
      </c>
      <c r="D130" s="7" t="str">
        <f t="shared" si="5"/>
        <v>15-12</v>
      </c>
      <c r="E130" s="1">
        <f>_xlfn.IFNA(VLOOKUP('Comp X - UP'!B130,'Urban Plastix Holds'!$I$36:$T$433,7,0),0)</f>
        <v>0</v>
      </c>
      <c r="G130" s="2">
        <f t="shared" si="3"/>
        <v>0</v>
      </c>
      <c r="H130" s="2">
        <f t="shared" si="4"/>
        <v>0</v>
      </c>
    </row>
    <row r="131" spans="2:8">
      <c r="B131" t="s">
        <v>1215</v>
      </c>
      <c r="C131" t="s">
        <v>1457</v>
      </c>
      <c r="D131" s="8" t="str">
        <f t="shared" si="5"/>
        <v>16-16</v>
      </c>
      <c r="E131" s="1">
        <f>_xlfn.IFNA(VLOOKUP('Comp X - UP'!B131,'Urban Plastix Holds'!$I$36:$T$433,8,0),0)</f>
        <v>0</v>
      </c>
      <c r="G131" s="2">
        <f t="shared" ref="G131:G194" si="6">E131*F131</f>
        <v>0</v>
      </c>
      <c r="H131" s="2">
        <f t="shared" ref="H131:H194" si="7">IF($S$11="Y",G131*0.15,0)</f>
        <v>0</v>
      </c>
    </row>
    <row r="132" spans="2:8">
      <c r="B132" t="s">
        <v>1215</v>
      </c>
      <c r="C132" t="s">
        <v>1457</v>
      </c>
      <c r="D132" s="9" t="str">
        <f t="shared" si="5"/>
        <v>13-01</v>
      </c>
      <c r="E132" s="1">
        <f>_xlfn.IFNA(VLOOKUP('Comp X - UP'!B132,'Urban Plastix Holds'!$I$36:$T$433,9,0),0)</f>
        <v>0</v>
      </c>
      <c r="G132" s="2">
        <f t="shared" si="6"/>
        <v>0</v>
      </c>
      <c r="H132" s="2">
        <f t="shared" si="7"/>
        <v>0</v>
      </c>
    </row>
    <row r="133" spans="2:8">
      <c r="B133" t="s">
        <v>1215</v>
      </c>
      <c r="C133" t="s">
        <v>1457</v>
      </c>
      <c r="D133" s="10" t="str">
        <f t="shared" si="5"/>
        <v>07-13</v>
      </c>
      <c r="E133" s="1">
        <f>_xlfn.IFNA(VLOOKUP('Comp X - UP'!B133,'Urban Plastix Holds'!$I$36:$T$433,10,0),0)</f>
        <v>0</v>
      </c>
      <c r="G133" s="2">
        <f t="shared" si="6"/>
        <v>0</v>
      </c>
      <c r="H133" s="2">
        <f t="shared" si="7"/>
        <v>0</v>
      </c>
    </row>
    <row r="134" spans="2:8">
      <c r="B134" t="s">
        <v>1215</v>
      </c>
      <c r="C134" t="s">
        <v>1457</v>
      </c>
      <c r="D134" s="11" t="str">
        <f t="shared" si="5"/>
        <v>11-26</v>
      </c>
      <c r="E134" s="1">
        <f>_xlfn.IFNA(VLOOKUP('Comp X - UP'!B134,'Urban Plastix Holds'!$I$36:$T$433,11,0),0)</f>
        <v>0</v>
      </c>
      <c r="G134" s="2">
        <f t="shared" si="6"/>
        <v>0</v>
      </c>
      <c r="H134" s="2">
        <f t="shared" si="7"/>
        <v>0</v>
      </c>
    </row>
    <row r="135" spans="2:8">
      <c r="B135" t="s">
        <v>1215</v>
      </c>
      <c r="C135" t="s">
        <v>1457</v>
      </c>
      <c r="D135" s="13" t="str">
        <f t="shared" si="5"/>
        <v>18-01</v>
      </c>
      <c r="E135" s="1">
        <f>_xlfn.IFNA(VLOOKUP('Comp X - UP'!B135,'Urban Plastix Holds'!$I$36:$T$433,12,0),0)</f>
        <v>0</v>
      </c>
      <c r="G135" s="2">
        <f t="shared" si="6"/>
        <v>0</v>
      </c>
      <c r="H135" s="2">
        <f t="shared" si="7"/>
        <v>0</v>
      </c>
    </row>
    <row r="136" spans="2:8">
      <c r="B136" t="s">
        <v>1215</v>
      </c>
      <c r="C136" t="s">
        <v>1457</v>
      </c>
      <c r="D136" s="12" t="str">
        <f t="shared" si="5"/>
        <v>Color Code</v>
      </c>
      <c r="E136" s="1" t="e">
        <f>_xlfn.IFNA(VLOOKUP('Comp X - UP'!B136,'Urban Plastix Holds'!$I$36:$T$433,13,0),0)</f>
        <v>#REF!</v>
      </c>
      <c r="G136" s="2" t="e">
        <f t="shared" si="6"/>
        <v>#REF!</v>
      </c>
      <c r="H136" s="2">
        <f t="shared" si="7"/>
        <v>0</v>
      </c>
    </row>
    <row r="137" spans="2:8">
      <c r="B137" t="s">
        <v>1216</v>
      </c>
      <c r="C137" t="s">
        <v>1458</v>
      </c>
      <c r="D137" s="5" t="str">
        <f t="shared" si="5"/>
        <v>11-12</v>
      </c>
      <c r="E137" s="1">
        <f>_xlfn.IFNA(VLOOKUP('Comp X - UP'!B137,'Urban Plastix Holds'!$I$36:$T$433,5,0),0)</f>
        <v>0</v>
      </c>
      <c r="G137" s="2">
        <f t="shared" si="6"/>
        <v>0</v>
      </c>
      <c r="H137" s="2">
        <f t="shared" si="7"/>
        <v>0</v>
      </c>
    </row>
    <row r="138" spans="2:8">
      <c r="B138" t="s">
        <v>1216</v>
      </c>
      <c r="C138" t="s">
        <v>1458</v>
      </c>
      <c r="D138" s="6" t="str">
        <f t="shared" si="5"/>
        <v>14-01</v>
      </c>
      <c r="E138" s="1">
        <f>_xlfn.IFNA(VLOOKUP('Comp X - UP'!B138,'Urban Plastix Holds'!$I$36:$T$433,6,0),0)</f>
        <v>0</v>
      </c>
      <c r="G138" s="2">
        <f t="shared" si="6"/>
        <v>0</v>
      </c>
      <c r="H138" s="2">
        <f t="shared" si="7"/>
        <v>0</v>
      </c>
    </row>
    <row r="139" spans="2:8">
      <c r="B139" t="s">
        <v>1216</v>
      </c>
      <c r="C139" t="s">
        <v>1458</v>
      </c>
      <c r="D139" s="7" t="str">
        <f t="shared" ref="D139:D202" si="8">D130</f>
        <v>15-12</v>
      </c>
      <c r="E139" s="1">
        <f>_xlfn.IFNA(VLOOKUP('Comp X - UP'!B139,'Urban Plastix Holds'!$I$36:$T$433,7,0),0)</f>
        <v>0</v>
      </c>
      <c r="G139" s="2">
        <f t="shared" si="6"/>
        <v>0</v>
      </c>
      <c r="H139" s="2">
        <f t="shared" si="7"/>
        <v>0</v>
      </c>
    </row>
    <row r="140" spans="2:8">
      <c r="B140" t="s">
        <v>1216</v>
      </c>
      <c r="C140" t="s">
        <v>1458</v>
      </c>
      <c r="D140" s="8" t="str">
        <f t="shared" si="8"/>
        <v>16-16</v>
      </c>
      <c r="E140" s="1">
        <f>_xlfn.IFNA(VLOOKUP('Comp X - UP'!B140,'Urban Plastix Holds'!$I$36:$T$433,8,0),0)</f>
        <v>0</v>
      </c>
      <c r="G140" s="2">
        <f t="shared" si="6"/>
        <v>0</v>
      </c>
      <c r="H140" s="2">
        <f t="shared" si="7"/>
        <v>0</v>
      </c>
    </row>
    <row r="141" spans="2:8">
      <c r="B141" t="s">
        <v>1216</v>
      </c>
      <c r="C141" t="s">
        <v>1458</v>
      </c>
      <c r="D141" s="9" t="str">
        <f t="shared" si="8"/>
        <v>13-01</v>
      </c>
      <c r="E141" s="1">
        <f>_xlfn.IFNA(VLOOKUP('Comp X - UP'!B141,'Urban Plastix Holds'!$I$36:$T$433,9,0),0)</f>
        <v>0</v>
      </c>
      <c r="G141" s="2">
        <f t="shared" si="6"/>
        <v>0</v>
      </c>
      <c r="H141" s="2">
        <f t="shared" si="7"/>
        <v>0</v>
      </c>
    </row>
    <row r="142" spans="2:8">
      <c r="B142" t="s">
        <v>1216</v>
      </c>
      <c r="C142" t="s">
        <v>1458</v>
      </c>
      <c r="D142" s="10" t="str">
        <f t="shared" si="8"/>
        <v>07-13</v>
      </c>
      <c r="E142" s="1">
        <f>_xlfn.IFNA(VLOOKUP('Comp X - UP'!B142,'Urban Plastix Holds'!$I$36:$T$433,10,0),0)</f>
        <v>0</v>
      </c>
      <c r="G142" s="2">
        <f t="shared" si="6"/>
        <v>0</v>
      </c>
      <c r="H142" s="2">
        <f t="shared" si="7"/>
        <v>0</v>
      </c>
    </row>
    <row r="143" spans="2:8">
      <c r="B143" t="s">
        <v>1216</v>
      </c>
      <c r="C143" t="s">
        <v>1458</v>
      </c>
      <c r="D143" s="11" t="str">
        <f t="shared" si="8"/>
        <v>11-26</v>
      </c>
      <c r="E143" s="1">
        <f>_xlfn.IFNA(VLOOKUP('Comp X - UP'!B143,'Urban Plastix Holds'!$I$36:$T$433,11,0),0)</f>
        <v>0</v>
      </c>
      <c r="G143" s="2">
        <f t="shared" si="6"/>
        <v>0</v>
      </c>
      <c r="H143" s="2">
        <f t="shared" si="7"/>
        <v>0</v>
      </c>
    </row>
    <row r="144" spans="2:8">
      <c r="B144" t="s">
        <v>1216</v>
      </c>
      <c r="C144" t="s">
        <v>1458</v>
      </c>
      <c r="D144" s="13" t="str">
        <f t="shared" si="8"/>
        <v>18-01</v>
      </c>
      <c r="E144" s="1">
        <f>_xlfn.IFNA(VLOOKUP('Comp X - UP'!B144,'Urban Plastix Holds'!$I$36:$T$433,12,0),0)</f>
        <v>0</v>
      </c>
      <c r="G144" s="2">
        <f t="shared" si="6"/>
        <v>0</v>
      </c>
      <c r="H144" s="2">
        <f t="shared" si="7"/>
        <v>0</v>
      </c>
    </row>
    <row r="145" spans="2:8">
      <c r="B145" t="s">
        <v>1216</v>
      </c>
      <c r="C145" t="s">
        <v>1458</v>
      </c>
      <c r="D145" s="12" t="str">
        <f t="shared" si="8"/>
        <v>Color Code</v>
      </c>
      <c r="E145" s="1" t="e">
        <f>_xlfn.IFNA(VLOOKUP('Comp X - UP'!B145,'Urban Plastix Holds'!$I$36:$T$433,13,0),0)</f>
        <v>#REF!</v>
      </c>
      <c r="G145" s="2" t="e">
        <f t="shared" si="6"/>
        <v>#REF!</v>
      </c>
      <c r="H145" s="2">
        <f t="shared" si="7"/>
        <v>0</v>
      </c>
    </row>
    <row r="146" spans="2:8">
      <c r="B146" t="s">
        <v>1217</v>
      </c>
      <c r="C146" t="s">
        <v>1459</v>
      </c>
      <c r="D146" s="5" t="str">
        <f t="shared" si="8"/>
        <v>11-12</v>
      </c>
      <c r="E146" s="1">
        <f>_xlfn.IFNA(VLOOKUP('Comp X - UP'!B146,'Urban Plastix Holds'!$I$36:$T$433,5,0),0)</f>
        <v>0</v>
      </c>
      <c r="G146" s="2">
        <f t="shared" si="6"/>
        <v>0</v>
      </c>
      <c r="H146" s="2">
        <f t="shared" si="7"/>
        <v>0</v>
      </c>
    </row>
    <row r="147" spans="2:8">
      <c r="B147" t="s">
        <v>1217</v>
      </c>
      <c r="C147" t="s">
        <v>1459</v>
      </c>
      <c r="D147" s="6" t="str">
        <f t="shared" si="8"/>
        <v>14-01</v>
      </c>
      <c r="E147" s="1">
        <f>_xlfn.IFNA(VLOOKUP('Comp X - UP'!B147,'Urban Plastix Holds'!$I$36:$T$433,6,0),0)</f>
        <v>0</v>
      </c>
      <c r="G147" s="2">
        <f t="shared" si="6"/>
        <v>0</v>
      </c>
      <c r="H147" s="2">
        <f t="shared" si="7"/>
        <v>0</v>
      </c>
    </row>
    <row r="148" spans="2:8">
      <c r="B148" t="s">
        <v>1217</v>
      </c>
      <c r="C148" t="s">
        <v>1459</v>
      </c>
      <c r="D148" s="7" t="str">
        <f t="shared" si="8"/>
        <v>15-12</v>
      </c>
      <c r="E148" s="1">
        <f>_xlfn.IFNA(VLOOKUP('Comp X - UP'!B148,'Urban Plastix Holds'!$I$36:$T$433,7,0),0)</f>
        <v>0</v>
      </c>
      <c r="G148" s="2">
        <f t="shared" si="6"/>
        <v>0</v>
      </c>
      <c r="H148" s="2">
        <f t="shared" si="7"/>
        <v>0</v>
      </c>
    </row>
    <row r="149" spans="2:8">
      <c r="B149" t="s">
        <v>1217</v>
      </c>
      <c r="C149" t="s">
        <v>1459</v>
      </c>
      <c r="D149" s="8" t="str">
        <f t="shared" si="8"/>
        <v>16-16</v>
      </c>
      <c r="E149" s="1">
        <f>_xlfn.IFNA(VLOOKUP('Comp X - UP'!B149,'Urban Plastix Holds'!$I$36:$T$433,8,0),0)</f>
        <v>0</v>
      </c>
      <c r="G149" s="2">
        <f t="shared" si="6"/>
        <v>0</v>
      </c>
      <c r="H149" s="2">
        <f t="shared" si="7"/>
        <v>0</v>
      </c>
    </row>
    <row r="150" spans="2:8">
      <c r="B150" t="s">
        <v>1217</v>
      </c>
      <c r="C150" t="s">
        <v>1459</v>
      </c>
      <c r="D150" s="9" t="str">
        <f t="shared" si="8"/>
        <v>13-01</v>
      </c>
      <c r="E150" s="1">
        <f>_xlfn.IFNA(VLOOKUP('Comp X - UP'!B150,'Urban Plastix Holds'!$I$36:$T$433,9,0),0)</f>
        <v>0</v>
      </c>
      <c r="G150" s="2">
        <f t="shared" si="6"/>
        <v>0</v>
      </c>
      <c r="H150" s="2">
        <f t="shared" si="7"/>
        <v>0</v>
      </c>
    </row>
    <row r="151" spans="2:8">
      <c r="B151" t="s">
        <v>1217</v>
      </c>
      <c r="C151" t="s">
        <v>1459</v>
      </c>
      <c r="D151" s="10" t="str">
        <f t="shared" si="8"/>
        <v>07-13</v>
      </c>
      <c r="E151" s="1">
        <f>_xlfn.IFNA(VLOOKUP('Comp X - UP'!B151,'Urban Plastix Holds'!$I$36:$T$433,10,0),0)</f>
        <v>0</v>
      </c>
      <c r="G151" s="2">
        <f t="shared" si="6"/>
        <v>0</v>
      </c>
      <c r="H151" s="2">
        <f t="shared" si="7"/>
        <v>0</v>
      </c>
    </row>
    <row r="152" spans="2:8">
      <c r="B152" t="s">
        <v>1217</v>
      </c>
      <c r="C152" t="s">
        <v>1459</v>
      </c>
      <c r="D152" s="11" t="str">
        <f t="shared" si="8"/>
        <v>11-26</v>
      </c>
      <c r="E152" s="1">
        <f>_xlfn.IFNA(VLOOKUP('Comp X - UP'!B152,'Urban Plastix Holds'!$I$36:$T$433,11,0),0)</f>
        <v>0</v>
      </c>
      <c r="G152" s="2">
        <f t="shared" si="6"/>
        <v>0</v>
      </c>
      <c r="H152" s="2">
        <f t="shared" si="7"/>
        <v>0</v>
      </c>
    </row>
    <row r="153" spans="2:8">
      <c r="B153" t="s">
        <v>1217</v>
      </c>
      <c r="C153" t="s">
        <v>1459</v>
      </c>
      <c r="D153" s="13" t="str">
        <f t="shared" si="8"/>
        <v>18-01</v>
      </c>
      <c r="E153" s="1">
        <f>_xlfn.IFNA(VLOOKUP('Comp X - UP'!B153,'Urban Plastix Holds'!$I$36:$T$433,12,0),0)</f>
        <v>0</v>
      </c>
      <c r="G153" s="2">
        <f t="shared" si="6"/>
        <v>0</v>
      </c>
      <c r="H153" s="2">
        <f t="shared" si="7"/>
        <v>0</v>
      </c>
    </row>
    <row r="154" spans="2:8">
      <c r="B154" t="s">
        <v>1217</v>
      </c>
      <c r="C154" t="s">
        <v>1459</v>
      </c>
      <c r="D154" s="12" t="str">
        <f t="shared" si="8"/>
        <v>Color Code</v>
      </c>
      <c r="E154" s="1" t="e">
        <f>_xlfn.IFNA(VLOOKUP('Comp X - UP'!B154,'Urban Plastix Holds'!$I$36:$T$433,13,0),0)</f>
        <v>#REF!</v>
      </c>
      <c r="G154" s="2" t="e">
        <f t="shared" si="6"/>
        <v>#REF!</v>
      </c>
      <c r="H154" s="2">
        <f t="shared" si="7"/>
        <v>0</v>
      </c>
    </row>
    <row r="155" spans="2:8">
      <c r="B155" t="s">
        <v>1218</v>
      </c>
      <c r="C155" t="s">
        <v>1460</v>
      </c>
      <c r="D155" s="5" t="str">
        <f t="shared" si="8"/>
        <v>11-12</v>
      </c>
      <c r="E155" s="1">
        <f>_xlfn.IFNA(VLOOKUP('Comp X - UP'!B155,'Urban Plastix Holds'!$I$36:$T$433,5,0),0)</f>
        <v>0</v>
      </c>
      <c r="G155" s="2">
        <f t="shared" si="6"/>
        <v>0</v>
      </c>
      <c r="H155" s="2">
        <f t="shared" si="7"/>
        <v>0</v>
      </c>
    </row>
    <row r="156" spans="2:8">
      <c r="B156" t="s">
        <v>1218</v>
      </c>
      <c r="C156" t="s">
        <v>1460</v>
      </c>
      <c r="D156" s="6" t="str">
        <f t="shared" si="8"/>
        <v>14-01</v>
      </c>
      <c r="E156" s="1">
        <f>_xlfn.IFNA(VLOOKUP('Comp X - UP'!B156,'Urban Plastix Holds'!$I$36:$T$433,6,0),0)</f>
        <v>0</v>
      </c>
      <c r="G156" s="2">
        <f t="shared" si="6"/>
        <v>0</v>
      </c>
      <c r="H156" s="2">
        <f t="shared" si="7"/>
        <v>0</v>
      </c>
    </row>
    <row r="157" spans="2:8">
      <c r="B157" t="s">
        <v>1218</v>
      </c>
      <c r="C157" t="s">
        <v>1460</v>
      </c>
      <c r="D157" s="7" t="str">
        <f t="shared" si="8"/>
        <v>15-12</v>
      </c>
      <c r="E157" s="1">
        <f>_xlfn.IFNA(VLOOKUP('Comp X - UP'!B157,'Urban Plastix Holds'!$I$36:$T$433,7,0),0)</f>
        <v>0</v>
      </c>
      <c r="G157" s="2">
        <f t="shared" si="6"/>
        <v>0</v>
      </c>
      <c r="H157" s="2">
        <f t="shared" si="7"/>
        <v>0</v>
      </c>
    </row>
    <row r="158" spans="2:8">
      <c r="B158" t="s">
        <v>1218</v>
      </c>
      <c r="C158" t="s">
        <v>1460</v>
      </c>
      <c r="D158" s="8" t="str">
        <f t="shared" si="8"/>
        <v>16-16</v>
      </c>
      <c r="E158" s="1">
        <f>_xlfn.IFNA(VLOOKUP('Comp X - UP'!B158,'Urban Plastix Holds'!$I$36:$T$433,8,0),0)</f>
        <v>0</v>
      </c>
      <c r="G158" s="2">
        <f t="shared" si="6"/>
        <v>0</v>
      </c>
      <c r="H158" s="2">
        <f t="shared" si="7"/>
        <v>0</v>
      </c>
    </row>
    <row r="159" spans="2:8">
      <c r="B159" t="s">
        <v>1218</v>
      </c>
      <c r="C159" t="s">
        <v>1460</v>
      </c>
      <c r="D159" s="9" t="str">
        <f t="shared" si="8"/>
        <v>13-01</v>
      </c>
      <c r="E159" s="1">
        <f>_xlfn.IFNA(VLOOKUP('Comp X - UP'!B159,'Urban Plastix Holds'!$I$36:$T$433,9,0),0)</f>
        <v>0</v>
      </c>
      <c r="G159" s="2">
        <f t="shared" si="6"/>
        <v>0</v>
      </c>
      <c r="H159" s="2">
        <f t="shared" si="7"/>
        <v>0</v>
      </c>
    </row>
    <row r="160" spans="2:8">
      <c r="B160" t="s">
        <v>1218</v>
      </c>
      <c r="C160" t="s">
        <v>1460</v>
      </c>
      <c r="D160" s="10" t="str">
        <f t="shared" si="8"/>
        <v>07-13</v>
      </c>
      <c r="E160" s="1">
        <f>_xlfn.IFNA(VLOOKUP('Comp X - UP'!B160,'Urban Plastix Holds'!$I$36:$T$433,10,0),0)</f>
        <v>0</v>
      </c>
      <c r="G160" s="2">
        <f t="shared" si="6"/>
        <v>0</v>
      </c>
      <c r="H160" s="2">
        <f t="shared" si="7"/>
        <v>0</v>
      </c>
    </row>
    <row r="161" spans="2:8">
      <c r="B161" t="s">
        <v>1218</v>
      </c>
      <c r="C161" t="s">
        <v>1460</v>
      </c>
      <c r="D161" s="11" t="str">
        <f t="shared" si="8"/>
        <v>11-26</v>
      </c>
      <c r="E161" s="1">
        <f>_xlfn.IFNA(VLOOKUP('Comp X - UP'!B161,'Urban Plastix Holds'!$I$36:$T$433,11,0),0)</f>
        <v>0</v>
      </c>
      <c r="G161" s="2">
        <f t="shared" si="6"/>
        <v>0</v>
      </c>
      <c r="H161" s="2">
        <f t="shared" si="7"/>
        <v>0</v>
      </c>
    </row>
    <row r="162" spans="2:8">
      <c r="B162" t="s">
        <v>1218</v>
      </c>
      <c r="C162" t="s">
        <v>1460</v>
      </c>
      <c r="D162" s="13" t="str">
        <f t="shared" si="8"/>
        <v>18-01</v>
      </c>
      <c r="E162" s="1">
        <f>_xlfn.IFNA(VLOOKUP('Comp X - UP'!B162,'Urban Plastix Holds'!$I$36:$T$433,12,0),0)</f>
        <v>0</v>
      </c>
      <c r="G162" s="2">
        <f t="shared" si="6"/>
        <v>0</v>
      </c>
      <c r="H162" s="2">
        <f t="shared" si="7"/>
        <v>0</v>
      </c>
    </row>
    <row r="163" spans="2:8">
      <c r="B163" t="s">
        <v>1218</v>
      </c>
      <c r="C163" t="s">
        <v>1460</v>
      </c>
      <c r="D163" s="12" t="str">
        <f t="shared" si="8"/>
        <v>Color Code</v>
      </c>
      <c r="E163" s="1" t="e">
        <f>_xlfn.IFNA(VLOOKUP('Comp X - UP'!B163,'Urban Plastix Holds'!$I$36:$T$433,13,0),0)</f>
        <v>#REF!</v>
      </c>
      <c r="G163" s="2" t="e">
        <f t="shared" si="6"/>
        <v>#REF!</v>
      </c>
      <c r="H163" s="2">
        <f t="shared" si="7"/>
        <v>0</v>
      </c>
    </row>
    <row r="164" spans="2:8">
      <c r="B164" t="s">
        <v>1219</v>
      </c>
      <c r="C164" t="s">
        <v>1461</v>
      </c>
      <c r="D164" s="5" t="str">
        <f t="shared" si="8"/>
        <v>11-12</v>
      </c>
      <c r="E164" s="1">
        <f>_xlfn.IFNA(VLOOKUP('Comp X - UP'!B164,'Urban Plastix Holds'!$I$36:$T$433,5,0),0)</f>
        <v>0</v>
      </c>
      <c r="G164" s="2">
        <f t="shared" si="6"/>
        <v>0</v>
      </c>
      <c r="H164" s="2">
        <f t="shared" si="7"/>
        <v>0</v>
      </c>
    </row>
    <row r="165" spans="2:8">
      <c r="B165" t="s">
        <v>1219</v>
      </c>
      <c r="C165" t="s">
        <v>1461</v>
      </c>
      <c r="D165" s="6" t="str">
        <f t="shared" si="8"/>
        <v>14-01</v>
      </c>
      <c r="E165" s="1">
        <f>_xlfn.IFNA(VLOOKUP('Comp X - UP'!B165,'Urban Plastix Holds'!$I$36:$T$433,6,0),0)</f>
        <v>0</v>
      </c>
      <c r="G165" s="2">
        <f t="shared" si="6"/>
        <v>0</v>
      </c>
      <c r="H165" s="2">
        <f t="shared" si="7"/>
        <v>0</v>
      </c>
    </row>
    <row r="166" spans="2:8">
      <c r="B166" t="s">
        <v>1219</v>
      </c>
      <c r="C166" t="s">
        <v>1461</v>
      </c>
      <c r="D166" s="7" t="str">
        <f t="shared" si="8"/>
        <v>15-12</v>
      </c>
      <c r="E166" s="1">
        <f>_xlfn.IFNA(VLOOKUP('Comp X - UP'!B166,'Urban Plastix Holds'!$I$36:$T$433,7,0),0)</f>
        <v>0</v>
      </c>
      <c r="G166" s="2">
        <f t="shared" si="6"/>
        <v>0</v>
      </c>
      <c r="H166" s="2">
        <f t="shared" si="7"/>
        <v>0</v>
      </c>
    </row>
    <row r="167" spans="2:8">
      <c r="B167" t="s">
        <v>1219</v>
      </c>
      <c r="C167" t="s">
        <v>1461</v>
      </c>
      <c r="D167" s="8" t="str">
        <f t="shared" si="8"/>
        <v>16-16</v>
      </c>
      <c r="E167" s="1">
        <f>_xlfn.IFNA(VLOOKUP('Comp X - UP'!B167,'Urban Plastix Holds'!$I$36:$T$433,8,0),0)</f>
        <v>0</v>
      </c>
      <c r="G167" s="2">
        <f t="shared" si="6"/>
        <v>0</v>
      </c>
      <c r="H167" s="2">
        <f t="shared" si="7"/>
        <v>0</v>
      </c>
    </row>
    <row r="168" spans="2:8">
      <c r="B168" t="s">
        <v>1219</v>
      </c>
      <c r="C168" t="s">
        <v>1461</v>
      </c>
      <c r="D168" s="9" t="str">
        <f t="shared" si="8"/>
        <v>13-01</v>
      </c>
      <c r="E168" s="1">
        <f>_xlfn.IFNA(VLOOKUP('Comp X - UP'!B168,'Urban Plastix Holds'!$I$36:$T$433,9,0),0)</f>
        <v>0</v>
      </c>
      <c r="G168" s="2">
        <f t="shared" si="6"/>
        <v>0</v>
      </c>
      <c r="H168" s="2">
        <f t="shared" si="7"/>
        <v>0</v>
      </c>
    </row>
    <row r="169" spans="2:8">
      <c r="B169" t="s">
        <v>1219</v>
      </c>
      <c r="C169" t="s">
        <v>1461</v>
      </c>
      <c r="D169" s="10" t="str">
        <f t="shared" si="8"/>
        <v>07-13</v>
      </c>
      <c r="E169" s="1">
        <f>_xlfn.IFNA(VLOOKUP('Comp X - UP'!B169,'Urban Plastix Holds'!$I$36:$T$433,10,0),0)</f>
        <v>0</v>
      </c>
      <c r="G169" s="2">
        <f t="shared" si="6"/>
        <v>0</v>
      </c>
      <c r="H169" s="2">
        <f t="shared" si="7"/>
        <v>0</v>
      </c>
    </row>
    <row r="170" spans="2:8">
      <c r="B170" t="s">
        <v>1219</v>
      </c>
      <c r="C170" t="s">
        <v>1461</v>
      </c>
      <c r="D170" s="11" t="str">
        <f t="shared" si="8"/>
        <v>11-26</v>
      </c>
      <c r="E170" s="1">
        <f>_xlfn.IFNA(VLOOKUP('Comp X - UP'!B170,'Urban Plastix Holds'!$I$36:$T$433,11,0),0)</f>
        <v>0</v>
      </c>
      <c r="G170" s="2">
        <f t="shared" si="6"/>
        <v>0</v>
      </c>
      <c r="H170" s="2">
        <f t="shared" si="7"/>
        <v>0</v>
      </c>
    </row>
    <row r="171" spans="2:8">
      <c r="B171" t="s">
        <v>1219</v>
      </c>
      <c r="C171" t="s">
        <v>1461</v>
      </c>
      <c r="D171" s="13" t="str">
        <f t="shared" si="8"/>
        <v>18-01</v>
      </c>
      <c r="E171" s="1">
        <f>_xlfn.IFNA(VLOOKUP('Comp X - UP'!B171,'Urban Plastix Holds'!$I$36:$T$433,12,0),0)</f>
        <v>0</v>
      </c>
      <c r="G171" s="2">
        <f t="shared" si="6"/>
        <v>0</v>
      </c>
      <c r="H171" s="2">
        <f t="shared" si="7"/>
        <v>0</v>
      </c>
    </row>
    <row r="172" spans="2:8">
      <c r="B172" t="s">
        <v>1219</v>
      </c>
      <c r="C172" t="s">
        <v>1461</v>
      </c>
      <c r="D172" s="12" t="str">
        <f t="shared" si="8"/>
        <v>Color Code</v>
      </c>
      <c r="E172" s="1" t="e">
        <f>_xlfn.IFNA(VLOOKUP('Comp X - UP'!B172,'Urban Plastix Holds'!$I$36:$T$433,13,0),0)</f>
        <v>#REF!</v>
      </c>
      <c r="G172" s="2" t="e">
        <f t="shared" si="6"/>
        <v>#REF!</v>
      </c>
      <c r="H172" s="2">
        <f t="shared" si="7"/>
        <v>0</v>
      </c>
    </row>
    <row r="173" spans="2:8">
      <c r="B173" t="s">
        <v>1220</v>
      </c>
      <c r="C173" t="s">
        <v>1462</v>
      </c>
      <c r="D173" s="5" t="str">
        <f t="shared" si="8"/>
        <v>11-12</v>
      </c>
      <c r="E173" s="1">
        <f>_xlfn.IFNA(VLOOKUP('Comp X - UP'!B173,'Urban Plastix Holds'!$I$36:$T$433,5,0),0)</f>
        <v>0</v>
      </c>
      <c r="G173" s="2">
        <f t="shared" si="6"/>
        <v>0</v>
      </c>
      <c r="H173" s="2">
        <f t="shared" si="7"/>
        <v>0</v>
      </c>
    </row>
    <row r="174" spans="2:8">
      <c r="B174" t="s">
        <v>1220</v>
      </c>
      <c r="C174" t="s">
        <v>1462</v>
      </c>
      <c r="D174" s="6" t="str">
        <f t="shared" si="8"/>
        <v>14-01</v>
      </c>
      <c r="E174" s="1">
        <f>_xlfn.IFNA(VLOOKUP('Comp X - UP'!B174,'Urban Plastix Holds'!$I$36:$T$433,6,0),0)</f>
        <v>0</v>
      </c>
      <c r="G174" s="2">
        <f t="shared" si="6"/>
        <v>0</v>
      </c>
      <c r="H174" s="2">
        <f t="shared" si="7"/>
        <v>0</v>
      </c>
    </row>
    <row r="175" spans="2:8">
      <c r="B175" t="s">
        <v>1220</v>
      </c>
      <c r="C175" t="s">
        <v>1462</v>
      </c>
      <c r="D175" s="7" t="str">
        <f t="shared" si="8"/>
        <v>15-12</v>
      </c>
      <c r="E175" s="1">
        <f>_xlfn.IFNA(VLOOKUP('Comp X - UP'!B175,'Urban Plastix Holds'!$I$36:$T$433,7,0),0)</f>
        <v>0</v>
      </c>
      <c r="G175" s="2">
        <f t="shared" si="6"/>
        <v>0</v>
      </c>
      <c r="H175" s="2">
        <f t="shared" si="7"/>
        <v>0</v>
      </c>
    </row>
    <row r="176" spans="2:8">
      <c r="B176" t="s">
        <v>1220</v>
      </c>
      <c r="C176" t="s">
        <v>1462</v>
      </c>
      <c r="D176" s="8" t="str">
        <f t="shared" si="8"/>
        <v>16-16</v>
      </c>
      <c r="E176" s="1">
        <f>_xlfn.IFNA(VLOOKUP('Comp X - UP'!B176,'Urban Plastix Holds'!$I$36:$T$433,8,0),0)</f>
        <v>0</v>
      </c>
      <c r="G176" s="2">
        <f t="shared" si="6"/>
        <v>0</v>
      </c>
      <c r="H176" s="2">
        <f t="shared" si="7"/>
        <v>0</v>
      </c>
    </row>
    <row r="177" spans="2:8">
      <c r="B177" t="s">
        <v>1220</v>
      </c>
      <c r="C177" t="s">
        <v>1462</v>
      </c>
      <c r="D177" s="9" t="str">
        <f t="shared" si="8"/>
        <v>13-01</v>
      </c>
      <c r="E177" s="1">
        <f>_xlfn.IFNA(VLOOKUP('Comp X - UP'!B177,'Urban Plastix Holds'!$I$36:$T$433,9,0),0)</f>
        <v>0</v>
      </c>
      <c r="G177" s="2">
        <f t="shared" si="6"/>
        <v>0</v>
      </c>
      <c r="H177" s="2">
        <f t="shared" si="7"/>
        <v>0</v>
      </c>
    </row>
    <row r="178" spans="2:8">
      <c r="B178" t="s">
        <v>1220</v>
      </c>
      <c r="C178" t="s">
        <v>1462</v>
      </c>
      <c r="D178" s="10" t="str">
        <f t="shared" si="8"/>
        <v>07-13</v>
      </c>
      <c r="E178" s="1">
        <f>_xlfn.IFNA(VLOOKUP('Comp X - UP'!B178,'Urban Plastix Holds'!$I$36:$T$433,10,0),0)</f>
        <v>0</v>
      </c>
      <c r="G178" s="2">
        <f t="shared" si="6"/>
        <v>0</v>
      </c>
      <c r="H178" s="2">
        <f t="shared" si="7"/>
        <v>0</v>
      </c>
    </row>
    <row r="179" spans="2:8">
      <c r="B179" t="s">
        <v>1220</v>
      </c>
      <c r="C179" t="s">
        <v>1462</v>
      </c>
      <c r="D179" s="11" t="str">
        <f t="shared" si="8"/>
        <v>11-26</v>
      </c>
      <c r="E179" s="1">
        <f>_xlfn.IFNA(VLOOKUP('Comp X - UP'!B179,'Urban Plastix Holds'!$I$36:$T$433,11,0),0)</f>
        <v>0</v>
      </c>
      <c r="G179" s="2">
        <f t="shared" si="6"/>
        <v>0</v>
      </c>
      <c r="H179" s="2">
        <f t="shared" si="7"/>
        <v>0</v>
      </c>
    </row>
    <row r="180" spans="2:8">
      <c r="B180" t="s">
        <v>1220</v>
      </c>
      <c r="C180" t="s">
        <v>1462</v>
      </c>
      <c r="D180" s="13" t="str">
        <f t="shared" si="8"/>
        <v>18-01</v>
      </c>
      <c r="E180" s="1">
        <f>_xlfn.IFNA(VLOOKUP('Comp X - UP'!B180,'Urban Plastix Holds'!$I$36:$T$433,12,0),0)</f>
        <v>0</v>
      </c>
      <c r="G180" s="2">
        <f t="shared" si="6"/>
        <v>0</v>
      </c>
      <c r="H180" s="2">
        <f t="shared" si="7"/>
        <v>0</v>
      </c>
    </row>
    <row r="181" spans="2:8">
      <c r="B181" t="s">
        <v>1220</v>
      </c>
      <c r="C181" t="s">
        <v>1462</v>
      </c>
      <c r="D181" s="12" t="str">
        <f t="shared" si="8"/>
        <v>Color Code</v>
      </c>
      <c r="E181" s="1" t="e">
        <f>_xlfn.IFNA(VLOOKUP('Comp X - UP'!B181,'Urban Plastix Holds'!$I$36:$T$433,13,0),0)</f>
        <v>#REF!</v>
      </c>
      <c r="G181" s="2" t="e">
        <f t="shared" si="6"/>
        <v>#REF!</v>
      </c>
      <c r="H181" s="2">
        <f t="shared" si="7"/>
        <v>0</v>
      </c>
    </row>
    <row r="182" spans="2:8">
      <c r="B182" t="s">
        <v>1221</v>
      </c>
      <c r="C182" t="s">
        <v>1463</v>
      </c>
      <c r="D182" s="5" t="str">
        <f t="shared" si="8"/>
        <v>11-12</v>
      </c>
      <c r="E182" s="1">
        <f>_xlfn.IFNA(VLOOKUP('Comp X - UP'!B182,'Urban Plastix Holds'!$I$36:$T$433,5,0),0)</f>
        <v>0</v>
      </c>
      <c r="G182" s="2">
        <f t="shared" si="6"/>
        <v>0</v>
      </c>
      <c r="H182" s="2">
        <f t="shared" si="7"/>
        <v>0</v>
      </c>
    </row>
    <row r="183" spans="2:8">
      <c r="B183" t="s">
        <v>1221</v>
      </c>
      <c r="C183" t="s">
        <v>1463</v>
      </c>
      <c r="D183" s="6" t="str">
        <f t="shared" si="8"/>
        <v>14-01</v>
      </c>
      <c r="E183" s="1">
        <f>_xlfn.IFNA(VLOOKUP('Comp X - UP'!B183,'Urban Plastix Holds'!$I$36:$T$433,6,0),0)</f>
        <v>0</v>
      </c>
      <c r="G183" s="2">
        <f t="shared" si="6"/>
        <v>0</v>
      </c>
      <c r="H183" s="2">
        <f t="shared" si="7"/>
        <v>0</v>
      </c>
    </row>
    <row r="184" spans="2:8">
      <c r="B184" t="s">
        <v>1221</v>
      </c>
      <c r="C184" t="s">
        <v>1463</v>
      </c>
      <c r="D184" s="7" t="str">
        <f t="shared" si="8"/>
        <v>15-12</v>
      </c>
      <c r="E184" s="1">
        <f>_xlfn.IFNA(VLOOKUP('Comp X - UP'!B184,'Urban Plastix Holds'!$I$36:$T$433,7,0),0)</f>
        <v>0</v>
      </c>
      <c r="G184" s="2">
        <f t="shared" si="6"/>
        <v>0</v>
      </c>
      <c r="H184" s="2">
        <f t="shared" si="7"/>
        <v>0</v>
      </c>
    </row>
    <row r="185" spans="2:8">
      <c r="B185" t="s">
        <v>1221</v>
      </c>
      <c r="C185" t="s">
        <v>1463</v>
      </c>
      <c r="D185" s="8" t="str">
        <f t="shared" si="8"/>
        <v>16-16</v>
      </c>
      <c r="E185" s="1">
        <f>_xlfn.IFNA(VLOOKUP('Comp X - UP'!B185,'Urban Plastix Holds'!$I$36:$T$433,8,0),0)</f>
        <v>0</v>
      </c>
      <c r="G185" s="2">
        <f t="shared" si="6"/>
        <v>0</v>
      </c>
      <c r="H185" s="2">
        <f t="shared" si="7"/>
        <v>0</v>
      </c>
    </row>
    <row r="186" spans="2:8">
      <c r="B186" t="s">
        <v>1221</v>
      </c>
      <c r="C186" t="s">
        <v>1463</v>
      </c>
      <c r="D186" s="9" t="str">
        <f t="shared" si="8"/>
        <v>13-01</v>
      </c>
      <c r="E186" s="1">
        <f>_xlfn.IFNA(VLOOKUP('Comp X - UP'!B186,'Urban Plastix Holds'!$I$36:$T$433,9,0),0)</f>
        <v>0</v>
      </c>
      <c r="G186" s="2">
        <f t="shared" si="6"/>
        <v>0</v>
      </c>
      <c r="H186" s="2">
        <f t="shared" si="7"/>
        <v>0</v>
      </c>
    </row>
    <row r="187" spans="2:8">
      <c r="B187" t="s">
        <v>1221</v>
      </c>
      <c r="C187" t="s">
        <v>1463</v>
      </c>
      <c r="D187" s="10" t="str">
        <f t="shared" si="8"/>
        <v>07-13</v>
      </c>
      <c r="E187" s="1">
        <f>_xlfn.IFNA(VLOOKUP('Comp X - UP'!B187,'Urban Plastix Holds'!$I$36:$T$433,10,0),0)</f>
        <v>0</v>
      </c>
      <c r="G187" s="2">
        <f t="shared" si="6"/>
        <v>0</v>
      </c>
      <c r="H187" s="2">
        <f t="shared" si="7"/>
        <v>0</v>
      </c>
    </row>
    <row r="188" spans="2:8">
      <c r="B188" t="s">
        <v>1221</v>
      </c>
      <c r="C188" t="s">
        <v>1463</v>
      </c>
      <c r="D188" s="11" t="str">
        <f t="shared" si="8"/>
        <v>11-26</v>
      </c>
      <c r="E188" s="1">
        <f>_xlfn.IFNA(VLOOKUP('Comp X - UP'!B188,'Urban Plastix Holds'!$I$36:$T$433,11,0),0)</f>
        <v>0</v>
      </c>
      <c r="G188" s="2">
        <f t="shared" si="6"/>
        <v>0</v>
      </c>
      <c r="H188" s="2">
        <f t="shared" si="7"/>
        <v>0</v>
      </c>
    </row>
    <row r="189" spans="2:8">
      <c r="B189" t="s">
        <v>1221</v>
      </c>
      <c r="C189" t="s">
        <v>1463</v>
      </c>
      <c r="D189" s="13" t="str">
        <f t="shared" si="8"/>
        <v>18-01</v>
      </c>
      <c r="E189" s="1">
        <f>_xlfn.IFNA(VLOOKUP('Comp X - UP'!B189,'Urban Plastix Holds'!$I$36:$T$433,12,0),0)</f>
        <v>0</v>
      </c>
      <c r="G189" s="2">
        <f t="shared" si="6"/>
        <v>0</v>
      </c>
      <c r="H189" s="2">
        <f t="shared" si="7"/>
        <v>0</v>
      </c>
    </row>
    <row r="190" spans="2:8">
      <c r="B190" t="s">
        <v>1221</v>
      </c>
      <c r="C190" t="s">
        <v>1463</v>
      </c>
      <c r="D190" s="12" t="str">
        <f t="shared" si="8"/>
        <v>Color Code</v>
      </c>
      <c r="E190" s="1" t="e">
        <f>_xlfn.IFNA(VLOOKUP('Comp X - UP'!B190,'Urban Plastix Holds'!$I$36:$T$433,13,0),0)</f>
        <v>#REF!</v>
      </c>
      <c r="G190" s="2" t="e">
        <f t="shared" si="6"/>
        <v>#REF!</v>
      </c>
      <c r="H190" s="2">
        <f t="shared" si="7"/>
        <v>0</v>
      </c>
    </row>
    <row r="191" spans="2:8">
      <c r="B191" t="s">
        <v>1222</v>
      </c>
      <c r="C191" t="s">
        <v>1464</v>
      </c>
      <c r="D191" s="5" t="str">
        <f t="shared" si="8"/>
        <v>11-12</v>
      </c>
      <c r="E191" s="1">
        <f>_xlfn.IFNA(VLOOKUP('Comp X - UP'!B191,'Urban Plastix Holds'!$I$36:$T$433,5,0),0)</f>
        <v>0</v>
      </c>
      <c r="G191" s="2">
        <f t="shared" si="6"/>
        <v>0</v>
      </c>
      <c r="H191" s="2">
        <f t="shared" si="7"/>
        <v>0</v>
      </c>
    </row>
    <row r="192" spans="2:8">
      <c r="B192" t="s">
        <v>1222</v>
      </c>
      <c r="C192" t="s">
        <v>1464</v>
      </c>
      <c r="D192" s="6" t="str">
        <f t="shared" si="8"/>
        <v>14-01</v>
      </c>
      <c r="E192" s="1">
        <f>_xlfn.IFNA(VLOOKUP('Comp X - UP'!B192,'Urban Plastix Holds'!$I$36:$T$433,6,0),0)</f>
        <v>0</v>
      </c>
      <c r="G192" s="2">
        <f t="shared" si="6"/>
        <v>0</v>
      </c>
      <c r="H192" s="2">
        <f t="shared" si="7"/>
        <v>0</v>
      </c>
    </row>
    <row r="193" spans="2:8">
      <c r="B193" t="s">
        <v>1222</v>
      </c>
      <c r="C193" t="s">
        <v>1464</v>
      </c>
      <c r="D193" s="7" t="str">
        <f t="shared" si="8"/>
        <v>15-12</v>
      </c>
      <c r="E193" s="1">
        <f>_xlfn.IFNA(VLOOKUP('Comp X - UP'!B193,'Urban Plastix Holds'!$I$36:$T$433,7,0),0)</f>
        <v>0</v>
      </c>
      <c r="G193" s="2">
        <f t="shared" si="6"/>
        <v>0</v>
      </c>
      <c r="H193" s="2">
        <f t="shared" si="7"/>
        <v>0</v>
      </c>
    </row>
    <row r="194" spans="2:8">
      <c r="B194" t="s">
        <v>1222</v>
      </c>
      <c r="C194" t="s">
        <v>1464</v>
      </c>
      <c r="D194" s="8" t="str">
        <f t="shared" si="8"/>
        <v>16-16</v>
      </c>
      <c r="E194" s="1">
        <f>_xlfn.IFNA(VLOOKUP('Comp X - UP'!B194,'Urban Plastix Holds'!$I$36:$T$433,8,0),0)</f>
        <v>0</v>
      </c>
      <c r="G194" s="2">
        <f t="shared" si="6"/>
        <v>0</v>
      </c>
      <c r="H194" s="2">
        <f t="shared" si="7"/>
        <v>0</v>
      </c>
    </row>
    <row r="195" spans="2:8">
      <c r="B195" t="s">
        <v>1222</v>
      </c>
      <c r="C195" t="s">
        <v>1464</v>
      </c>
      <c r="D195" s="9" t="str">
        <f t="shared" si="8"/>
        <v>13-01</v>
      </c>
      <c r="E195" s="1">
        <f>_xlfn.IFNA(VLOOKUP('Comp X - UP'!B195,'Urban Plastix Holds'!$I$36:$T$433,9,0),0)</f>
        <v>0</v>
      </c>
      <c r="G195" s="2">
        <f t="shared" ref="G195:G258" si="9">E195*F195</f>
        <v>0</v>
      </c>
      <c r="H195" s="2">
        <f t="shared" ref="H195:H258" si="10">IF($S$11="Y",G195*0.15,0)</f>
        <v>0</v>
      </c>
    </row>
    <row r="196" spans="2:8">
      <c r="B196" t="s">
        <v>1222</v>
      </c>
      <c r="C196" t="s">
        <v>1464</v>
      </c>
      <c r="D196" s="10" t="str">
        <f t="shared" si="8"/>
        <v>07-13</v>
      </c>
      <c r="E196" s="1">
        <f>_xlfn.IFNA(VLOOKUP('Comp X - UP'!B196,'Urban Plastix Holds'!$I$36:$T$433,10,0),0)</f>
        <v>0</v>
      </c>
      <c r="G196" s="2">
        <f t="shared" si="9"/>
        <v>0</v>
      </c>
      <c r="H196" s="2">
        <f t="shared" si="10"/>
        <v>0</v>
      </c>
    </row>
    <row r="197" spans="2:8">
      <c r="B197" t="s">
        <v>1222</v>
      </c>
      <c r="C197" t="s">
        <v>1464</v>
      </c>
      <c r="D197" s="11" t="str">
        <f t="shared" si="8"/>
        <v>11-26</v>
      </c>
      <c r="E197" s="1">
        <f>_xlfn.IFNA(VLOOKUP('Comp X - UP'!B197,'Urban Plastix Holds'!$I$36:$T$433,11,0),0)</f>
        <v>0</v>
      </c>
      <c r="G197" s="2">
        <f t="shared" si="9"/>
        <v>0</v>
      </c>
      <c r="H197" s="2">
        <f t="shared" si="10"/>
        <v>0</v>
      </c>
    </row>
    <row r="198" spans="2:8">
      <c r="B198" t="s">
        <v>1222</v>
      </c>
      <c r="C198" t="s">
        <v>1464</v>
      </c>
      <c r="D198" s="13" t="str">
        <f t="shared" si="8"/>
        <v>18-01</v>
      </c>
      <c r="E198" s="1">
        <f>_xlfn.IFNA(VLOOKUP('Comp X - UP'!B198,'Urban Plastix Holds'!$I$36:$T$433,12,0),0)</f>
        <v>0</v>
      </c>
      <c r="G198" s="2">
        <f t="shared" si="9"/>
        <v>0</v>
      </c>
      <c r="H198" s="2">
        <f t="shared" si="10"/>
        <v>0</v>
      </c>
    </row>
    <row r="199" spans="2:8">
      <c r="B199" t="s">
        <v>1222</v>
      </c>
      <c r="C199" t="s">
        <v>1464</v>
      </c>
      <c r="D199" s="12" t="str">
        <f t="shared" si="8"/>
        <v>Color Code</v>
      </c>
      <c r="E199" s="1" t="e">
        <f>_xlfn.IFNA(VLOOKUP('Comp X - UP'!B199,'Urban Plastix Holds'!$I$36:$T$433,13,0),0)</f>
        <v>#REF!</v>
      </c>
      <c r="G199" s="2" t="e">
        <f t="shared" si="9"/>
        <v>#REF!</v>
      </c>
      <c r="H199" s="2">
        <f t="shared" si="10"/>
        <v>0</v>
      </c>
    </row>
    <row r="200" spans="2:8">
      <c r="B200" t="s">
        <v>1232</v>
      </c>
      <c r="C200" t="s">
        <v>1465</v>
      </c>
      <c r="D200" s="5" t="str">
        <f t="shared" si="8"/>
        <v>11-12</v>
      </c>
      <c r="E200" s="1">
        <f>_xlfn.IFNA(VLOOKUP('Comp X - UP'!B200,'Urban Plastix Holds'!$I$36:$T$433,5,0),0)</f>
        <v>0</v>
      </c>
      <c r="G200" s="2">
        <f t="shared" si="9"/>
        <v>0</v>
      </c>
      <c r="H200" s="2">
        <f t="shared" si="10"/>
        <v>0</v>
      </c>
    </row>
    <row r="201" spans="2:8">
      <c r="B201" t="s">
        <v>1232</v>
      </c>
      <c r="C201" t="s">
        <v>1465</v>
      </c>
      <c r="D201" s="6" t="str">
        <f t="shared" si="8"/>
        <v>14-01</v>
      </c>
      <c r="E201" s="1">
        <f>_xlfn.IFNA(VLOOKUP('Comp X - UP'!B201,'Urban Plastix Holds'!$I$36:$T$433,6,0),0)</f>
        <v>0</v>
      </c>
      <c r="G201" s="2">
        <f t="shared" si="9"/>
        <v>0</v>
      </c>
      <c r="H201" s="2">
        <f t="shared" si="10"/>
        <v>0</v>
      </c>
    </row>
    <row r="202" spans="2:8">
      <c r="B202" t="s">
        <v>1232</v>
      </c>
      <c r="C202" t="s">
        <v>1465</v>
      </c>
      <c r="D202" s="7" t="str">
        <f t="shared" si="8"/>
        <v>15-12</v>
      </c>
      <c r="E202" s="1">
        <f>_xlfn.IFNA(VLOOKUP('Comp X - UP'!B202,'Urban Plastix Holds'!$I$36:$T$433,7,0),0)</f>
        <v>0</v>
      </c>
      <c r="G202" s="2">
        <f t="shared" si="9"/>
        <v>0</v>
      </c>
      <c r="H202" s="2">
        <f t="shared" si="10"/>
        <v>0</v>
      </c>
    </row>
    <row r="203" spans="2:8">
      <c r="B203" t="s">
        <v>1232</v>
      </c>
      <c r="C203" t="s">
        <v>1465</v>
      </c>
      <c r="D203" s="8" t="str">
        <f t="shared" ref="D203:D266" si="11">D194</f>
        <v>16-16</v>
      </c>
      <c r="E203" s="1">
        <f>_xlfn.IFNA(VLOOKUP('Comp X - UP'!B203,'Urban Plastix Holds'!$I$36:$T$433,8,0),0)</f>
        <v>0</v>
      </c>
      <c r="G203" s="2">
        <f t="shared" si="9"/>
        <v>0</v>
      </c>
      <c r="H203" s="2">
        <f t="shared" si="10"/>
        <v>0</v>
      </c>
    </row>
    <row r="204" spans="2:8">
      <c r="B204" t="s">
        <v>1232</v>
      </c>
      <c r="C204" t="s">
        <v>1465</v>
      </c>
      <c r="D204" s="9" t="str">
        <f t="shared" si="11"/>
        <v>13-01</v>
      </c>
      <c r="E204" s="1">
        <f>_xlfn.IFNA(VLOOKUP('Comp X - UP'!B204,'Urban Plastix Holds'!$I$36:$T$433,9,0),0)</f>
        <v>0</v>
      </c>
      <c r="G204" s="2">
        <f t="shared" si="9"/>
        <v>0</v>
      </c>
      <c r="H204" s="2">
        <f t="shared" si="10"/>
        <v>0</v>
      </c>
    </row>
    <row r="205" spans="2:8">
      <c r="B205" t="s">
        <v>1232</v>
      </c>
      <c r="C205" t="s">
        <v>1465</v>
      </c>
      <c r="D205" s="10" t="str">
        <f t="shared" si="11"/>
        <v>07-13</v>
      </c>
      <c r="E205" s="1">
        <f>_xlfn.IFNA(VLOOKUP('Comp X - UP'!B205,'Urban Plastix Holds'!$I$36:$T$433,10,0),0)</f>
        <v>0</v>
      </c>
      <c r="G205" s="2">
        <f t="shared" si="9"/>
        <v>0</v>
      </c>
      <c r="H205" s="2">
        <f t="shared" si="10"/>
        <v>0</v>
      </c>
    </row>
    <row r="206" spans="2:8">
      <c r="B206" t="s">
        <v>1232</v>
      </c>
      <c r="C206" t="s">
        <v>1465</v>
      </c>
      <c r="D206" s="11" t="str">
        <f t="shared" si="11"/>
        <v>11-26</v>
      </c>
      <c r="E206" s="1">
        <f>_xlfn.IFNA(VLOOKUP('Comp X - UP'!B206,'Urban Plastix Holds'!$I$36:$T$433,11,0),0)</f>
        <v>0</v>
      </c>
      <c r="G206" s="2">
        <f t="shared" si="9"/>
        <v>0</v>
      </c>
      <c r="H206" s="2">
        <f t="shared" si="10"/>
        <v>0</v>
      </c>
    </row>
    <row r="207" spans="2:8">
      <c r="B207" t="s">
        <v>1232</v>
      </c>
      <c r="C207" t="s">
        <v>1465</v>
      </c>
      <c r="D207" s="13" t="str">
        <f t="shared" si="11"/>
        <v>18-01</v>
      </c>
      <c r="E207" s="1">
        <f>_xlfn.IFNA(VLOOKUP('Comp X - UP'!B207,'Urban Plastix Holds'!$I$36:$T$433,12,0),0)</f>
        <v>0</v>
      </c>
      <c r="G207" s="2">
        <f t="shared" si="9"/>
        <v>0</v>
      </c>
      <c r="H207" s="2">
        <f t="shared" si="10"/>
        <v>0</v>
      </c>
    </row>
    <row r="208" spans="2:8">
      <c r="B208" t="s">
        <v>1232</v>
      </c>
      <c r="C208" t="s">
        <v>1465</v>
      </c>
      <c r="D208" s="12" t="str">
        <f t="shared" si="11"/>
        <v>Color Code</v>
      </c>
      <c r="E208" s="1" t="e">
        <f>_xlfn.IFNA(VLOOKUP('Comp X - UP'!B208,'Urban Plastix Holds'!$I$36:$T$433,13,0),0)</f>
        <v>#REF!</v>
      </c>
      <c r="G208" s="2" t="e">
        <f t="shared" si="9"/>
        <v>#REF!</v>
      </c>
      <c r="H208" s="2">
        <f t="shared" si="10"/>
        <v>0</v>
      </c>
    </row>
    <row r="209" spans="2:8">
      <c r="B209" t="s">
        <v>1233</v>
      </c>
      <c r="C209" t="s">
        <v>1466</v>
      </c>
      <c r="D209" s="5" t="str">
        <f t="shared" si="11"/>
        <v>11-12</v>
      </c>
      <c r="E209" s="1">
        <f>_xlfn.IFNA(VLOOKUP('Comp X - UP'!B209,'Urban Plastix Holds'!$I$36:$T$433,5,0),0)</f>
        <v>0</v>
      </c>
      <c r="G209" s="2">
        <f t="shared" si="9"/>
        <v>0</v>
      </c>
      <c r="H209" s="2">
        <f t="shared" si="10"/>
        <v>0</v>
      </c>
    </row>
    <row r="210" spans="2:8">
      <c r="B210" t="s">
        <v>1233</v>
      </c>
      <c r="C210" t="s">
        <v>1466</v>
      </c>
      <c r="D210" s="6" t="str">
        <f t="shared" si="11"/>
        <v>14-01</v>
      </c>
      <c r="E210" s="1">
        <f>_xlfn.IFNA(VLOOKUP('Comp X - UP'!B210,'Urban Plastix Holds'!$I$36:$T$433,6,0),0)</f>
        <v>0</v>
      </c>
      <c r="G210" s="2">
        <f t="shared" si="9"/>
        <v>0</v>
      </c>
      <c r="H210" s="2">
        <f t="shared" si="10"/>
        <v>0</v>
      </c>
    </row>
    <row r="211" spans="2:8">
      <c r="B211" t="s">
        <v>1233</v>
      </c>
      <c r="C211" t="s">
        <v>1466</v>
      </c>
      <c r="D211" s="7" t="str">
        <f t="shared" si="11"/>
        <v>15-12</v>
      </c>
      <c r="E211" s="1">
        <f>_xlfn.IFNA(VLOOKUP('Comp X - UP'!B211,'Urban Plastix Holds'!$I$36:$T$433,7,0),0)</f>
        <v>0</v>
      </c>
      <c r="G211" s="2">
        <f t="shared" si="9"/>
        <v>0</v>
      </c>
      <c r="H211" s="2">
        <f t="shared" si="10"/>
        <v>0</v>
      </c>
    </row>
    <row r="212" spans="2:8">
      <c r="B212" t="s">
        <v>1233</v>
      </c>
      <c r="C212" t="s">
        <v>1466</v>
      </c>
      <c r="D212" s="8" t="str">
        <f t="shared" si="11"/>
        <v>16-16</v>
      </c>
      <c r="E212" s="1">
        <f>_xlfn.IFNA(VLOOKUP('Comp X - UP'!B212,'Urban Plastix Holds'!$I$36:$T$433,8,0),0)</f>
        <v>0</v>
      </c>
      <c r="G212" s="2">
        <f t="shared" si="9"/>
        <v>0</v>
      </c>
      <c r="H212" s="2">
        <f t="shared" si="10"/>
        <v>0</v>
      </c>
    </row>
    <row r="213" spans="2:8">
      <c r="B213" t="s">
        <v>1233</v>
      </c>
      <c r="C213" t="s">
        <v>1466</v>
      </c>
      <c r="D213" s="9" t="str">
        <f t="shared" si="11"/>
        <v>13-01</v>
      </c>
      <c r="E213" s="1">
        <f>_xlfn.IFNA(VLOOKUP('Comp X - UP'!B213,'Urban Plastix Holds'!$I$36:$T$433,9,0),0)</f>
        <v>0</v>
      </c>
      <c r="G213" s="2">
        <f t="shared" si="9"/>
        <v>0</v>
      </c>
      <c r="H213" s="2">
        <f t="shared" si="10"/>
        <v>0</v>
      </c>
    </row>
    <row r="214" spans="2:8">
      <c r="B214" t="s">
        <v>1233</v>
      </c>
      <c r="C214" t="s">
        <v>1466</v>
      </c>
      <c r="D214" s="10" t="str">
        <f t="shared" si="11"/>
        <v>07-13</v>
      </c>
      <c r="E214" s="1">
        <f>_xlfn.IFNA(VLOOKUP('Comp X - UP'!B214,'Urban Plastix Holds'!$I$36:$T$433,10,0),0)</f>
        <v>0</v>
      </c>
      <c r="G214" s="2">
        <f t="shared" si="9"/>
        <v>0</v>
      </c>
      <c r="H214" s="2">
        <f t="shared" si="10"/>
        <v>0</v>
      </c>
    </row>
    <row r="215" spans="2:8">
      <c r="B215" t="s">
        <v>1233</v>
      </c>
      <c r="C215" t="s">
        <v>1466</v>
      </c>
      <c r="D215" s="11" t="str">
        <f t="shared" si="11"/>
        <v>11-26</v>
      </c>
      <c r="E215" s="1">
        <f>_xlfn.IFNA(VLOOKUP('Comp X - UP'!B215,'Urban Plastix Holds'!$I$36:$T$433,11,0),0)</f>
        <v>0</v>
      </c>
      <c r="G215" s="2">
        <f t="shared" si="9"/>
        <v>0</v>
      </c>
      <c r="H215" s="2">
        <f t="shared" si="10"/>
        <v>0</v>
      </c>
    </row>
    <row r="216" spans="2:8">
      <c r="B216" t="s">
        <v>1233</v>
      </c>
      <c r="C216" t="s">
        <v>1466</v>
      </c>
      <c r="D216" s="13" t="str">
        <f t="shared" si="11"/>
        <v>18-01</v>
      </c>
      <c r="E216" s="1">
        <f>_xlfn.IFNA(VLOOKUP('Comp X - UP'!B216,'Urban Plastix Holds'!$I$36:$T$433,12,0),0)</f>
        <v>0</v>
      </c>
      <c r="G216" s="2">
        <f t="shared" si="9"/>
        <v>0</v>
      </c>
      <c r="H216" s="2">
        <f t="shared" si="10"/>
        <v>0</v>
      </c>
    </row>
    <row r="217" spans="2:8">
      <c r="B217" t="s">
        <v>1233</v>
      </c>
      <c r="C217" t="s">
        <v>1466</v>
      </c>
      <c r="D217" s="12" t="str">
        <f t="shared" si="11"/>
        <v>Color Code</v>
      </c>
      <c r="E217" s="1" t="e">
        <f>_xlfn.IFNA(VLOOKUP('Comp X - UP'!B217,'Urban Plastix Holds'!$I$36:$T$433,13,0),0)</f>
        <v>#REF!</v>
      </c>
      <c r="G217" s="2" t="e">
        <f t="shared" si="9"/>
        <v>#REF!</v>
      </c>
      <c r="H217" s="2">
        <f t="shared" si="10"/>
        <v>0</v>
      </c>
    </row>
    <row r="218" spans="2:8">
      <c r="B218" t="s">
        <v>1234</v>
      </c>
      <c r="C218" t="s">
        <v>1467</v>
      </c>
      <c r="D218" s="5" t="str">
        <f t="shared" si="11"/>
        <v>11-12</v>
      </c>
      <c r="E218" s="1">
        <f>_xlfn.IFNA(VLOOKUP('Comp X - UP'!B218,'Urban Plastix Holds'!$I$36:$T$433,5,0),0)</f>
        <v>0</v>
      </c>
      <c r="G218" s="2">
        <f t="shared" si="9"/>
        <v>0</v>
      </c>
      <c r="H218" s="2">
        <f t="shared" si="10"/>
        <v>0</v>
      </c>
    </row>
    <row r="219" spans="2:8">
      <c r="B219" t="s">
        <v>1234</v>
      </c>
      <c r="C219" t="s">
        <v>1467</v>
      </c>
      <c r="D219" s="6" t="str">
        <f t="shared" si="11"/>
        <v>14-01</v>
      </c>
      <c r="E219" s="1">
        <f>_xlfn.IFNA(VLOOKUP('Comp X - UP'!B219,'Urban Plastix Holds'!$I$36:$T$433,6,0),0)</f>
        <v>0</v>
      </c>
      <c r="G219" s="2">
        <f t="shared" si="9"/>
        <v>0</v>
      </c>
      <c r="H219" s="2">
        <f t="shared" si="10"/>
        <v>0</v>
      </c>
    </row>
    <row r="220" spans="2:8">
      <c r="B220" t="s">
        <v>1234</v>
      </c>
      <c r="C220" t="s">
        <v>1467</v>
      </c>
      <c r="D220" s="7" t="str">
        <f t="shared" si="11"/>
        <v>15-12</v>
      </c>
      <c r="E220" s="1">
        <f>_xlfn.IFNA(VLOOKUP('Comp X - UP'!B220,'Urban Plastix Holds'!$I$36:$T$433,7,0),0)</f>
        <v>0</v>
      </c>
      <c r="G220" s="2">
        <f t="shared" si="9"/>
        <v>0</v>
      </c>
      <c r="H220" s="2">
        <f t="shared" si="10"/>
        <v>0</v>
      </c>
    </row>
    <row r="221" spans="2:8">
      <c r="B221" t="s">
        <v>1234</v>
      </c>
      <c r="C221" t="s">
        <v>1467</v>
      </c>
      <c r="D221" s="8" t="str">
        <f t="shared" si="11"/>
        <v>16-16</v>
      </c>
      <c r="E221" s="1">
        <f>_xlfn.IFNA(VLOOKUP('Comp X - UP'!B221,'Urban Plastix Holds'!$I$36:$T$433,8,0),0)</f>
        <v>0</v>
      </c>
      <c r="G221" s="2">
        <f t="shared" si="9"/>
        <v>0</v>
      </c>
      <c r="H221" s="2">
        <f t="shared" si="10"/>
        <v>0</v>
      </c>
    </row>
    <row r="222" spans="2:8">
      <c r="B222" t="s">
        <v>1234</v>
      </c>
      <c r="C222" t="s">
        <v>1467</v>
      </c>
      <c r="D222" s="9" t="str">
        <f t="shared" si="11"/>
        <v>13-01</v>
      </c>
      <c r="E222" s="1">
        <f>_xlfn.IFNA(VLOOKUP('Comp X - UP'!B222,'Urban Plastix Holds'!$I$36:$T$433,9,0),0)</f>
        <v>0</v>
      </c>
      <c r="G222" s="2">
        <f t="shared" si="9"/>
        <v>0</v>
      </c>
      <c r="H222" s="2">
        <f t="shared" si="10"/>
        <v>0</v>
      </c>
    </row>
    <row r="223" spans="2:8">
      <c r="B223" t="s">
        <v>1234</v>
      </c>
      <c r="C223" t="s">
        <v>1467</v>
      </c>
      <c r="D223" s="10" t="str">
        <f t="shared" si="11"/>
        <v>07-13</v>
      </c>
      <c r="E223" s="1">
        <f>_xlfn.IFNA(VLOOKUP('Comp X - UP'!B223,'Urban Plastix Holds'!$I$36:$T$433,10,0),0)</f>
        <v>0</v>
      </c>
      <c r="G223" s="2">
        <f t="shared" si="9"/>
        <v>0</v>
      </c>
      <c r="H223" s="2">
        <f t="shared" si="10"/>
        <v>0</v>
      </c>
    </row>
    <row r="224" spans="2:8">
      <c r="B224" t="s">
        <v>1234</v>
      </c>
      <c r="C224" t="s">
        <v>1467</v>
      </c>
      <c r="D224" s="11" t="str">
        <f t="shared" si="11"/>
        <v>11-26</v>
      </c>
      <c r="E224" s="1">
        <f>_xlfn.IFNA(VLOOKUP('Comp X - UP'!B224,'Urban Plastix Holds'!$I$36:$T$433,11,0),0)</f>
        <v>0</v>
      </c>
      <c r="G224" s="2">
        <f t="shared" si="9"/>
        <v>0</v>
      </c>
      <c r="H224" s="2">
        <f t="shared" si="10"/>
        <v>0</v>
      </c>
    </row>
    <row r="225" spans="2:8">
      <c r="B225" t="s">
        <v>1234</v>
      </c>
      <c r="C225" t="s">
        <v>1467</v>
      </c>
      <c r="D225" s="13" t="str">
        <f t="shared" si="11"/>
        <v>18-01</v>
      </c>
      <c r="E225" s="1">
        <f>_xlfn.IFNA(VLOOKUP('Comp X - UP'!B225,'Urban Plastix Holds'!$I$36:$T$433,12,0),0)</f>
        <v>0</v>
      </c>
      <c r="G225" s="2">
        <f t="shared" si="9"/>
        <v>0</v>
      </c>
      <c r="H225" s="2">
        <f t="shared" si="10"/>
        <v>0</v>
      </c>
    </row>
    <row r="226" spans="2:8">
      <c r="B226" t="s">
        <v>1234</v>
      </c>
      <c r="C226" t="s">
        <v>1467</v>
      </c>
      <c r="D226" s="12" t="str">
        <f t="shared" si="11"/>
        <v>Color Code</v>
      </c>
      <c r="E226" s="1" t="e">
        <f>_xlfn.IFNA(VLOOKUP('Comp X - UP'!B226,'Urban Plastix Holds'!$I$36:$T$433,13,0),0)</f>
        <v>#REF!</v>
      </c>
      <c r="G226" s="2" t="e">
        <f t="shared" si="9"/>
        <v>#REF!</v>
      </c>
      <c r="H226" s="2">
        <f t="shared" si="10"/>
        <v>0</v>
      </c>
    </row>
    <row r="227" spans="2:8">
      <c r="B227" t="s">
        <v>1235</v>
      </c>
      <c r="C227" t="s">
        <v>1468</v>
      </c>
      <c r="D227" s="5" t="str">
        <f t="shared" si="11"/>
        <v>11-12</v>
      </c>
      <c r="E227" s="1">
        <f>_xlfn.IFNA(VLOOKUP('Comp X - UP'!B227,'Urban Plastix Holds'!$I$36:$T$433,5,0),0)</f>
        <v>0</v>
      </c>
      <c r="G227" s="2">
        <f t="shared" si="9"/>
        <v>0</v>
      </c>
      <c r="H227" s="2">
        <f t="shared" si="10"/>
        <v>0</v>
      </c>
    </row>
    <row r="228" spans="2:8">
      <c r="B228" t="s">
        <v>1235</v>
      </c>
      <c r="C228" t="s">
        <v>1468</v>
      </c>
      <c r="D228" s="6" t="str">
        <f t="shared" si="11"/>
        <v>14-01</v>
      </c>
      <c r="E228" s="1">
        <f>_xlfn.IFNA(VLOOKUP('Comp X - UP'!B228,'Urban Plastix Holds'!$I$36:$T$433,6,0),0)</f>
        <v>0</v>
      </c>
      <c r="G228" s="2">
        <f t="shared" si="9"/>
        <v>0</v>
      </c>
      <c r="H228" s="2">
        <f t="shared" si="10"/>
        <v>0</v>
      </c>
    </row>
    <row r="229" spans="2:8">
      <c r="B229" t="s">
        <v>1235</v>
      </c>
      <c r="C229" t="s">
        <v>1468</v>
      </c>
      <c r="D229" s="7" t="str">
        <f t="shared" si="11"/>
        <v>15-12</v>
      </c>
      <c r="E229" s="1">
        <f>_xlfn.IFNA(VLOOKUP('Comp X - UP'!B229,'Urban Plastix Holds'!$I$36:$T$433,7,0),0)</f>
        <v>0</v>
      </c>
      <c r="G229" s="2">
        <f t="shared" si="9"/>
        <v>0</v>
      </c>
      <c r="H229" s="2">
        <f t="shared" si="10"/>
        <v>0</v>
      </c>
    </row>
    <row r="230" spans="2:8">
      <c r="B230" t="s">
        <v>1235</v>
      </c>
      <c r="C230" t="s">
        <v>1468</v>
      </c>
      <c r="D230" s="8" t="str">
        <f t="shared" si="11"/>
        <v>16-16</v>
      </c>
      <c r="E230" s="1">
        <f>_xlfn.IFNA(VLOOKUP('Comp X - UP'!B230,'Urban Plastix Holds'!$I$36:$T$433,8,0),0)</f>
        <v>0</v>
      </c>
      <c r="G230" s="2">
        <f t="shared" si="9"/>
        <v>0</v>
      </c>
      <c r="H230" s="2">
        <f t="shared" si="10"/>
        <v>0</v>
      </c>
    </row>
    <row r="231" spans="2:8">
      <c r="B231" t="s">
        <v>1235</v>
      </c>
      <c r="C231" t="s">
        <v>1468</v>
      </c>
      <c r="D231" s="9" t="str">
        <f t="shared" si="11"/>
        <v>13-01</v>
      </c>
      <c r="E231" s="1">
        <f>_xlfn.IFNA(VLOOKUP('Comp X - UP'!B231,'Urban Plastix Holds'!$I$36:$T$433,9,0),0)</f>
        <v>0</v>
      </c>
      <c r="G231" s="2">
        <f t="shared" si="9"/>
        <v>0</v>
      </c>
      <c r="H231" s="2">
        <f t="shared" si="10"/>
        <v>0</v>
      </c>
    </row>
    <row r="232" spans="2:8">
      <c r="B232" t="s">
        <v>1235</v>
      </c>
      <c r="C232" t="s">
        <v>1468</v>
      </c>
      <c r="D232" s="10" t="str">
        <f t="shared" si="11"/>
        <v>07-13</v>
      </c>
      <c r="E232" s="1">
        <f>_xlfn.IFNA(VLOOKUP('Comp X - UP'!B232,'Urban Plastix Holds'!$I$36:$T$433,10,0),0)</f>
        <v>0</v>
      </c>
      <c r="G232" s="2">
        <f t="shared" si="9"/>
        <v>0</v>
      </c>
      <c r="H232" s="2">
        <f t="shared" si="10"/>
        <v>0</v>
      </c>
    </row>
    <row r="233" spans="2:8">
      <c r="B233" t="s">
        <v>1235</v>
      </c>
      <c r="C233" t="s">
        <v>1468</v>
      </c>
      <c r="D233" s="11" t="str">
        <f t="shared" si="11"/>
        <v>11-26</v>
      </c>
      <c r="E233" s="1">
        <f>_xlfn.IFNA(VLOOKUP('Comp X - UP'!B233,'Urban Plastix Holds'!$I$36:$T$433,11,0),0)</f>
        <v>0</v>
      </c>
      <c r="G233" s="2">
        <f t="shared" si="9"/>
        <v>0</v>
      </c>
      <c r="H233" s="2">
        <f t="shared" si="10"/>
        <v>0</v>
      </c>
    </row>
    <row r="234" spans="2:8">
      <c r="B234" t="s">
        <v>1235</v>
      </c>
      <c r="C234" t="s">
        <v>1468</v>
      </c>
      <c r="D234" s="13" t="str">
        <f t="shared" si="11"/>
        <v>18-01</v>
      </c>
      <c r="E234" s="1">
        <f>_xlfn.IFNA(VLOOKUP('Comp X - UP'!B234,'Urban Plastix Holds'!$I$36:$T$433,12,0),0)</f>
        <v>0</v>
      </c>
      <c r="G234" s="2">
        <f t="shared" si="9"/>
        <v>0</v>
      </c>
      <c r="H234" s="2">
        <f t="shared" si="10"/>
        <v>0</v>
      </c>
    </row>
    <row r="235" spans="2:8">
      <c r="B235" t="s">
        <v>1235</v>
      </c>
      <c r="C235" t="s">
        <v>1468</v>
      </c>
      <c r="D235" s="12" t="str">
        <f t="shared" si="11"/>
        <v>Color Code</v>
      </c>
      <c r="E235" s="1" t="e">
        <f>_xlfn.IFNA(VLOOKUP('Comp X - UP'!B235,'Urban Plastix Holds'!$I$36:$T$433,13,0),0)</f>
        <v>#REF!</v>
      </c>
      <c r="G235" s="2" t="e">
        <f t="shared" si="9"/>
        <v>#REF!</v>
      </c>
      <c r="H235" s="2">
        <f t="shared" si="10"/>
        <v>0</v>
      </c>
    </row>
    <row r="236" spans="2:8">
      <c r="B236" t="s">
        <v>1236</v>
      </c>
      <c r="C236" t="s">
        <v>1469</v>
      </c>
      <c r="D236" s="5" t="str">
        <f t="shared" si="11"/>
        <v>11-12</v>
      </c>
      <c r="E236" s="1">
        <f>_xlfn.IFNA(VLOOKUP('Comp X - UP'!B236,'Urban Plastix Holds'!$I$36:$T$433,5,0),0)</f>
        <v>0</v>
      </c>
      <c r="G236" s="2">
        <f t="shared" si="9"/>
        <v>0</v>
      </c>
      <c r="H236" s="2">
        <f t="shared" si="10"/>
        <v>0</v>
      </c>
    </row>
    <row r="237" spans="2:8">
      <c r="B237" t="s">
        <v>1236</v>
      </c>
      <c r="C237" t="s">
        <v>1469</v>
      </c>
      <c r="D237" s="6" t="str">
        <f t="shared" si="11"/>
        <v>14-01</v>
      </c>
      <c r="E237" s="1">
        <f>_xlfn.IFNA(VLOOKUP('Comp X - UP'!B237,'Urban Plastix Holds'!$I$36:$T$433,6,0),0)</f>
        <v>0</v>
      </c>
      <c r="G237" s="2">
        <f t="shared" si="9"/>
        <v>0</v>
      </c>
      <c r="H237" s="2">
        <f t="shared" si="10"/>
        <v>0</v>
      </c>
    </row>
    <row r="238" spans="2:8">
      <c r="B238" t="s">
        <v>1236</v>
      </c>
      <c r="C238" t="s">
        <v>1469</v>
      </c>
      <c r="D238" s="7" t="str">
        <f t="shared" si="11"/>
        <v>15-12</v>
      </c>
      <c r="E238" s="1">
        <f>_xlfn.IFNA(VLOOKUP('Comp X - UP'!B238,'Urban Plastix Holds'!$I$36:$T$433,7,0),0)</f>
        <v>0</v>
      </c>
      <c r="G238" s="2">
        <f t="shared" si="9"/>
        <v>0</v>
      </c>
      <c r="H238" s="2">
        <f t="shared" si="10"/>
        <v>0</v>
      </c>
    </row>
    <row r="239" spans="2:8">
      <c r="B239" t="s">
        <v>1236</v>
      </c>
      <c r="C239" t="s">
        <v>1469</v>
      </c>
      <c r="D239" s="8" t="str">
        <f t="shared" si="11"/>
        <v>16-16</v>
      </c>
      <c r="E239" s="1">
        <f>_xlfn.IFNA(VLOOKUP('Comp X - UP'!B239,'Urban Plastix Holds'!$I$36:$T$433,8,0),0)</f>
        <v>0</v>
      </c>
      <c r="G239" s="2">
        <f t="shared" si="9"/>
        <v>0</v>
      </c>
      <c r="H239" s="2">
        <f t="shared" si="10"/>
        <v>0</v>
      </c>
    </row>
    <row r="240" spans="2:8">
      <c r="B240" t="s">
        <v>1236</v>
      </c>
      <c r="C240" t="s">
        <v>1469</v>
      </c>
      <c r="D240" s="9" t="str">
        <f t="shared" si="11"/>
        <v>13-01</v>
      </c>
      <c r="E240" s="1">
        <f>_xlfn.IFNA(VLOOKUP('Comp X - UP'!B240,'Urban Plastix Holds'!$I$36:$T$433,9,0),0)</f>
        <v>0</v>
      </c>
      <c r="G240" s="2">
        <f t="shared" si="9"/>
        <v>0</v>
      </c>
      <c r="H240" s="2">
        <f t="shared" si="10"/>
        <v>0</v>
      </c>
    </row>
    <row r="241" spans="2:8">
      <c r="B241" t="s">
        <v>1236</v>
      </c>
      <c r="C241" t="s">
        <v>1469</v>
      </c>
      <c r="D241" s="10" t="str">
        <f t="shared" si="11"/>
        <v>07-13</v>
      </c>
      <c r="E241" s="1">
        <f>_xlfn.IFNA(VLOOKUP('Comp X - UP'!B241,'Urban Plastix Holds'!$I$36:$T$433,10,0),0)</f>
        <v>0</v>
      </c>
      <c r="G241" s="2">
        <f t="shared" si="9"/>
        <v>0</v>
      </c>
      <c r="H241" s="2">
        <f t="shared" si="10"/>
        <v>0</v>
      </c>
    </row>
    <row r="242" spans="2:8">
      <c r="B242" t="s">
        <v>1236</v>
      </c>
      <c r="C242" t="s">
        <v>1469</v>
      </c>
      <c r="D242" s="11" t="str">
        <f t="shared" si="11"/>
        <v>11-26</v>
      </c>
      <c r="E242" s="1">
        <f>_xlfn.IFNA(VLOOKUP('Comp X - UP'!B242,'Urban Plastix Holds'!$I$36:$T$433,11,0),0)</f>
        <v>0</v>
      </c>
      <c r="G242" s="2">
        <f t="shared" si="9"/>
        <v>0</v>
      </c>
      <c r="H242" s="2">
        <f t="shared" si="10"/>
        <v>0</v>
      </c>
    </row>
    <row r="243" spans="2:8">
      <c r="B243" t="s">
        <v>1236</v>
      </c>
      <c r="C243" t="s">
        <v>1469</v>
      </c>
      <c r="D243" s="13" t="str">
        <f t="shared" si="11"/>
        <v>18-01</v>
      </c>
      <c r="E243" s="1">
        <f>_xlfn.IFNA(VLOOKUP('Comp X - UP'!B243,'Urban Plastix Holds'!$I$36:$T$433,12,0),0)</f>
        <v>0</v>
      </c>
      <c r="G243" s="2">
        <f t="shared" si="9"/>
        <v>0</v>
      </c>
      <c r="H243" s="2">
        <f t="shared" si="10"/>
        <v>0</v>
      </c>
    </row>
    <row r="244" spans="2:8">
      <c r="B244" t="s">
        <v>1236</v>
      </c>
      <c r="C244" t="s">
        <v>1469</v>
      </c>
      <c r="D244" s="12" t="str">
        <f t="shared" si="11"/>
        <v>Color Code</v>
      </c>
      <c r="E244" s="1" t="e">
        <f>_xlfn.IFNA(VLOOKUP('Comp X - UP'!B244,'Urban Plastix Holds'!$I$36:$T$433,13,0),0)</f>
        <v>#REF!</v>
      </c>
      <c r="G244" s="2" t="e">
        <f t="shared" si="9"/>
        <v>#REF!</v>
      </c>
      <c r="H244" s="2">
        <f t="shared" si="10"/>
        <v>0</v>
      </c>
    </row>
    <row r="245" spans="2:8">
      <c r="B245" t="s">
        <v>1238</v>
      </c>
      <c r="C245" t="s">
        <v>1470</v>
      </c>
      <c r="D245" s="5" t="str">
        <f t="shared" si="11"/>
        <v>11-12</v>
      </c>
      <c r="E245" s="1">
        <f>_xlfn.IFNA(VLOOKUP('Comp X - UP'!B245,'Urban Plastix Holds'!$I$36:$T$433,5,0),0)</f>
        <v>0</v>
      </c>
      <c r="G245" s="2">
        <f t="shared" si="9"/>
        <v>0</v>
      </c>
      <c r="H245" s="2">
        <f t="shared" si="10"/>
        <v>0</v>
      </c>
    </row>
    <row r="246" spans="2:8">
      <c r="B246" t="s">
        <v>1238</v>
      </c>
      <c r="C246" t="s">
        <v>1470</v>
      </c>
      <c r="D246" s="6" t="str">
        <f t="shared" si="11"/>
        <v>14-01</v>
      </c>
      <c r="E246" s="1">
        <f>_xlfn.IFNA(VLOOKUP('Comp X - UP'!B246,'Urban Plastix Holds'!$I$36:$T$433,6,0),0)</f>
        <v>0</v>
      </c>
      <c r="G246" s="2">
        <f t="shared" si="9"/>
        <v>0</v>
      </c>
      <c r="H246" s="2">
        <f t="shared" si="10"/>
        <v>0</v>
      </c>
    </row>
    <row r="247" spans="2:8">
      <c r="B247" t="s">
        <v>1238</v>
      </c>
      <c r="C247" t="s">
        <v>1470</v>
      </c>
      <c r="D247" s="7" t="str">
        <f t="shared" si="11"/>
        <v>15-12</v>
      </c>
      <c r="E247" s="1">
        <f>_xlfn.IFNA(VLOOKUP('Comp X - UP'!B247,'Urban Plastix Holds'!$I$36:$T$433,7,0),0)</f>
        <v>0</v>
      </c>
      <c r="G247" s="2">
        <f t="shared" si="9"/>
        <v>0</v>
      </c>
      <c r="H247" s="2">
        <f t="shared" si="10"/>
        <v>0</v>
      </c>
    </row>
    <row r="248" spans="2:8">
      <c r="B248" t="s">
        <v>1238</v>
      </c>
      <c r="C248" t="s">
        <v>1470</v>
      </c>
      <c r="D248" s="8" t="str">
        <f t="shared" si="11"/>
        <v>16-16</v>
      </c>
      <c r="E248" s="1">
        <f>_xlfn.IFNA(VLOOKUP('Comp X - UP'!B248,'Urban Plastix Holds'!$I$36:$T$433,8,0),0)</f>
        <v>0</v>
      </c>
      <c r="G248" s="2">
        <f t="shared" si="9"/>
        <v>0</v>
      </c>
      <c r="H248" s="2">
        <f t="shared" si="10"/>
        <v>0</v>
      </c>
    </row>
    <row r="249" spans="2:8">
      <c r="B249" t="s">
        <v>1238</v>
      </c>
      <c r="C249" t="s">
        <v>1470</v>
      </c>
      <c r="D249" s="9" t="str">
        <f t="shared" si="11"/>
        <v>13-01</v>
      </c>
      <c r="E249" s="1">
        <f>_xlfn.IFNA(VLOOKUP('Comp X - UP'!B249,'Urban Plastix Holds'!$I$36:$T$433,9,0),0)</f>
        <v>0</v>
      </c>
      <c r="G249" s="2">
        <f t="shared" si="9"/>
        <v>0</v>
      </c>
      <c r="H249" s="2">
        <f t="shared" si="10"/>
        <v>0</v>
      </c>
    </row>
    <row r="250" spans="2:8">
      <c r="B250" t="s">
        <v>1238</v>
      </c>
      <c r="C250" t="s">
        <v>1470</v>
      </c>
      <c r="D250" s="10" t="str">
        <f t="shared" si="11"/>
        <v>07-13</v>
      </c>
      <c r="E250" s="1">
        <f>_xlfn.IFNA(VLOOKUP('Comp X - UP'!B250,'Urban Plastix Holds'!$I$36:$T$433,10,0),0)</f>
        <v>0</v>
      </c>
      <c r="G250" s="2">
        <f t="shared" si="9"/>
        <v>0</v>
      </c>
      <c r="H250" s="2">
        <f t="shared" si="10"/>
        <v>0</v>
      </c>
    </row>
    <row r="251" spans="2:8">
      <c r="B251" t="s">
        <v>1238</v>
      </c>
      <c r="C251" t="s">
        <v>1470</v>
      </c>
      <c r="D251" s="11" t="str">
        <f t="shared" si="11"/>
        <v>11-26</v>
      </c>
      <c r="E251" s="1">
        <f>_xlfn.IFNA(VLOOKUP('Comp X - UP'!B251,'Urban Plastix Holds'!$I$36:$T$433,11,0),0)</f>
        <v>0</v>
      </c>
      <c r="G251" s="2">
        <f t="shared" si="9"/>
        <v>0</v>
      </c>
      <c r="H251" s="2">
        <f t="shared" si="10"/>
        <v>0</v>
      </c>
    </row>
    <row r="252" spans="2:8">
      <c r="B252" t="s">
        <v>1238</v>
      </c>
      <c r="C252" t="s">
        <v>1470</v>
      </c>
      <c r="D252" s="13" t="str">
        <f t="shared" si="11"/>
        <v>18-01</v>
      </c>
      <c r="E252" s="1">
        <f>_xlfn.IFNA(VLOOKUP('Comp X - UP'!B252,'Urban Plastix Holds'!$I$36:$T$433,12,0),0)</f>
        <v>0</v>
      </c>
      <c r="G252" s="2">
        <f t="shared" si="9"/>
        <v>0</v>
      </c>
      <c r="H252" s="2">
        <f t="shared" si="10"/>
        <v>0</v>
      </c>
    </row>
    <row r="253" spans="2:8">
      <c r="B253" t="s">
        <v>1238</v>
      </c>
      <c r="C253" t="s">
        <v>1470</v>
      </c>
      <c r="D253" s="12" t="str">
        <f t="shared" si="11"/>
        <v>Color Code</v>
      </c>
      <c r="E253" s="1" t="e">
        <f>_xlfn.IFNA(VLOOKUP('Comp X - UP'!B253,'Urban Plastix Holds'!$I$36:$T$433,13,0),0)</f>
        <v>#REF!</v>
      </c>
      <c r="G253" s="2" t="e">
        <f t="shared" si="9"/>
        <v>#REF!</v>
      </c>
      <c r="H253" s="2">
        <f t="shared" si="10"/>
        <v>0</v>
      </c>
    </row>
    <row r="254" spans="2:8">
      <c r="B254" t="s">
        <v>1239</v>
      </c>
      <c r="C254" t="s">
        <v>1471</v>
      </c>
      <c r="D254" s="5" t="str">
        <f t="shared" si="11"/>
        <v>11-12</v>
      </c>
      <c r="E254" s="1">
        <f>_xlfn.IFNA(VLOOKUP('Comp X - UP'!B254,'Urban Plastix Holds'!$I$36:$T$433,5,0),0)</f>
        <v>0</v>
      </c>
      <c r="G254" s="2">
        <f t="shared" si="9"/>
        <v>0</v>
      </c>
      <c r="H254" s="2">
        <f t="shared" si="10"/>
        <v>0</v>
      </c>
    </row>
    <row r="255" spans="2:8">
      <c r="B255" t="s">
        <v>1239</v>
      </c>
      <c r="C255" t="s">
        <v>1471</v>
      </c>
      <c r="D255" s="6" t="str">
        <f t="shared" si="11"/>
        <v>14-01</v>
      </c>
      <c r="E255" s="1">
        <f>_xlfn.IFNA(VLOOKUP('Comp X - UP'!B255,'Urban Plastix Holds'!$I$36:$T$433,6,0),0)</f>
        <v>0</v>
      </c>
      <c r="G255" s="2">
        <f t="shared" si="9"/>
        <v>0</v>
      </c>
      <c r="H255" s="2">
        <f t="shared" si="10"/>
        <v>0</v>
      </c>
    </row>
    <row r="256" spans="2:8">
      <c r="B256" t="s">
        <v>1239</v>
      </c>
      <c r="C256" t="s">
        <v>1471</v>
      </c>
      <c r="D256" s="7" t="str">
        <f t="shared" si="11"/>
        <v>15-12</v>
      </c>
      <c r="E256" s="1">
        <f>_xlfn.IFNA(VLOOKUP('Comp X - UP'!B256,'Urban Plastix Holds'!$I$36:$T$433,7,0),0)</f>
        <v>0</v>
      </c>
      <c r="G256" s="2">
        <f t="shared" si="9"/>
        <v>0</v>
      </c>
      <c r="H256" s="2">
        <f t="shared" si="10"/>
        <v>0</v>
      </c>
    </row>
    <row r="257" spans="2:8">
      <c r="B257" t="s">
        <v>1239</v>
      </c>
      <c r="C257" t="s">
        <v>1471</v>
      </c>
      <c r="D257" s="8" t="str">
        <f t="shared" si="11"/>
        <v>16-16</v>
      </c>
      <c r="E257" s="1">
        <f>_xlfn.IFNA(VLOOKUP('Comp X - UP'!B257,'Urban Plastix Holds'!$I$36:$T$433,8,0),0)</f>
        <v>0</v>
      </c>
      <c r="G257" s="2">
        <f t="shared" si="9"/>
        <v>0</v>
      </c>
      <c r="H257" s="2">
        <f t="shared" si="10"/>
        <v>0</v>
      </c>
    </row>
    <row r="258" spans="2:8">
      <c r="B258" t="s">
        <v>1239</v>
      </c>
      <c r="C258" t="s">
        <v>1471</v>
      </c>
      <c r="D258" s="9" t="str">
        <f t="shared" si="11"/>
        <v>13-01</v>
      </c>
      <c r="E258" s="1">
        <f>_xlfn.IFNA(VLOOKUP('Comp X - UP'!B258,'Urban Plastix Holds'!$I$36:$T$433,9,0),0)</f>
        <v>0</v>
      </c>
      <c r="G258" s="2">
        <f t="shared" si="9"/>
        <v>0</v>
      </c>
      <c r="H258" s="2">
        <f t="shared" si="10"/>
        <v>0</v>
      </c>
    </row>
    <row r="259" spans="2:8">
      <c r="B259" t="s">
        <v>1239</v>
      </c>
      <c r="C259" t="s">
        <v>1471</v>
      </c>
      <c r="D259" s="10" t="str">
        <f t="shared" si="11"/>
        <v>07-13</v>
      </c>
      <c r="E259" s="1">
        <f>_xlfn.IFNA(VLOOKUP('Comp X - UP'!B259,'Urban Plastix Holds'!$I$36:$T$433,10,0),0)</f>
        <v>0</v>
      </c>
      <c r="G259" s="2">
        <f t="shared" ref="G259:G322" si="12">E259*F259</f>
        <v>0</v>
      </c>
      <c r="H259" s="2">
        <f t="shared" ref="H259:H322" si="13">IF($S$11="Y",G259*0.15,0)</f>
        <v>0</v>
      </c>
    </row>
    <row r="260" spans="2:8">
      <c r="B260" t="s">
        <v>1239</v>
      </c>
      <c r="C260" t="s">
        <v>1471</v>
      </c>
      <c r="D260" s="11" t="str">
        <f t="shared" si="11"/>
        <v>11-26</v>
      </c>
      <c r="E260" s="1">
        <f>_xlfn.IFNA(VLOOKUP('Comp X - UP'!B260,'Urban Plastix Holds'!$I$36:$T$433,11,0),0)</f>
        <v>0</v>
      </c>
      <c r="G260" s="2">
        <f t="shared" si="12"/>
        <v>0</v>
      </c>
      <c r="H260" s="2">
        <f t="shared" si="13"/>
        <v>0</v>
      </c>
    </row>
    <row r="261" spans="2:8">
      <c r="B261" t="s">
        <v>1239</v>
      </c>
      <c r="C261" t="s">
        <v>1471</v>
      </c>
      <c r="D261" s="13" t="str">
        <f t="shared" si="11"/>
        <v>18-01</v>
      </c>
      <c r="E261" s="1">
        <f>_xlfn.IFNA(VLOOKUP('Comp X - UP'!B261,'Urban Plastix Holds'!$I$36:$T$433,12,0),0)</f>
        <v>0</v>
      </c>
      <c r="G261" s="2">
        <f t="shared" si="12"/>
        <v>0</v>
      </c>
      <c r="H261" s="2">
        <f t="shared" si="13"/>
        <v>0</v>
      </c>
    </row>
    <row r="262" spans="2:8">
      <c r="B262" t="s">
        <v>1239</v>
      </c>
      <c r="C262" t="s">
        <v>1471</v>
      </c>
      <c r="D262" s="12" t="str">
        <f t="shared" si="11"/>
        <v>Color Code</v>
      </c>
      <c r="E262" s="1" t="e">
        <f>_xlfn.IFNA(VLOOKUP('Comp X - UP'!B262,'Urban Plastix Holds'!$I$36:$T$433,13,0),0)</f>
        <v>#REF!</v>
      </c>
      <c r="G262" s="2" t="e">
        <f t="shared" si="12"/>
        <v>#REF!</v>
      </c>
      <c r="H262" s="2">
        <f t="shared" si="13"/>
        <v>0</v>
      </c>
    </row>
    <row r="263" spans="2:8">
      <c r="B263" t="s">
        <v>1241</v>
      </c>
      <c r="C263" t="s">
        <v>1472</v>
      </c>
      <c r="D263" s="5" t="str">
        <f t="shared" si="11"/>
        <v>11-12</v>
      </c>
      <c r="E263" s="1">
        <f>_xlfn.IFNA(VLOOKUP('Comp X - UP'!B263,'Urban Plastix Holds'!$I$36:$T$433,5,0),0)</f>
        <v>0</v>
      </c>
      <c r="G263" s="2">
        <f t="shared" si="12"/>
        <v>0</v>
      </c>
      <c r="H263" s="2">
        <f t="shared" si="13"/>
        <v>0</v>
      </c>
    </row>
    <row r="264" spans="2:8">
      <c r="B264" t="s">
        <v>1241</v>
      </c>
      <c r="C264" t="s">
        <v>1472</v>
      </c>
      <c r="D264" s="6" t="str">
        <f t="shared" si="11"/>
        <v>14-01</v>
      </c>
      <c r="E264" s="1">
        <f>_xlfn.IFNA(VLOOKUP('Comp X - UP'!B264,'Urban Plastix Holds'!$I$36:$T$433,6,0),0)</f>
        <v>0</v>
      </c>
      <c r="G264" s="2">
        <f t="shared" si="12"/>
        <v>0</v>
      </c>
      <c r="H264" s="2">
        <f t="shared" si="13"/>
        <v>0</v>
      </c>
    </row>
    <row r="265" spans="2:8">
      <c r="B265" t="s">
        <v>1241</v>
      </c>
      <c r="C265" t="s">
        <v>1472</v>
      </c>
      <c r="D265" s="7" t="str">
        <f t="shared" si="11"/>
        <v>15-12</v>
      </c>
      <c r="E265" s="1">
        <f>_xlfn.IFNA(VLOOKUP('Comp X - UP'!B265,'Urban Plastix Holds'!$I$36:$T$433,7,0),0)</f>
        <v>0</v>
      </c>
      <c r="G265" s="2">
        <f t="shared" si="12"/>
        <v>0</v>
      </c>
      <c r="H265" s="2">
        <f t="shared" si="13"/>
        <v>0</v>
      </c>
    </row>
    <row r="266" spans="2:8">
      <c r="B266" t="s">
        <v>1241</v>
      </c>
      <c r="C266" t="s">
        <v>1472</v>
      </c>
      <c r="D266" s="8" t="str">
        <f t="shared" si="11"/>
        <v>16-16</v>
      </c>
      <c r="E266" s="1">
        <f>_xlfn.IFNA(VLOOKUP('Comp X - UP'!B266,'Urban Plastix Holds'!$I$36:$T$433,8,0),0)</f>
        <v>0</v>
      </c>
      <c r="G266" s="2">
        <f t="shared" si="12"/>
        <v>0</v>
      </c>
      <c r="H266" s="2">
        <f t="shared" si="13"/>
        <v>0</v>
      </c>
    </row>
    <row r="267" spans="2:8">
      <c r="B267" t="s">
        <v>1241</v>
      </c>
      <c r="C267" t="s">
        <v>1472</v>
      </c>
      <c r="D267" s="9" t="str">
        <f t="shared" ref="D267:D330" si="14">D258</f>
        <v>13-01</v>
      </c>
      <c r="E267" s="1">
        <f>_xlfn.IFNA(VLOOKUP('Comp X - UP'!B267,'Urban Plastix Holds'!$I$36:$T$433,9,0),0)</f>
        <v>0</v>
      </c>
      <c r="G267" s="2">
        <f t="shared" si="12"/>
        <v>0</v>
      </c>
      <c r="H267" s="2">
        <f t="shared" si="13"/>
        <v>0</v>
      </c>
    </row>
    <row r="268" spans="2:8">
      <c r="B268" t="s">
        <v>1241</v>
      </c>
      <c r="C268" t="s">
        <v>1472</v>
      </c>
      <c r="D268" s="10" t="str">
        <f t="shared" si="14"/>
        <v>07-13</v>
      </c>
      <c r="E268" s="1">
        <f>_xlfn.IFNA(VLOOKUP('Comp X - UP'!B268,'Urban Plastix Holds'!$I$36:$T$433,10,0),0)</f>
        <v>0</v>
      </c>
      <c r="G268" s="2">
        <f t="shared" si="12"/>
        <v>0</v>
      </c>
      <c r="H268" s="2">
        <f t="shared" si="13"/>
        <v>0</v>
      </c>
    </row>
    <row r="269" spans="2:8">
      <c r="B269" t="s">
        <v>1241</v>
      </c>
      <c r="C269" t="s">
        <v>1472</v>
      </c>
      <c r="D269" s="11" t="str">
        <f t="shared" si="14"/>
        <v>11-26</v>
      </c>
      <c r="E269" s="1">
        <f>_xlfn.IFNA(VLOOKUP('Comp X - UP'!B269,'Urban Plastix Holds'!$I$36:$T$433,11,0),0)</f>
        <v>0</v>
      </c>
      <c r="G269" s="2">
        <f t="shared" si="12"/>
        <v>0</v>
      </c>
      <c r="H269" s="2">
        <f t="shared" si="13"/>
        <v>0</v>
      </c>
    </row>
    <row r="270" spans="2:8">
      <c r="B270" t="s">
        <v>1241</v>
      </c>
      <c r="C270" t="s">
        <v>1472</v>
      </c>
      <c r="D270" s="13" t="str">
        <f t="shared" si="14"/>
        <v>18-01</v>
      </c>
      <c r="E270" s="1">
        <f>_xlfn.IFNA(VLOOKUP('Comp X - UP'!B270,'Urban Plastix Holds'!$I$36:$T$433,12,0),0)</f>
        <v>0</v>
      </c>
      <c r="G270" s="2">
        <f t="shared" si="12"/>
        <v>0</v>
      </c>
      <c r="H270" s="2">
        <f t="shared" si="13"/>
        <v>0</v>
      </c>
    </row>
    <row r="271" spans="2:8">
      <c r="B271" t="s">
        <v>1241</v>
      </c>
      <c r="C271" t="s">
        <v>1472</v>
      </c>
      <c r="D271" s="12" t="str">
        <f t="shared" si="14"/>
        <v>Color Code</v>
      </c>
      <c r="E271" s="1" t="e">
        <f>_xlfn.IFNA(VLOOKUP('Comp X - UP'!B271,'Urban Plastix Holds'!$I$36:$T$433,13,0),0)</f>
        <v>#REF!</v>
      </c>
      <c r="G271" s="2" t="e">
        <f t="shared" si="12"/>
        <v>#REF!</v>
      </c>
      <c r="H271" s="2">
        <f t="shared" si="13"/>
        <v>0</v>
      </c>
    </row>
    <row r="272" spans="2:8">
      <c r="B272" t="s">
        <v>1243</v>
      </c>
      <c r="C272" t="s">
        <v>1473</v>
      </c>
      <c r="D272" s="5" t="str">
        <f t="shared" si="14"/>
        <v>11-12</v>
      </c>
      <c r="E272" s="1">
        <f>_xlfn.IFNA(VLOOKUP('Comp X - UP'!B272,'Urban Plastix Holds'!$I$36:$T$433,5,0),0)</f>
        <v>0</v>
      </c>
      <c r="G272" s="2">
        <f t="shared" si="12"/>
        <v>0</v>
      </c>
      <c r="H272" s="2">
        <f t="shared" si="13"/>
        <v>0</v>
      </c>
    </row>
    <row r="273" spans="2:8">
      <c r="B273" t="s">
        <v>1243</v>
      </c>
      <c r="C273" t="s">
        <v>1473</v>
      </c>
      <c r="D273" s="6" t="str">
        <f t="shared" si="14"/>
        <v>14-01</v>
      </c>
      <c r="E273" s="1">
        <f>_xlfn.IFNA(VLOOKUP('Comp X - UP'!B273,'Urban Plastix Holds'!$I$36:$T$433,6,0),0)</f>
        <v>0</v>
      </c>
      <c r="G273" s="2">
        <f t="shared" si="12"/>
        <v>0</v>
      </c>
      <c r="H273" s="2">
        <f t="shared" si="13"/>
        <v>0</v>
      </c>
    </row>
    <row r="274" spans="2:8">
      <c r="B274" t="s">
        <v>1243</v>
      </c>
      <c r="C274" t="s">
        <v>1473</v>
      </c>
      <c r="D274" s="7" t="str">
        <f t="shared" si="14"/>
        <v>15-12</v>
      </c>
      <c r="E274" s="1">
        <f>_xlfn.IFNA(VLOOKUP('Comp X - UP'!B274,'Urban Plastix Holds'!$I$36:$T$433,7,0),0)</f>
        <v>0</v>
      </c>
      <c r="G274" s="2">
        <f t="shared" si="12"/>
        <v>0</v>
      </c>
      <c r="H274" s="2">
        <f t="shared" si="13"/>
        <v>0</v>
      </c>
    </row>
    <row r="275" spans="2:8">
      <c r="B275" t="s">
        <v>1243</v>
      </c>
      <c r="C275" t="s">
        <v>1473</v>
      </c>
      <c r="D275" s="8" t="str">
        <f t="shared" si="14"/>
        <v>16-16</v>
      </c>
      <c r="E275" s="1">
        <f>_xlfn.IFNA(VLOOKUP('Comp X - UP'!B275,'Urban Plastix Holds'!$I$36:$T$433,8,0),0)</f>
        <v>0</v>
      </c>
      <c r="G275" s="2">
        <f t="shared" si="12"/>
        <v>0</v>
      </c>
      <c r="H275" s="2">
        <f t="shared" si="13"/>
        <v>0</v>
      </c>
    </row>
    <row r="276" spans="2:8">
      <c r="B276" t="s">
        <v>1243</v>
      </c>
      <c r="C276" t="s">
        <v>1473</v>
      </c>
      <c r="D276" s="9" t="str">
        <f t="shared" si="14"/>
        <v>13-01</v>
      </c>
      <c r="E276" s="1">
        <f>_xlfn.IFNA(VLOOKUP('Comp X - UP'!B276,'Urban Plastix Holds'!$I$36:$T$433,9,0),0)</f>
        <v>0</v>
      </c>
      <c r="G276" s="2">
        <f t="shared" si="12"/>
        <v>0</v>
      </c>
      <c r="H276" s="2">
        <f t="shared" si="13"/>
        <v>0</v>
      </c>
    </row>
    <row r="277" spans="2:8">
      <c r="B277" t="s">
        <v>1243</v>
      </c>
      <c r="C277" t="s">
        <v>1473</v>
      </c>
      <c r="D277" s="10" t="str">
        <f t="shared" si="14"/>
        <v>07-13</v>
      </c>
      <c r="E277" s="1">
        <f>_xlfn.IFNA(VLOOKUP('Comp X - UP'!B277,'Urban Plastix Holds'!$I$36:$T$433,10,0),0)</f>
        <v>0</v>
      </c>
      <c r="G277" s="2">
        <f t="shared" si="12"/>
        <v>0</v>
      </c>
      <c r="H277" s="2">
        <f t="shared" si="13"/>
        <v>0</v>
      </c>
    </row>
    <row r="278" spans="2:8">
      <c r="B278" t="s">
        <v>1243</v>
      </c>
      <c r="C278" t="s">
        <v>1473</v>
      </c>
      <c r="D278" s="11" t="str">
        <f t="shared" si="14"/>
        <v>11-26</v>
      </c>
      <c r="E278" s="1">
        <f>_xlfn.IFNA(VLOOKUP('Comp X - UP'!B278,'Urban Plastix Holds'!$I$36:$T$433,11,0),0)</f>
        <v>0</v>
      </c>
      <c r="G278" s="2">
        <f t="shared" si="12"/>
        <v>0</v>
      </c>
      <c r="H278" s="2">
        <f t="shared" si="13"/>
        <v>0</v>
      </c>
    </row>
    <row r="279" spans="2:8">
      <c r="B279" t="s">
        <v>1243</v>
      </c>
      <c r="C279" t="s">
        <v>1473</v>
      </c>
      <c r="D279" s="13" t="str">
        <f t="shared" si="14"/>
        <v>18-01</v>
      </c>
      <c r="E279" s="1">
        <f>_xlfn.IFNA(VLOOKUP('Comp X - UP'!B279,'Urban Plastix Holds'!$I$36:$T$433,12,0),0)</f>
        <v>0</v>
      </c>
      <c r="G279" s="2">
        <f t="shared" si="12"/>
        <v>0</v>
      </c>
      <c r="H279" s="2">
        <f t="shared" si="13"/>
        <v>0</v>
      </c>
    </row>
    <row r="280" spans="2:8">
      <c r="B280" t="s">
        <v>1243</v>
      </c>
      <c r="C280" t="s">
        <v>1473</v>
      </c>
      <c r="D280" s="12" t="str">
        <f t="shared" si="14"/>
        <v>Color Code</v>
      </c>
      <c r="E280" s="1" t="e">
        <f>_xlfn.IFNA(VLOOKUP('Comp X - UP'!B280,'Urban Plastix Holds'!$I$36:$T$433,13,0),0)</f>
        <v>#REF!</v>
      </c>
      <c r="G280" s="2" t="e">
        <f t="shared" si="12"/>
        <v>#REF!</v>
      </c>
      <c r="H280" s="2">
        <f t="shared" si="13"/>
        <v>0</v>
      </c>
    </row>
    <row r="281" spans="2:8">
      <c r="B281" t="s">
        <v>1245</v>
      </c>
      <c r="C281" t="s">
        <v>1474</v>
      </c>
      <c r="D281" s="5" t="str">
        <f t="shared" si="14"/>
        <v>11-12</v>
      </c>
      <c r="E281" s="1">
        <f>_xlfn.IFNA(VLOOKUP('Comp X - UP'!B281,'Urban Plastix Holds'!$I$36:$T$433,5,0),0)</f>
        <v>0</v>
      </c>
      <c r="G281" s="2">
        <f t="shared" si="12"/>
        <v>0</v>
      </c>
      <c r="H281" s="2">
        <f t="shared" si="13"/>
        <v>0</v>
      </c>
    </row>
    <row r="282" spans="2:8">
      <c r="B282" t="s">
        <v>1245</v>
      </c>
      <c r="C282" t="s">
        <v>1474</v>
      </c>
      <c r="D282" s="6" t="str">
        <f t="shared" si="14"/>
        <v>14-01</v>
      </c>
      <c r="E282" s="1">
        <f>_xlfn.IFNA(VLOOKUP('Comp X - UP'!B282,'Urban Plastix Holds'!$I$36:$T$433,6,0),0)</f>
        <v>0</v>
      </c>
      <c r="G282" s="2">
        <f t="shared" si="12"/>
        <v>0</v>
      </c>
      <c r="H282" s="2">
        <f t="shared" si="13"/>
        <v>0</v>
      </c>
    </row>
    <row r="283" spans="2:8">
      <c r="B283" t="s">
        <v>1245</v>
      </c>
      <c r="C283" t="s">
        <v>1474</v>
      </c>
      <c r="D283" s="7" t="str">
        <f t="shared" si="14"/>
        <v>15-12</v>
      </c>
      <c r="E283" s="1">
        <f>_xlfn.IFNA(VLOOKUP('Comp X - UP'!B283,'Urban Plastix Holds'!$I$36:$T$433,7,0),0)</f>
        <v>0</v>
      </c>
      <c r="G283" s="2">
        <f t="shared" si="12"/>
        <v>0</v>
      </c>
      <c r="H283" s="2">
        <f t="shared" si="13"/>
        <v>0</v>
      </c>
    </row>
    <row r="284" spans="2:8">
      <c r="B284" t="s">
        <v>1245</v>
      </c>
      <c r="C284" t="s">
        <v>1474</v>
      </c>
      <c r="D284" s="8" t="str">
        <f t="shared" si="14"/>
        <v>16-16</v>
      </c>
      <c r="E284" s="1">
        <f>_xlfn.IFNA(VLOOKUP('Comp X - UP'!B284,'Urban Plastix Holds'!$I$36:$T$433,8,0),0)</f>
        <v>0</v>
      </c>
      <c r="G284" s="2">
        <f t="shared" si="12"/>
        <v>0</v>
      </c>
      <c r="H284" s="2">
        <f t="shared" si="13"/>
        <v>0</v>
      </c>
    </row>
    <row r="285" spans="2:8">
      <c r="B285" t="s">
        <v>1245</v>
      </c>
      <c r="C285" t="s">
        <v>1474</v>
      </c>
      <c r="D285" s="9" t="str">
        <f t="shared" si="14"/>
        <v>13-01</v>
      </c>
      <c r="E285" s="1">
        <f>_xlfn.IFNA(VLOOKUP('Comp X - UP'!B285,'Urban Plastix Holds'!$I$36:$T$433,9,0),0)</f>
        <v>0</v>
      </c>
      <c r="G285" s="2">
        <f t="shared" si="12"/>
        <v>0</v>
      </c>
      <c r="H285" s="2">
        <f t="shared" si="13"/>
        <v>0</v>
      </c>
    </row>
    <row r="286" spans="2:8">
      <c r="B286" t="s">
        <v>1245</v>
      </c>
      <c r="C286" t="s">
        <v>1474</v>
      </c>
      <c r="D286" s="10" t="str">
        <f t="shared" si="14"/>
        <v>07-13</v>
      </c>
      <c r="E286" s="1">
        <f>_xlfn.IFNA(VLOOKUP('Comp X - UP'!B286,'Urban Plastix Holds'!$I$36:$T$433,10,0),0)</f>
        <v>0</v>
      </c>
      <c r="G286" s="2">
        <f t="shared" si="12"/>
        <v>0</v>
      </c>
      <c r="H286" s="2">
        <f t="shared" si="13"/>
        <v>0</v>
      </c>
    </row>
    <row r="287" spans="2:8">
      <c r="B287" t="s">
        <v>1245</v>
      </c>
      <c r="C287" t="s">
        <v>1474</v>
      </c>
      <c r="D287" s="11" t="str">
        <f t="shared" si="14"/>
        <v>11-26</v>
      </c>
      <c r="E287" s="1">
        <f>_xlfn.IFNA(VLOOKUP('Comp X - UP'!B287,'Urban Plastix Holds'!$I$36:$T$433,11,0),0)</f>
        <v>0</v>
      </c>
      <c r="G287" s="2">
        <f t="shared" si="12"/>
        <v>0</v>
      </c>
      <c r="H287" s="2">
        <f t="shared" si="13"/>
        <v>0</v>
      </c>
    </row>
    <row r="288" spans="2:8">
      <c r="B288" t="s">
        <v>1245</v>
      </c>
      <c r="C288" t="s">
        <v>1474</v>
      </c>
      <c r="D288" s="13" t="str">
        <f t="shared" si="14"/>
        <v>18-01</v>
      </c>
      <c r="E288" s="1">
        <f>_xlfn.IFNA(VLOOKUP('Comp X - UP'!B288,'Urban Plastix Holds'!$I$36:$T$433,12,0),0)</f>
        <v>0</v>
      </c>
      <c r="G288" s="2">
        <f t="shared" si="12"/>
        <v>0</v>
      </c>
      <c r="H288" s="2">
        <f t="shared" si="13"/>
        <v>0</v>
      </c>
    </row>
    <row r="289" spans="2:8">
      <c r="B289" t="s">
        <v>1245</v>
      </c>
      <c r="C289" t="s">
        <v>1474</v>
      </c>
      <c r="D289" s="12" t="str">
        <f t="shared" si="14"/>
        <v>Color Code</v>
      </c>
      <c r="E289" s="1" t="e">
        <f>_xlfn.IFNA(VLOOKUP('Comp X - UP'!B289,'Urban Plastix Holds'!$I$36:$T$433,13,0),0)</f>
        <v>#REF!</v>
      </c>
      <c r="G289" s="2" t="e">
        <f t="shared" si="12"/>
        <v>#REF!</v>
      </c>
      <c r="H289" s="2">
        <f t="shared" si="13"/>
        <v>0</v>
      </c>
    </row>
    <row r="290" spans="2:8">
      <c r="B290" t="s">
        <v>1247</v>
      </c>
      <c r="C290" t="s">
        <v>1475</v>
      </c>
      <c r="D290" s="5" t="str">
        <f t="shared" si="14"/>
        <v>11-12</v>
      </c>
      <c r="E290" s="1">
        <f>_xlfn.IFNA(VLOOKUP('Comp X - UP'!B290,'Urban Plastix Holds'!$I$36:$T$433,5,0),0)</f>
        <v>0</v>
      </c>
      <c r="G290" s="2">
        <f t="shared" si="12"/>
        <v>0</v>
      </c>
      <c r="H290" s="2">
        <f t="shared" si="13"/>
        <v>0</v>
      </c>
    </row>
    <row r="291" spans="2:8">
      <c r="B291" t="s">
        <v>1247</v>
      </c>
      <c r="C291" t="s">
        <v>1475</v>
      </c>
      <c r="D291" s="6" t="str">
        <f t="shared" si="14"/>
        <v>14-01</v>
      </c>
      <c r="E291" s="1">
        <f>_xlfn.IFNA(VLOOKUP('Comp X - UP'!B291,'Urban Plastix Holds'!$I$36:$T$433,6,0),0)</f>
        <v>0</v>
      </c>
      <c r="G291" s="2">
        <f t="shared" si="12"/>
        <v>0</v>
      </c>
      <c r="H291" s="2">
        <f t="shared" si="13"/>
        <v>0</v>
      </c>
    </row>
    <row r="292" spans="2:8">
      <c r="B292" t="s">
        <v>1247</v>
      </c>
      <c r="C292" t="s">
        <v>1475</v>
      </c>
      <c r="D292" s="7" t="str">
        <f t="shared" si="14"/>
        <v>15-12</v>
      </c>
      <c r="E292" s="1">
        <f>_xlfn.IFNA(VLOOKUP('Comp X - UP'!B292,'Urban Plastix Holds'!$I$36:$T$433,7,0),0)</f>
        <v>0</v>
      </c>
      <c r="G292" s="2">
        <f t="shared" si="12"/>
        <v>0</v>
      </c>
      <c r="H292" s="2">
        <f t="shared" si="13"/>
        <v>0</v>
      </c>
    </row>
    <row r="293" spans="2:8">
      <c r="B293" t="s">
        <v>1247</v>
      </c>
      <c r="C293" t="s">
        <v>1475</v>
      </c>
      <c r="D293" s="8" t="str">
        <f t="shared" si="14"/>
        <v>16-16</v>
      </c>
      <c r="E293" s="1">
        <f>_xlfn.IFNA(VLOOKUP('Comp X - UP'!B293,'Urban Plastix Holds'!$I$36:$T$433,8,0),0)</f>
        <v>0</v>
      </c>
      <c r="G293" s="2">
        <f t="shared" si="12"/>
        <v>0</v>
      </c>
      <c r="H293" s="2">
        <f t="shared" si="13"/>
        <v>0</v>
      </c>
    </row>
    <row r="294" spans="2:8">
      <c r="B294" t="s">
        <v>1247</v>
      </c>
      <c r="C294" t="s">
        <v>1475</v>
      </c>
      <c r="D294" s="9" t="str">
        <f t="shared" si="14"/>
        <v>13-01</v>
      </c>
      <c r="E294" s="1">
        <f>_xlfn.IFNA(VLOOKUP('Comp X - UP'!B294,'Urban Plastix Holds'!$I$36:$T$433,9,0),0)</f>
        <v>0</v>
      </c>
      <c r="G294" s="2">
        <f t="shared" si="12"/>
        <v>0</v>
      </c>
      <c r="H294" s="2">
        <f t="shared" si="13"/>
        <v>0</v>
      </c>
    </row>
    <row r="295" spans="2:8">
      <c r="B295" t="s">
        <v>1247</v>
      </c>
      <c r="C295" t="s">
        <v>1475</v>
      </c>
      <c r="D295" s="10" t="str">
        <f t="shared" si="14"/>
        <v>07-13</v>
      </c>
      <c r="E295" s="1">
        <f>_xlfn.IFNA(VLOOKUP('Comp X - UP'!B295,'Urban Plastix Holds'!$I$36:$T$433,10,0),0)</f>
        <v>0</v>
      </c>
      <c r="G295" s="2">
        <f t="shared" si="12"/>
        <v>0</v>
      </c>
      <c r="H295" s="2">
        <f t="shared" si="13"/>
        <v>0</v>
      </c>
    </row>
    <row r="296" spans="2:8">
      <c r="B296" t="s">
        <v>1247</v>
      </c>
      <c r="C296" t="s">
        <v>1475</v>
      </c>
      <c r="D296" s="11" t="str">
        <f t="shared" si="14"/>
        <v>11-26</v>
      </c>
      <c r="E296" s="1">
        <f>_xlfn.IFNA(VLOOKUP('Comp X - UP'!B296,'Urban Plastix Holds'!$I$36:$T$433,11,0),0)</f>
        <v>0</v>
      </c>
      <c r="G296" s="2">
        <f t="shared" si="12"/>
        <v>0</v>
      </c>
      <c r="H296" s="2">
        <f t="shared" si="13"/>
        <v>0</v>
      </c>
    </row>
    <row r="297" spans="2:8">
      <c r="B297" t="s">
        <v>1247</v>
      </c>
      <c r="C297" t="s">
        <v>1475</v>
      </c>
      <c r="D297" s="13" t="str">
        <f t="shared" si="14"/>
        <v>18-01</v>
      </c>
      <c r="E297" s="1">
        <f>_xlfn.IFNA(VLOOKUP('Comp X - UP'!B297,'Urban Plastix Holds'!$I$36:$T$433,12,0),0)</f>
        <v>0</v>
      </c>
      <c r="G297" s="2">
        <f t="shared" si="12"/>
        <v>0</v>
      </c>
      <c r="H297" s="2">
        <f t="shared" si="13"/>
        <v>0</v>
      </c>
    </row>
    <row r="298" spans="2:8">
      <c r="B298" t="s">
        <v>1247</v>
      </c>
      <c r="C298" t="s">
        <v>1475</v>
      </c>
      <c r="D298" s="12" t="str">
        <f t="shared" si="14"/>
        <v>Color Code</v>
      </c>
      <c r="E298" s="1" t="e">
        <f>_xlfn.IFNA(VLOOKUP('Comp X - UP'!B298,'Urban Plastix Holds'!$I$36:$T$433,13,0),0)</f>
        <v>#REF!</v>
      </c>
      <c r="G298" s="2" t="e">
        <f t="shared" si="12"/>
        <v>#REF!</v>
      </c>
      <c r="H298" s="2">
        <f t="shared" si="13"/>
        <v>0</v>
      </c>
    </row>
    <row r="299" spans="2:8">
      <c r="B299" t="s">
        <v>1249</v>
      </c>
      <c r="C299" t="s">
        <v>1476</v>
      </c>
      <c r="D299" s="5" t="str">
        <f t="shared" si="14"/>
        <v>11-12</v>
      </c>
      <c r="E299" s="1">
        <f>_xlfn.IFNA(VLOOKUP('Comp X - UP'!B299,'Urban Plastix Holds'!$I$36:$T$433,5,0),0)</f>
        <v>0</v>
      </c>
      <c r="G299" s="2">
        <f t="shared" si="12"/>
        <v>0</v>
      </c>
      <c r="H299" s="2">
        <f t="shared" si="13"/>
        <v>0</v>
      </c>
    </row>
    <row r="300" spans="2:8">
      <c r="B300" t="s">
        <v>1249</v>
      </c>
      <c r="C300" t="s">
        <v>1476</v>
      </c>
      <c r="D300" s="6" t="str">
        <f t="shared" si="14"/>
        <v>14-01</v>
      </c>
      <c r="E300" s="1">
        <f>_xlfn.IFNA(VLOOKUP('Comp X - UP'!B300,'Urban Plastix Holds'!$I$36:$T$433,6,0),0)</f>
        <v>0</v>
      </c>
      <c r="G300" s="2">
        <f t="shared" si="12"/>
        <v>0</v>
      </c>
      <c r="H300" s="2">
        <f t="shared" si="13"/>
        <v>0</v>
      </c>
    </row>
    <row r="301" spans="2:8">
      <c r="B301" t="s">
        <v>1249</v>
      </c>
      <c r="C301" t="s">
        <v>1476</v>
      </c>
      <c r="D301" s="7" t="str">
        <f t="shared" si="14"/>
        <v>15-12</v>
      </c>
      <c r="E301" s="1">
        <f>_xlfn.IFNA(VLOOKUP('Comp X - UP'!B301,'Urban Plastix Holds'!$I$36:$T$433,7,0),0)</f>
        <v>0</v>
      </c>
      <c r="G301" s="2">
        <f t="shared" si="12"/>
        <v>0</v>
      </c>
      <c r="H301" s="2">
        <f t="shared" si="13"/>
        <v>0</v>
      </c>
    </row>
    <row r="302" spans="2:8">
      <c r="B302" t="s">
        <v>1249</v>
      </c>
      <c r="C302" t="s">
        <v>1476</v>
      </c>
      <c r="D302" s="8" t="str">
        <f t="shared" si="14"/>
        <v>16-16</v>
      </c>
      <c r="E302" s="1">
        <f>_xlfn.IFNA(VLOOKUP('Comp X - UP'!B302,'Urban Plastix Holds'!$I$36:$T$433,8,0),0)</f>
        <v>0</v>
      </c>
      <c r="G302" s="2">
        <f t="shared" si="12"/>
        <v>0</v>
      </c>
      <c r="H302" s="2">
        <f t="shared" si="13"/>
        <v>0</v>
      </c>
    </row>
    <row r="303" spans="2:8">
      <c r="B303" t="s">
        <v>1249</v>
      </c>
      <c r="C303" t="s">
        <v>1476</v>
      </c>
      <c r="D303" s="9" t="str">
        <f t="shared" si="14"/>
        <v>13-01</v>
      </c>
      <c r="E303" s="1">
        <f>_xlfn.IFNA(VLOOKUP('Comp X - UP'!B303,'Urban Plastix Holds'!$I$36:$T$433,9,0),0)</f>
        <v>0</v>
      </c>
      <c r="G303" s="2">
        <f t="shared" si="12"/>
        <v>0</v>
      </c>
      <c r="H303" s="2">
        <f t="shared" si="13"/>
        <v>0</v>
      </c>
    </row>
    <row r="304" spans="2:8">
      <c r="B304" t="s">
        <v>1249</v>
      </c>
      <c r="C304" t="s">
        <v>1476</v>
      </c>
      <c r="D304" s="10" t="str">
        <f t="shared" si="14"/>
        <v>07-13</v>
      </c>
      <c r="E304" s="1">
        <f>_xlfn.IFNA(VLOOKUP('Comp X - UP'!B304,'Urban Plastix Holds'!$I$36:$T$433,10,0),0)</f>
        <v>0</v>
      </c>
      <c r="G304" s="2">
        <f t="shared" si="12"/>
        <v>0</v>
      </c>
      <c r="H304" s="2">
        <f t="shared" si="13"/>
        <v>0</v>
      </c>
    </row>
    <row r="305" spans="2:8">
      <c r="B305" t="s">
        <v>1249</v>
      </c>
      <c r="C305" t="s">
        <v>1476</v>
      </c>
      <c r="D305" s="11" t="str">
        <f t="shared" si="14"/>
        <v>11-26</v>
      </c>
      <c r="E305" s="1">
        <f>_xlfn.IFNA(VLOOKUP('Comp X - UP'!B305,'Urban Plastix Holds'!$I$36:$T$433,11,0),0)</f>
        <v>0</v>
      </c>
      <c r="G305" s="2">
        <f t="shared" si="12"/>
        <v>0</v>
      </c>
      <c r="H305" s="2">
        <f t="shared" si="13"/>
        <v>0</v>
      </c>
    </row>
    <row r="306" spans="2:8">
      <c r="B306" t="s">
        <v>1249</v>
      </c>
      <c r="C306" t="s">
        <v>1476</v>
      </c>
      <c r="D306" s="13" t="str">
        <f t="shared" si="14"/>
        <v>18-01</v>
      </c>
      <c r="E306" s="1">
        <f>_xlfn.IFNA(VLOOKUP('Comp X - UP'!B306,'Urban Plastix Holds'!$I$36:$T$433,12,0),0)</f>
        <v>0</v>
      </c>
      <c r="G306" s="2">
        <f t="shared" si="12"/>
        <v>0</v>
      </c>
      <c r="H306" s="2">
        <f t="shared" si="13"/>
        <v>0</v>
      </c>
    </row>
    <row r="307" spans="2:8">
      <c r="B307" t="s">
        <v>1249</v>
      </c>
      <c r="C307" t="s">
        <v>1476</v>
      </c>
      <c r="D307" s="12" t="str">
        <f t="shared" si="14"/>
        <v>Color Code</v>
      </c>
      <c r="E307" s="1" t="e">
        <f>_xlfn.IFNA(VLOOKUP('Comp X - UP'!B307,'Urban Plastix Holds'!$I$36:$T$433,13,0),0)</f>
        <v>#REF!</v>
      </c>
      <c r="G307" s="2" t="e">
        <f t="shared" si="12"/>
        <v>#REF!</v>
      </c>
      <c r="H307" s="2">
        <f t="shared" si="13"/>
        <v>0</v>
      </c>
    </row>
    <row r="308" spans="2:8">
      <c r="B308" t="s">
        <v>1251</v>
      </c>
      <c r="C308" t="s">
        <v>1477</v>
      </c>
      <c r="D308" s="5" t="str">
        <f t="shared" si="14"/>
        <v>11-12</v>
      </c>
      <c r="E308" s="1">
        <f>_xlfn.IFNA(VLOOKUP('Comp X - UP'!B308,'Urban Plastix Holds'!$I$36:$T$433,5,0),0)</f>
        <v>0</v>
      </c>
      <c r="G308" s="2">
        <f t="shared" si="12"/>
        <v>0</v>
      </c>
      <c r="H308" s="2">
        <f t="shared" si="13"/>
        <v>0</v>
      </c>
    </row>
    <row r="309" spans="2:8">
      <c r="B309" t="s">
        <v>1251</v>
      </c>
      <c r="C309" t="s">
        <v>1477</v>
      </c>
      <c r="D309" s="6" t="str">
        <f t="shared" si="14"/>
        <v>14-01</v>
      </c>
      <c r="E309" s="1">
        <f>_xlfn.IFNA(VLOOKUP('Comp X - UP'!B309,'Urban Plastix Holds'!$I$36:$T$433,6,0),0)</f>
        <v>0</v>
      </c>
      <c r="G309" s="2">
        <f t="shared" si="12"/>
        <v>0</v>
      </c>
      <c r="H309" s="2">
        <f t="shared" si="13"/>
        <v>0</v>
      </c>
    </row>
    <row r="310" spans="2:8">
      <c r="B310" t="s">
        <v>1251</v>
      </c>
      <c r="C310" t="s">
        <v>1477</v>
      </c>
      <c r="D310" s="7" t="str">
        <f t="shared" si="14"/>
        <v>15-12</v>
      </c>
      <c r="E310" s="1">
        <f>_xlfn.IFNA(VLOOKUP('Comp X - UP'!B310,'Urban Plastix Holds'!$I$36:$T$433,7,0),0)</f>
        <v>0</v>
      </c>
      <c r="G310" s="2">
        <f t="shared" si="12"/>
        <v>0</v>
      </c>
      <c r="H310" s="2">
        <f t="shared" si="13"/>
        <v>0</v>
      </c>
    </row>
    <row r="311" spans="2:8">
      <c r="B311" t="s">
        <v>1251</v>
      </c>
      <c r="C311" t="s">
        <v>1477</v>
      </c>
      <c r="D311" s="8" t="str">
        <f t="shared" si="14"/>
        <v>16-16</v>
      </c>
      <c r="E311" s="1">
        <f>_xlfn.IFNA(VLOOKUP('Comp X - UP'!B311,'Urban Plastix Holds'!$I$36:$T$433,8,0),0)</f>
        <v>0</v>
      </c>
      <c r="G311" s="2">
        <f t="shared" si="12"/>
        <v>0</v>
      </c>
      <c r="H311" s="2">
        <f t="shared" si="13"/>
        <v>0</v>
      </c>
    </row>
    <row r="312" spans="2:8">
      <c r="B312" t="s">
        <v>1251</v>
      </c>
      <c r="C312" t="s">
        <v>1477</v>
      </c>
      <c r="D312" s="9" t="str">
        <f t="shared" si="14"/>
        <v>13-01</v>
      </c>
      <c r="E312" s="1">
        <f>_xlfn.IFNA(VLOOKUP('Comp X - UP'!B312,'Urban Plastix Holds'!$I$36:$T$433,9,0),0)</f>
        <v>0</v>
      </c>
      <c r="G312" s="2">
        <f t="shared" si="12"/>
        <v>0</v>
      </c>
      <c r="H312" s="2">
        <f t="shared" si="13"/>
        <v>0</v>
      </c>
    </row>
    <row r="313" spans="2:8">
      <c r="B313" t="s">
        <v>1251</v>
      </c>
      <c r="C313" t="s">
        <v>1477</v>
      </c>
      <c r="D313" s="10" t="str">
        <f t="shared" si="14"/>
        <v>07-13</v>
      </c>
      <c r="E313" s="1">
        <f>_xlfn.IFNA(VLOOKUP('Comp X - UP'!B313,'Urban Plastix Holds'!$I$36:$T$433,10,0),0)</f>
        <v>0</v>
      </c>
      <c r="G313" s="2">
        <f t="shared" si="12"/>
        <v>0</v>
      </c>
      <c r="H313" s="2">
        <f t="shared" si="13"/>
        <v>0</v>
      </c>
    </row>
    <row r="314" spans="2:8">
      <c r="B314" t="s">
        <v>1251</v>
      </c>
      <c r="C314" t="s">
        <v>1477</v>
      </c>
      <c r="D314" s="11" t="str">
        <f t="shared" si="14"/>
        <v>11-26</v>
      </c>
      <c r="E314" s="1">
        <f>_xlfn.IFNA(VLOOKUP('Comp X - UP'!B314,'Urban Plastix Holds'!$I$36:$T$433,11,0),0)</f>
        <v>0</v>
      </c>
      <c r="G314" s="2">
        <f t="shared" si="12"/>
        <v>0</v>
      </c>
      <c r="H314" s="2">
        <f t="shared" si="13"/>
        <v>0</v>
      </c>
    </row>
    <row r="315" spans="2:8">
      <c r="B315" t="s">
        <v>1251</v>
      </c>
      <c r="C315" t="s">
        <v>1477</v>
      </c>
      <c r="D315" s="13" t="str">
        <f t="shared" si="14"/>
        <v>18-01</v>
      </c>
      <c r="E315" s="1">
        <f>_xlfn.IFNA(VLOOKUP('Comp X - UP'!B315,'Urban Plastix Holds'!$I$36:$T$433,12,0),0)</f>
        <v>0</v>
      </c>
      <c r="G315" s="2">
        <f t="shared" si="12"/>
        <v>0</v>
      </c>
      <c r="H315" s="2">
        <f t="shared" si="13"/>
        <v>0</v>
      </c>
    </row>
    <row r="316" spans="2:8">
      <c r="B316" t="s">
        <v>1251</v>
      </c>
      <c r="C316" t="s">
        <v>1477</v>
      </c>
      <c r="D316" s="12" t="str">
        <f t="shared" si="14"/>
        <v>Color Code</v>
      </c>
      <c r="E316" s="1" t="e">
        <f>_xlfn.IFNA(VLOOKUP('Comp X - UP'!B316,'Urban Plastix Holds'!$I$36:$T$433,13,0),0)</f>
        <v>#REF!</v>
      </c>
      <c r="G316" s="2" t="e">
        <f t="shared" si="12"/>
        <v>#REF!</v>
      </c>
      <c r="H316" s="2">
        <f t="shared" si="13"/>
        <v>0</v>
      </c>
    </row>
    <row r="317" spans="2:8">
      <c r="B317" t="s">
        <v>1253</v>
      </c>
      <c r="C317" t="s">
        <v>1478</v>
      </c>
      <c r="D317" s="5" t="str">
        <f t="shared" si="14"/>
        <v>11-12</v>
      </c>
      <c r="E317" s="1">
        <f>_xlfn.IFNA(VLOOKUP('Comp X - UP'!B317,'Urban Plastix Holds'!$I$36:$T$433,5,0),0)</f>
        <v>0</v>
      </c>
      <c r="G317" s="2">
        <f t="shared" si="12"/>
        <v>0</v>
      </c>
      <c r="H317" s="2">
        <f t="shared" si="13"/>
        <v>0</v>
      </c>
    </row>
    <row r="318" spans="2:8">
      <c r="B318" t="s">
        <v>1253</v>
      </c>
      <c r="C318" t="s">
        <v>1478</v>
      </c>
      <c r="D318" s="6" t="str">
        <f t="shared" si="14"/>
        <v>14-01</v>
      </c>
      <c r="E318" s="1">
        <f>_xlfn.IFNA(VLOOKUP('Comp X - UP'!B318,'Urban Plastix Holds'!$I$36:$T$433,6,0),0)</f>
        <v>0</v>
      </c>
      <c r="G318" s="2">
        <f t="shared" si="12"/>
        <v>0</v>
      </c>
      <c r="H318" s="2">
        <f t="shared" si="13"/>
        <v>0</v>
      </c>
    </row>
    <row r="319" spans="2:8">
      <c r="B319" t="s">
        <v>1253</v>
      </c>
      <c r="C319" t="s">
        <v>1478</v>
      </c>
      <c r="D319" s="7" t="str">
        <f t="shared" si="14"/>
        <v>15-12</v>
      </c>
      <c r="E319" s="1">
        <f>_xlfn.IFNA(VLOOKUP('Comp X - UP'!B319,'Urban Plastix Holds'!$I$36:$T$433,7,0),0)</f>
        <v>0</v>
      </c>
      <c r="G319" s="2">
        <f t="shared" si="12"/>
        <v>0</v>
      </c>
      <c r="H319" s="2">
        <f t="shared" si="13"/>
        <v>0</v>
      </c>
    </row>
    <row r="320" spans="2:8">
      <c r="B320" t="s">
        <v>1253</v>
      </c>
      <c r="C320" t="s">
        <v>1478</v>
      </c>
      <c r="D320" s="8" t="str">
        <f t="shared" si="14"/>
        <v>16-16</v>
      </c>
      <c r="E320" s="1">
        <f>_xlfn.IFNA(VLOOKUP('Comp X - UP'!B320,'Urban Plastix Holds'!$I$36:$T$433,8,0),0)</f>
        <v>0</v>
      </c>
      <c r="G320" s="2">
        <f t="shared" si="12"/>
        <v>0</v>
      </c>
      <c r="H320" s="2">
        <f t="shared" si="13"/>
        <v>0</v>
      </c>
    </row>
    <row r="321" spans="2:8">
      <c r="B321" t="s">
        <v>1253</v>
      </c>
      <c r="C321" t="s">
        <v>1478</v>
      </c>
      <c r="D321" s="9" t="str">
        <f t="shared" si="14"/>
        <v>13-01</v>
      </c>
      <c r="E321" s="1">
        <f>_xlfn.IFNA(VLOOKUP('Comp X - UP'!B321,'Urban Plastix Holds'!$I$36:$T$433,9,0),0)</f>
        <v>0</v>
      </c>
      <c r="G321" s="2">
        <f t="shared" si="12"/>
        <v>0</v>
      </c>
      <c r="H321" s="2">
        <f t="shared" si="13"/>
        <v>0</v>
      </c>
    </row>
    <row r="322" spans="2:8">
      <c r="B322" t="s">
        <v>1253</v>
      </c>
      <c r="C322" t="s">
        <v>1478</v>
      </c>
      <c r="D322" s="10" t="str">
        <f t="shared" si="14"/>
        <v>07-13</v>
      </c>
      <c r="E322" s="1">
        <f>_xlfn.IFNA(VLOOKUP('Comp X - UP'!B322,'Urban Plastix Holds'!$I$36:$T$433,10,0),0)</f>
        <v>0</v>
      </c>
      <c r="G322" s="2">
        <f t="shared" si="12"/>
        <v>0</v>
      </c>
      <c r="H322" s="2">
        <f t="shared" si="13"/>
        <v>0</v>
      </c>
    </row>
    <row r="323" spans="2:8">
      <c r="B323" t="s">
        <v>1253</v>
      </c>
      <c r="C323" t="s">
        <v>1478</v>
      </c>
      <c r="D323" s="11" t="str">
        <f t="shared" si="14"/>
        <v>11-26</v>
      </c>
      <c r="E323" s="1">
        <f>_xlfn.IFNA(VLOOKUP('Comp X - UP'!B323,'Urban Plastix Holds'!$I$36:$T$433,11,0),0)</f>
        <v>0</v>
      </c>
      <c r="G323" s="2">
        <f t="shared" ref="G323:G386" si="15">E323*F323</f>
        <v>0</v>
      </c>
      <c r="H323" s="2">
        <f t="shared" ref="H323:H386" si="16">IF($S$11="Y",G323*0.15,0)</f>
        <v>0</v>
      </c>
    </row>
    <row r="324" spans="2:8">
      <c r="B324" t="s">
        <v>1253</v>
      </c>
      <c r="C324" t="s">
        <v>1478</v>
      </c>
      <c r="D324" s="13" t="str">
        <f t="shared" si="14"/>
        <v>18-01</v>
      </c>
      <c r="E324" s="1">
        <f>_xlfn.IFNA(VLOOKUP('Comp X - UP'!B324,'Urban Plastix Holds'!$I$36:$T$433,12,0),0)</f>
        <v>0</v>
      </c>
      <c r="G324" s="2">
        <f t="shared" si="15"/>
        <v>0</v>
      </c>
      <c r="H324" s="2">
        <f t="shared" si="16"/>
        <v>0</v>
      </c>
    </row>
    <row r="325" spans="2:8">
      <c r="B325" t="s">
        <v>1253</v>
      </c>
      <c r="C325" t="s">
        <v>1478</v>
      </c>
      <c r="D325" s="12" t="str">
        <f t="shared" si="14"/>
        <v>Color Code</v>
      </c>
      <c r="E325" s="1" t="e">
        <f>_xlfn.IFNA(VLOOKUP('Comp X - UP'!B325,'Urban Plastix Holds'!$I$36:$T$433,13,0),0)</f>
        <v>#REF!</v>
      </c>
      <c r="G325" s="2" t="e">
        <f t="shared" si="15"/>
        <v>#REF!</v>
      </c>
      <c r="H325" s="2">
        <f t="shared" si="16"/>
        <v>0</v>
      </c>
    </row>
    <row r="326" spans="2:8">
      <c r="B326" t="s">
        <v>1255</v>
      </c>
      <c r="C326" t="s">
        <v>1479</v>
      </c>
      <c r="D326" s="5" t="str">
        <f t="shared" si="14"/>
        <v>11-12</v>
      </c>
      <c r="E326" s="1">
        <f>_xlfn.IFNA(VLOOKUP('Comp X - UP'!B326,'Urban Plastix Holds'!$I$36:$T$433,5,0),0)</f>
        <v>0</v>
      </c>
      <c r="G326" s="2">
        <f t="shared" si="15"/>
        <v>0</v>
      </c>
      <c r="H326" s="2">
        <f t="shared" si="16"/>
        <v>0</v>
      </c>
    </row>
    <row r="327" spans="2:8">
      <c r="B327" t="s">
        <v>1255</v>
      </c>
      <c r="C327" t="s">
        <v>1479</v>
      </c>
      <c r="D327" s="6" t="str">
        <f t="shared" si="14"/>
        <v>14-01</v>
      </c>
      <c r="E327" s="1">
        <f>_xlfn.IFNA(VLOOKUP('Comp X - UP'!B327,'Urban Plastix Holds'!$I$36:$T$433,6,0),0)</f>
        <v>0</v>
      </c>
      <c r="G327" s="2">
        <f t="shared" si="15"/>
        <v>0</v>
      </c>
      <c r="H327" s="2">
        <f t="shared" si="16"/>
        <v>0</v>
      </c>
    </row>
    <row r="328" spans="2:8">
      <c r="B328" t="s">
        <v>1255</v>
      </c>
      <c r="C328" t="s">
        <v>1479</v>
      </c>
      <c r="D328" s="7" t="str">
        <f t="shared" si="14"/>
        <v>15-12</v>
      </c>
      <c r="E328" s="1">
        <f>_xlfn.IFNA(VLOOKUP('Comp X - UP'!B328,'Urban Plastix Holds'!$I$36:$T$433,7,0),0)</f>
        <v>0</v>
      </c>
      <c r="G328" s="2">
        <f t="shared" si="15"/>
        <v>0</v>
      </c>
      <c r="H328" s="2">
        <f t="shared" si="16"/>
        <v>0</v>
      </c>
    </row>
    <row r="329" spans="2:8">
      <c r="B329" t="s">
        <v>1255</v>
      </c>
      <c r="C329" t="s">
        <v>1479</v>
      </c>
      <c r="D329" s="8" t="str">
        <f t="shared" si="14"/>
        <v>16-16</v>
      </c>
      <c r="E329" s="1">
        <f>_xlfn.IFNA(VLOOKUP('Comp X - UP'!B329,'Urban Plastix Holds'!$I$36:$T$433,8,0),0)</f>
        <v>0</v>
      </c>
      <c r="G329" s="2">
        <f t="shared" si="15"/>
        <v>0</v>
      </c>
      <c r="H329" s="2">
        <f t="shared" si="16"/>
        <v>0</v>
      </c>
    </row>
    <row r="330" spans="2:8">
      <c r="B330" t="s">
        <v>1255</v>
      </c>
      <c r="C330" t="s">
        <v>1479</v>
      </c>
      <c r="D330" s="9" t="str">
        <f t="shared" si="14"/>
        <v>13-01</v>
      </c>
      <c r="E330" s="1">
        <f>_xlfn.IFNA(VLOOKUP('Comp X - UP'!B330,'Urban Plastix Holds'!$I$36:$T$433,9,0),0)</f>
        <v>0</v>
      </c>
      <c r="G330" s="2">
        <f t="shared" si="15"/>
        <v>0</v>
      </c>
      <c r="H330" s="2">
        <f t="shared" si="16"/>
        <v>0</v>
      </c>
    </row>
    <row r="331" spans="2:8">
      <c r="B331" t="s">
        <v>1255</v>
      </c>
      <c r="C331" t="s">
        <v>1479</v>
      </c>
      <c r="D331" s="10" t="str">
        <f t="shared" ref="D331:D394" si="17">D322</f>
        <v>07-13</v>
      </c>
      <c r="E331" s="1">
        <f>_xlfn.IFNA(VLOOKUP('Comp X - UP'!B331,'Urban Plastix Holds'!$I$36:$T$433,10,0),0)</f>
        <v>0</v>
      </c>
      <c r="G331" s="2">
        <f t="shared" si="15"/>
        <v>0</v>
      </c>
      <c r="H331" s="2">
        <f t="shared" si="16"/>
        <v>0</v>
      </c>
    </row>
    <row r="332" spans="2:8">
      <c r="B332" t="s">
        <v>1255</v>
      </c>
      <c r="C332" t="s">
        <v>1479</v>
      </c>
      <c r="D332" s="11" t="str">
        <f t="shared" si="17"/>
        <v>11-26</v>
      </c>
      <c r="E332" s="1">
        <f>_xlfn.IFNA(VLOOKUP('Comp X - UP'!B332,'Urban Plastix Holds'!$I$36:$T$433,11,0),0)</f>
        <v>0</v>
      </c>
      <c r="G332" s="2">
        <f t="shared" si="15"/>
        <v>0</v>
      </c>
      <c r="H332" s="2">
        <f t="shared" si="16"/>
        <v>0</v>
      </c>
    </row>
    <row r="333" spans="2:8">
      <c r="B333" t="s">
        <v>1255</v>
      </c>
      <c r="C333" t="s">
        <v>1479</v>
      </c>
      <c r="D333" s="13" t="str">
        <f t="shared" si="17"/>
        <v>18-01</v>
      </c>
      <c r="E333" s="1">
        <f>_xlfn.IFNA(VLOOKUP('Comp X - UP'!B333,'Urban Plastix Holds'!$I$36:$T$433,12,0),0)</f>
        <v>0</v>
      </c>
      <c r="G333" s="2">
        <f t="shared" si="15"/>
        <v>0</v>
      </c>
      <c r="H333" s="2">
        <f t="shared" si="16"/>
        <v>0</v>
      </c>
    </row>
    <row r="334" spans="2:8">
      <c r="B334" t="s">
        <v>1255</v>
      </c>
      <c r="C334" t="s">
        <v>1479</v>
      </c>
      <c r="D334" s="12" t="str">
        <f t="shared" si="17"/>
        <v>Color Code</v>
      </c>
      <c r="E334" s="1" t="e">
        <f>_xlfn.IFNA(VLOOKUP('Comp X - UP'!B334,'Urban Plastix Holds'!$I$36:$T$433,13,0),0)</f>
        <v>#REF!</v>
      </c>
      <c r="G334" s="2" t="e">
        <f t="shared" si="15"/>
        <v>#REF!</v>
      </c>
      <c r="H334" s="2">
        <f t="shared" si="16"/>
        <v>0</v>
      </c>
    </row>
    <row r="335" spans="2:8">
      <c r="B335" t="s">
        <v>1257</v>
      </c>
      <c r="C335" t="s">
        <v>1480</v>
      </c>
      <c r="D335" s="5" t="str">
        <f t="shared" si="17"/>
        <v>11-12</v>
      </c>
      <c r="E335" s="1">
        <f>_xlfn.IFNA(VLOOKUP('Comp X - UP'!B335,'Urban Plastix Holds'!$I$36:$T$433,5,0),0)</f>
        <v>0</v>
      </c>
      <c r="G335" s="2">
        <f t="shared" si="15"/>
        <v>0</v>
      </c>
      <c r="H335" s="2">
        <f t="shared" si="16"/>
        <v>0</v>
      </c>
    </row>
    <row r="336" spans="2:8">
      <c r="B336" t="s">
        <v>1257</v>
      </c>
      <c r="C336" t="s">
        <v>1480</v>
      </c>
      <c r="D336" s="6" t="str">
        <f t="shared" si="17"/>
        <v>14-01</v>
      </c>
      <c r="E336" s="1">
        <f>_xlfn.IFNA(VLOOKUP('Comp X - UP'!B336,'Urban Plastix Holds'!$I$36:$T$433,6,0),0)</f>
        <v>0</v>
      </c>
      <c r="G336" s="2">
        <f t="shared" si="15"/>
        <v>0</v>
      </c>
      <c r="H336" s="2">
        <f t="shared" si="16"/>
        <v>0</v>
      </c>
    </row>
    <row r="337" spans="2:8">
      <c r="B337" t="s">
        <v>1257</v>
      </c>
      <c r="C337" t="s">
        <v>1480</v>
      </c>
      <c r="D337" s="7" t="str">
        <f t="shared" si="17"/>
        <v>15-12</v>
      </c>
      <c r="E337" s="1">
        <f>_xlfn.IFNA(VLOOKUP('Comp X - UP'!B337,'Urban Plastix Holds'!$I$36:$T$433,7,0),0)</f>
        <v>0</v>
      </c>
      <c r="G337" s="2">
        <f t="shared" si="15"/>
        <v>0</v>
      </c>
      <c r="H337" s="2">
        <f t="shared" si="16"/>
        <v>0</v>
      </c>
    </row>
    <row r="338" spans="2:8">
      <c r="B338" t="s">
        <v>1257</v>
      </c>
      <c r="C338" t="s">
        <v>1480</v>
      </c>
      <c r="D338" s="8" t="str">
        <f t="shared" si="17"/>
        <v>16-16</v>
      </c>
      <c r="E338" s="1">
        <f>_xlfn.IFNA(VLOOKUP('Comp X - UP'!B338,'Urban Plastix Holds'!$I$36:$T$433,8,0),0)</f>
        <v>0</v>
      </c>
      <c r="G338" s="2">
        <f t="shared" si="15"/>
        <v>0</v>
      </c>
      <c r="H338" s="2">
        <f t="shared" si="16"/>
        <v>0</v>
      </c>
    </row>
    <row r="339" spans="2:8">
      <c r="B339" t="s">
        <v>1257</v>
      </c>
      <c r="C339" t="s">
        <v>1480</v>
      </c>
      <c r="D339" s="9" t="str">
        <f t="shared" si="17"/>
        <v>13-01</v>
      </c>
      <c r="E339" s="1">
        <f>_xlfn.IFNA(VLOOKUP('Comp X - UP'!B339,'Urban Plastix Holds'!$I$36:$T$433,9,0),0)</f>
        <v>0</v>
      </c>
      <c r="G339" s="2">
        <f t="shared" si="15"/>
        <v>0</v>
      </c>
      <c r="H339" s="2">
        <f t="shared" si="16"/>
        <v>0</v>
      </c>
    </row>
    <row r="340" spans="2:8">
      <c r="B340" t="s">
        <v>1257</v>
      </c>
      <c r="C340" t="s">
        <v>1480</v>
      </c>
      <c r="D340" s="10" t="str">
        <f t="shared" si="17"/>
        <v>07-13</v>
      </c>
      <c r="E340" s="1">
        <f>_xlfn.IFNA(VLOOKUP('Comp X - UP'!B340,'Urban Plastix Holds'!$I$36:$T$433,10,0),0)</f>
        <v>0</v>
      </c>
      <c r="G340" s="2">
        <f t="shared" si="15"/>
        <v>0</v>
      </c>
      <c r="H340" s="2">
        <f t="shared" si="16"/>
        <v>0</v>
      </c>
    </row>
    <row r="341" spans="2:8">
      <c r="B341" t="s">
        <v>1257</v>
      </c>
      <c r="C341" t="s">
        <v>1480</v>
      </c>
      <c r="D341" s="11" t="str">
        <f t="shared" si="17"/>
        <v>11-26</v>
      </c>
      <c r="E341" s="1">
        <f>_xlfn.IFNA(VLOOKUP('Comp X - UP'!B341,'Urban Plastix Holds'!$I$36:$T$433,11,0),0)</f>
        <v>0</v>
      </c>
      <c r="G341" s="2">
        <f t="shared" si="15"/>
        <v>0</v>
      </c>
      <c r="H341" s="2">
        <f t="shared" si="16"/>
        <v>0</v>
      </c>
    </row>
    <row r="342" spans="2:8">
      <c r="B342" t="s">
        <v>1257</v>
      </c>
      <c r="C342" t="s">
        <v>1480</v>
      </c>
      <c r="D342" s="13" t="str">
        <f t="shared" si="17"/>
        <v>18-01</v>
      </c>
      <c r="E342" s="1">
        <f>_xlfn.IFNA(VLOOKUP('Comp X - UP'!B342,'Urban Plastix Holds'!$I$36:$T$433,12,0),0)</f>
        <v>0</v>
      </c>
      <c r="G342" s="2">
        <f t="shared" si="15"/>
        <v>0</v>
      </c>
      <c r="H342" s="2">
        <f t="shared" si="16"/>
        <v>0</v>
      </c>
    </row>
    <row r="343" spans="2:8">
      <c r="B343" t="s">
        <v>1257</v>
      </c>
      <c r="C343" t="s">
        <v>1480</v>
      </c>
      <c r="D343" s="12" t="str">
        <f t="shared" si="17"/>
        <v>Color Code</v>
      </c>
      <c r="E343" s="1" t="e">
        <f>_xlfn.IFNA(VLOOKUP('Comp X - UP'!B343,'Urban Plastix Holds'!$I$36:$T$433,13,0),0)</f>
        <v>#REF!</v>
      </c>
      <c r="G343" s="2" t="e">
        <f t="shared" si="15"/>
        <v>#REF!</v>
      </c>
      <c r="H343" s="2">
        <f t="shared" si="16"/>
        <v>0</v>
      </c>
    </row>
    <row r="344" spans="2:8">
      <c r="B344" t="s">
        <v>1259</v>
      </c>
      <c r="C344" t="s">
        <v>1481</v>
      </c>
      <c r="D344" s="5" t="str">
        <f t="shared" si="17"/>
        <v>11-12</v>
      </c>
      <c r="E344" s="1">
        <f>_xlfn.IFNA(VLOOKUP('Comp X - UP'!B344,'Urban Plastix Holds'!$I$36:$T$433,5,0),0)</f>
        <v>0</v>
      </c>
      <c r="G344" s="2">
        <f t="shared" si="15"/>
        <v>0</v>
      </c>
      <c r="H344" s="2">
        <f t="shared" si="16"/>
        <v>0</v>
      </c>
    </row>
    <row r="345" spans="2:8">
      <c r="B345" t="s">
        <v>1259</v>
      </c>
      <c r="C345" t="s">
        <v>1481</v>
      </c>
      <c r="D345" s="6" t="str">
        <f t="shared" si="17"/>
        <v>14-01</v>
      </c>
      <c r="E345" s="1">
        <f>_xlfn.IFNA(VLOOKUP('Comp X - UP'!B345,'Urban Plastix Holds'!$I$36:$T$433,6,0),0)</f>
        <v>0</v>
      </c>
      <c r="G345" s="2">
        <f t="shared" si="15"/>
        <v>0</v>
      </c>
      <c r="H345" s="2">
        <f t="shared" si="16"/>
        <v>0</v>
      </c>
    </row>
    <row r="346" spans="2:8">
      <c r="B346" t="s">
        <v>1259</v>
      </c>
      <c r="C346" t="s">
        <v>1481</v>
      </c>
      <c r="D346" s="7" t="str">
        <f t="shared" si="17"/>
        <v>15-12</v>
      </c>
      <c r="E346" s="1">
        <f>_xlfn.IFNA(VLOOKUP('Comp X - UP'!B346,'Urban Plastix Holds'!$I$36:$T$433,7,0),0)</f>
        <v>0</v>
      </c>
      <c r="G346" s="2">
        <f t="shared" si="15"/>
        <v>0</v>
      </c>
      <c r="H346" s="2">
        <f t="shared" si="16"/>
        <v>0</v>
      </c>
    </row>
    <row r="347" spans="2:8">
      <c r="B347" t="s">
        <v>1259</v>
      </c>
      <c r="C347" t="s">
        <v>1481</v>
      </c>
      <c r="D347" s="8" t="str">
        <f t="shared" si="17"/>
        <v>16-16</v>
      </c>
      <c r="E347" s="1">
        <f>_xlfn.IFNA(VLOOKUP('Comp X - UP'!B347,'Urban Plastix Holds'!$I$36:$T$433,8,0),0)</f>
        <v>0</v>
      </c>
      <c r="G347" s="2">
        <f t="shared" si="15"/>
        <v>0</v>
      </c>
      <c r="H347" s="2">
        <f t="shared" si="16"/>
        <v>0</v>
      </c>
    </row>
    <row r="348" spans="2:8">
      <c r="B348" t="s">
        <v>1259</v>
      </c>
      <c r="C348" t="s">
        <v>1481</v>
      </c>
      <c r="D348" s="9" t="str">
        <f t="shared" si="17"/>
        <v>13-01</v>
      </c>
      <c r="E348" s="1">
        <f>_xlfn.IFNA(VLOOKUP('Comp X - UP'!B348,'Urban Plastix Holds'!$I$36:$T$433,9,0),0)</f>
        <v>0</v>
      </c>
      <c r="G348" s="2">
        <f t="shared" si="15"/>
        <v>0</v>
      </c>
      <c r="H348" s="2">
        <f t="shared" si="16"/>
        <v>0</v>
      </c>
    </row>
    <row r="349" spans="2:8">
      <c r="B349" t="s">
        <v>1259</v>
      </c>
      <c r="C349" t="s">
        <v>1481</v>
      </c>
      <c r="D349" s="10" t="str">
        <f t="shared" si="17"/>
        <v>07-13</v>
      </c>
      <c r="E349" s="1">
        <f>_xlfn.IFNA(VLOOKUP('Comp X - UP'!B349,'Urban Plastix Holds'!$I$36:$T$433,10,0),0)</f>
        <v>0</v>
      </c>
      <c r="G349" s="2">
        <f t="shared" si="15"/>
        <v>0</v>
      </c>
      <c r="H349" s="2">
        <f t="shared" si="16"/>
        <v>0</v>
      </c>
    </row>
    <row r="350" spans="2:8">
      <c r="B350" t="s">
        <v>1259</v>
      </c>
      <c r="C350" t="s">
        <v>1481</v>
      </c>
      <c r="D350" s="11" t="str">
        <f t="shared" si="17"/>
        <v>11-26</v>
      </c>
      <c r="E350" s="1">
        <f>_xlfn.IFNA(VLOOKUP('Comp X - UP'!B350,'Urban Plastix Holds'!$I$36:$T$433,11,0),0)</f>
        <v>0</v>
      </c>
      <c r="G350" s="2">
        <f t="shared" si="15"/>
        <v>0</v>
      </c>
      <c r="H350" s="2">
        <f t="shared" si="16"/>
        <v>0</v>
      </c>
    </row>
    <row r="351" spans="2:8">
      <c r="B351" t="s">
        <v>1259</v>
      </c>
      <c r="C351" t="s">
        <v>1481</v>
      </c>
      <c r="D351" s="13" t="str">
        <f t="shared" si="17"/>
        <v>18-01</v>
      </c>
      <c r="E351" s="1">
        <f>_xlfn.IFNA(VLOOKUP('Comp X - UP'!B351,'Urban Plastix Holds'!$I$36:$T$433,12,0),0)</f>
        <v>0</v>
      </c>
      <c r="G351" s="2">
        <f t="shared" si="15"/>
        <v>0</v>
      </c>
      <c r="H351" s="2">
        <f t="shared" si="16"/>
        <v>0</v>
      </c>
    </row>
    <row r="352" spans="2:8">
      <c r="B352" t="s">
        <v>1259</v>
      </c>
      <c r="C352" t="s">
        <v>1481</v>
      </c>
      <c r="D352" s="12" t="str">
        <f t="shared" si="17"/>
        <v>Color Code</v>
      </c>
      <c r="E352" s="1" t="e">
        <f>_xlfn.IFNA(VLOOKUP('Comp X - UP'!B352,'Urban Plastix Holds'!$I$36:$T$433,13,0),0)</f>
        <v>#REF!</v>
      </c>
      <c r="G352" s="2" t="e">
        <f t="shared" si="15"/>
        <v>#REF!</v>
      </c>
      <c r="H352" s="2">
        <f t="shared" si="16"/>
        <v>0</v>
      </c>
    </row>
    <row r="353" spans="2:8">
      <c r="B353" t="s">
        <v>1261</v>
      </c>
      <c r="C353" t="s">
        <v>1482</v>
      </c>
      <c r="D353" s="5" t="str">
        <f t="shared" si="17"/>
        <v>11-12</v>
      </c>
      <c r="E353" s="1">
        <f>_xlfn.IFNA(VLOOKUP('Comp X - UP'!B353,'Urban Plastix Holds'!$I$36:$T$433,5,0),0)</f>
        <v>0</v>
      </c>
      <c r="G353" s="2">
        <f t="shared" si="15"/>
        <v>0</v>
      </c>
      <c r="H353" s="2">
        <f t="shared" si="16"/>
        <v>0</v>
      </c>
    </row>
    <row r="354" spans="2:8">
      <c r="B354" t="s">
        <v>1261</v>
      </c>
      <c r="C354" t="s">
        <v>1482</v>
      </c>
      <c r="D354" s="6" t="str">
        <f t="shared" si="17"/>
        <v>14-01</v>
      </c>
      <c r="E354" s="1">
        <f>_xlfn.IFNA(VLOOKUP('Comp X - UP'!B354,'Urban Plastix Holds'!$I$36:$T$433,6,0),0)</f>
        <v>0</v>
      </c>
      <c r="G354" s="2">
        <f t="shared" si="15"/>
        <v>0</v>
      </c>
      <c r="H354" s="2">
        <f t="shared" si="16"/>
        <v>0</v>
      </c>
    </row>
    <row r="355" spans="2:8">
      <c r="B355" t="s">
        <v>1261</v>
      </c>
      <c r="C355" t="s">
        <v>1482</v>
      </c>
      <c r="D355" s="7" t="str">
        <f t="shared" si="17"/>
        <v>15-12</v>
      </c>
      <c r="E355" s="1">
        <f>_xlfn.IFNA(VLOOKUP('Comp X - UP'!B355,'Urban Plastix Holds'!$I$36:$T$433,7,0),0)</f>
        <v>0</v>
      </c>
      <c r="G355" s="2">
        <f t="shared" si="15"/>
        <v>0</v>
      </c>
      <c r="H355" s="2">
        <f t="shared" si="16"/>
        <v>0</v>
      </c>
    </row>
    <row r="356" spans="2:8">
      <c r="B356" t="s">
        <v>1261</v>
      </c>
      <c r="C356" t="s">
        <v>1482</v>
      </c>
      <c r="D356" s="8" t="str">
        <f t="shared" si="17"/>
        <v>16-16</v>
      </c>
      <c r="E356" s="1">
        <f>_xlfn.IFNA(VLOOKUP('Comp X - UP'!B356,'Urban Plastix Holds'!$I$36:$T$433,8,0),0)</f>
        <v>0</v>
      </c>
      <c r="G356" s="2">
        <f t="shared" si="15"/>
        <v>0</v>
      </c>
      <c r="H356" s="2">
        <f t="shared" si="16"/>
        <v>0</v>
      </c>
    </row>
    <row r="357" spans="2:8">
      <c r="B357" t="s">
        <v>1261</v>
      </c>
      <c r="C357" t="s">
        <v>1482</v>
      </c>
      <c r="D357" s="9" t="str">
        <f t="shared" si="17"/>
        <v>13-01</v>
      </c>
      <c r="E357" s="1">
        <f>_xlfn.IFNA(VLOOKUP('Comp X - UP'!B357,'Urban Plastix Holds'!$I$36:$T$433,9,0),0)</f>
        <v>0</v>
      </c>
      <c r="G357" s="2">
        <f t="shared" si="15"/>
        <v>0</v>
      </c>
      <c r="H357" s="2">
        <f t="shared" si="16"/>
        <v>0</v>
      </c>
    </row>
    <row r="358" spans="2:8">
      <c r="B358" t="s">
        <v>1261</v>
      </c>
      <c r="C358" t="s">
        <v>1482</v>
      </c>
      <c r="D358" s="10" t="str">
        <f t="shared" si="17"/>
        <v>07-13</v>
      </c>
      <c r="E358" s="1">
        <f>_xlfn.IFNA(VLOOKUP('Comp X - UP'!B358,'Urban Plastix Holds'!$I$36:$T$433,10,0),0)</f>
        <v>0</v>
      </c>
      <c r="G358" s="2">
        <f t="shared" si="15"/>
        <v>0</v>
      </c>
      <c r="H358" s="2">
        <f t="shared" si="16"/>
        <v>0</v>
      </c>
    </row>
    <row r="359" spans="2:8">
      <c r="B359" t="s">
        <v>1261</v>
      </c>
      <c r="C359" t="s">
        <v>1482</v>
      </c>
      <c r="D359" s="11" t="str">
        <f t="shared" si="17"/>
        <v>11-26</v>
      </c>
      <c r="E359" s="1">
        <f>_xlfn.IFNA(VLOOKUP('Comp X - UP'!B359,'Urban Plastix Holds'!$I$36:$T$433,11,0),0)</f>
        <v>0</v>
      </c>
      <c r="G359" s="2">
        <f t="shared" si="15"/>
        <v>0</v>
      </c>
      <c r="H359" s="2">
        <f t="shared" si="16"/>
        <v>0</v>
      </c>
    </row>
    <row r="360" spans="2:8">
      <c r="B360" t="s">
        <v>1261</v>
      </c>
      <c r="C360" t="s">
        <v>1482</v>
      </c>
      <c r="D360" s="13" t="str">
        <f t="shared" si="17"/>
        <v>18-01</v>
      </c>
      <c r="E360" s="1">
        <f>_xlfn.IFNA(VLOOKUP('Comp X - UP'!B360,'Urban Plastix Holds'!$I$36:$T$433,12,0),0)</f>
        <v>0</v>
      </c>
      <c r="G360" s="2">
        <f t="shared" si="15"/>
        <v>0</v>
      </c>
      <c r="H360" s="2">
        <f t="shared" si="16"/>
        <v>0</v>
      </c>
    </row>
    <row r="361" spans="2:8">
      <c r="B361" t="s">
        <v>1261</v>
      </c>
      <c r="C361" t="s">
        <v>1482</v>
      </c>
      <c r="D361" s="12" t="str">
        <f t="shared" si="17"/>
        <v>Color Code</v>
      </c>
      <c r="E361" s="1" t="e">
        <f>_xlfn.IFNA(VLOOKUP('Comp X - UP'!B361,'Urban Plastix Holds'!$I$36:$T$433,13,0),0)</f>
        <v>#REF!</v>
      </c>
      <c r="G361" s="2" t="e">
        <f t="shared" si="15"/>
        <v>#REF!</v>
      </c>
      <c r="H361" s="2">
        <f t="shared" si="16"/>
        <v>0</v>
      </c>
    </row>
    <row r="362" spans="2:8">
      <c r="B362" t="s">
        <v>1263</v>
      </c>
      <c r="C362" t="s">
        <v>1483</v>
      </c>
      <c r="D362" s="5" t="str">
        <f t="shared" si="17"/>
        <v>11-12</v>
      </c>
      <c r="E362" s="1">
        <f>_xlfn.IFNA(VLOOKUP('Comp X - UP'!B362,'Urban Plastix Holds'!$I$36:$T$433,5,0),0)</f>
        <v>0</v>
      </c>
      <c r="G362" s="2">
        <f t="shared" si="15"/>
        <v>0</v>
      </c>
      <c r="H362" s="2">
        <f t="shared" si="16"/>
        <v>0</v>
      </c>
    </row>
    <row r="363" spans="2:8">
      <c r="B363" t="s">
        <v>1263</v>
      </c>
      <c r="C363" t="s">
        <v>1483</v>
      </c>
      <c r="D363" s="6" t="str">
        <f t="shared" si="17"/>
        <v>14-01</v>
      </c>
      <c r="E363" s="1">
        <f>_xlfn.IFNA(VLOOKUP('Comp X - UP'!B363,'Urban Plastix Holds'!$I$36:$T$433,6,0),0)</f>
        <v>0</v>
      </c>
      <c r="G363" s="2">
        <f t="shared" si="15"/>
        <v>0</v>
      </c>
      <c r="H363" s="2">
        <f t="shared" si="16"/>
        <v>0</v>
      </c>
    </row>
    <row r="364" spans="2:8">
      <c r="B364" t="s">
        <v>1263</v>
      </c>
      <c r="C364" t="s">
        <v>1483</v>
      </c>
      <c r="D364" s="7" t="str">
        <f t="shared" si="17"/>
        <v>15-12</v>
      </c>
      <c r="E364" s="1">
        <f>_xlfn.IFNA(VLOOKUP('Comp X - UP'!B364,'Urban Plastix Holds'!$I$36:$T$433,7,0),0)</f>
        <v>0</v>
      </c>
      <c r="G364" s="2">
        <f t="shared" si="15"/>
        <v>0</v>
      </c>
      <c r="H364" s="2">
        <f t="shared" si="16"/>
        <v>0</v>
      </c>
    </row>
    <row r="365" spans="2:8">
      <c r="B365" t="s">
        <v>1263</v>
      </c>
      <c r="C365" t="s">
        <v>1483</v>
      </c>
      <c r="D365" s="8" t="str">
        <f t="shared" si="17"/>
        <v>16-16</v>
      </c>
      <c r="E365" s="1">
        <f>_xlfn.IFNA(VLOOKUP('Comp X - UP'!B365,'Urban Plastix Holds'!$I$36:$T$433,8,0),0)</f>
        <v>0</v>
      </c>
      <c r="G365" s="2">
        <f t="shared" si="15"/>
        <v>0</v>
      </c>
      <c r="H365" s="2">
        <f t="shared" si="16"/>
        <v>0</v>
      </c>
    </row>
    <row r="366" spans="2:8">
      <c r="B366" t="s">
        <v>1263</v>
      </c>
      <c r="C366" t="s">
        <v>1483</v>
      </c>
      <c r="D366" s="9" t="str">
        <f t="shared" si="17"/>
        <v>13-01</v>
      </c>
      <c r="E366" s="1">
        <f>_xlfn.IFNA(VLOOKUP('Comp X - UP'!B366,'Urban Plastix Holds'!$I$36:$T$433,9,0),0)</f>
        <v>0</v>
      </c>
      <c r="G366" s="2">
        <f t="shared" si="15"/>
        <v>0</v>
      </c>
      <c r="H366" s="2">
        <f t="shared" si="16"/>
        <v>0</v>
      </c>
    </row>
    <row r="367" spans="2:8">
      <c r="B367" t="s">
        <v>1263</v>
      </c>
      <c r="C367" t="s">
        <v>1483</v>
      </c>
      <c r="D367" s="10" t="str">
        <f t="shared" si="17"/>
        <v>07-13</v>
      </c>
      <c r="E367" s="1">
        <f>_xlfn.IFNA(VLOOKUP('Comp X - UP'!B367,'Urban Plastix Holds'!$I$36:$T$433,10,0),0)</f>
        <v>0</v>
      </c>
      <c r="G367" s="2">
        <f t="shared" si="15"/>
        <v>0</v>
      </c>
      <c r="H367" s="2">
        <f t="shared" si="16"/>
        <v>0</v>
      </c>
    </row>
    <row r="368" spans="2:8">
      <c r="B368" t="s">
        <v>1263</v>
      </c>
      <c r="C368" t="s">
        <v>1483</v>
      </c>
      <c r="D368" s="11" t="str">
        <f t="shared" si="17"/>
        <v>11-26</v>
      </c>
      <c r="E368" s="1">
        <f>_xlfn.IFNA(VLOOKUP('Comp X - UP'!B368,'Urban Plastix Holds'!$I$36:$T$433,11,0),0)</f>
        <v>0</v>
      </c>
      <c r="G368" s="2">
        <f t="shared" si="15"/>
        <v>0</v>
      </c>
      <c r="H368" s="2">
        <f t="shared" si="16"/>
        <v>0</v>
      </c>
    </row>
    <row r="369" spans="2:8">
      <c r="B369" t="s">
        <v>1263</v>
      </c>
      <c r="C369" t="s">
        <v>1483</v>
      </c>
      <c r="D369" s="13" t="str">
        <f t="shared" si="17"/>
        <v>18-01</v>
      </c>
      <c r="E369" s="1">
        <f>_xlfn.IFNA(VLOOKUP('Comp X - UP'!B369,'Urban Plastix Holds'!$I$36:$T$433,12,0),0)</f>
        <v>0</v>
      </c>
      <c r="G369" s="2">
        <f t="shared" si="15"/>
        <v>0</v>
      </c>
      <c r="H369" s="2">
        <f t="shared" si="16"/>
        <v>0</v>
      </c>
    </row>
    <row r="370" spans="2:8">
      <c r="B370" t="s">
        <v>1263</v>
      </c>
      <c r="C370" t="s">
        <v>1483</v>
      </c>
      <c r="D370" s="12" t="str">
        <f t="shared" si="17"/>
        <v>Color Code</v>
      </c>
      <c r="E370" s="1" t="e">
        <f>_xlfn.IFNA(VLOOKUP('Comp X - UP'!B370,'Urban Plastix Holds'!$I$36:$T$433,13,0),0)</f>
        <v>#REF!</v>
      </c>
      <c r="G370" s="2" t="e">
        <f t="shared" si="15"/>
        <v>#REF!</v>
      </c>
      <c r="H370" s="2">
        <f t="shared" si="16"/>
        <v>0</v>
      </c>
    </row>
    <row r="371" spans="2:8">
      <c r="B371" t="s">
        <v>1265</v>
      </c>
      <c r="C371" t="s">
        <v>1484</v>
      </c>
      <c r="D371" s="5" t="str">
        <f t="shared" si="17"/>
        <v>11-12</v>
      </c>
      <c r="E371" s="1">
        <f>_xlfn.IFNA(VLOOKUP('Comp X - UP'!B371,'Urban Plastix Holds'!$I$36:$T$433,5,0),0)</f>
        <v>0</v>
      </c>
      <c r="G371" s="2">
        <f t="shared" si="15"/>
        <v>0</v>
      </c>
      <c r="H371" s="2">
        <f t="shared" si="16"/>
        <v>0</v>
      </c>
    </row>
    <row r="372" spans="2:8">
      <c r="B372" t="s">
        <v>1265</v>
      </c>
      <c r="C372" t="s">
        <v>1484</v>
      </c>
      <c r="D372" s="6" t="str">
        <f t="shared" si="17"/>
        <v>14-01</v>
      </c>
      <c r="E372" s="1">
        <f>_xlfn.IFNA(VLOOKUP('Comp X - UP'!B372,'Urban Plastix Holds'!$I$36:$T$433,6,0),0)</f>
        <v>0</v>
      </c>
      <c r="G372" s="2">
        <f t="shared" si="15"/>
        <v>0</v>
      </c>
      <c r="H372" s="2">
        <f t="shared" si="16"/>
        <v>0</v>
      </c>
    </row>
    <row r="373" spans="2:8">
      <c r="B373" t="s">
        <v>1265</v>
      </c>
      <c r="C373" t="s">
        <v>1484</v>
      </c>
      <c r="D373" s="7" t="str">
        <f t="shared" si="17"/>
        <v>15-12</v>
      </c>
      <c r="E373" s="1">
        <f>_xlfn.IFNA(VLOOKUP('Comp X - UP'!B373,'Urban Plastix Holds'!$I$36:$T$433,7,0),0)</f>
        <v>0</v>
      </c>
      <c r="G373" s="2">
        <f t="shared" si="15"/>
        <v>0</v>
      </c>
      <c r="H373" s="2">
        <f t="shared" si="16"/>
        <v>0</v>
      </c>
    </row>
    <row r="374" spans="2:8">
      <c r="B374" t="s">
        <v>1265</v>
      </c>
      <c r="C374" t="s">
        <v>1484</v>
      </c>
      <c r="D374" s="8" t="str">
        <f t="shared" si="17"/>
        <v>16-16</v>
      </c>
      <c r="E374" s="1">
        <f>_xlfn.IFNA(VLOOKUP('Comp X - UP'!B374,'Urban Plastix Holds'!$I$36:$T$433,8,0),0)</f>
        <v>0</v>
      </c>
      <c r="G374" s="2">
        <f t="shared" si="15"/>
        <v>0</v>
      </c>
      <c r="H374" s="2">
        <f t="shared" si="16"/>
        <v>0</v>
      </c>
    </row>
    <row r="375" spans="2:8">
      <c r="B375" t="s">
        <v>1265</v>
      </c>
      <c r="C375" t="s">
        <v>1484</v>
      </c>
      <c r="D375" s="9" t="str">
        <f t="shared" si="17"/>
        <v>13-01</v>
      </c>
      <c r="E375" s="1">
        <f>_xlfn.IFNA(VLOOKUP('Comp X - UP'!B375,'Urban Plastix Holds'!$I$36:$T$433,9,0),0)</f>
        <v>0</v>
      </c>
      <c r="G375" s="2">
        <f t="shared" si="15"/>
        <v>0</v>
      </c>
      <c r="H375" s="2">
        <f t="shared" si="16"/>
        <v>0</v>
      </c>
    </row>
    <row r="376" spans="2:8">
      <c r="B376" t="s">
        <v>1265</v>
      </c>
      <c r="C376" t="s">
        <v>1484</v>
      </c>
      <c r="D376" s="10" t="str">
        <f t="shared" si="17"/>
        <v>07-13</v>
      </c>
      <c r="E376" s="1">
        <f>_xlfn.IFNA(VLOOKUP('Comp X - UP'!B376,'Urban Plastix Holds'!$I$36:$T$433,10,0),0)</f>
        <v>0</v>
      </c>
      <c r="G376" s="2">
        <f t="shared" si="15"/>
        <v>0</v>
      </c>
      <c r="H376" s="2">
        <f t="shared" si="16"/>
        <v>0</v>
      </c>
    </row>
    <row r="377" spans="2:8">
      <c r="B377" t="s">
        <v>1265</v>
      </c>
      <c r="C377" t="s">
        <v>1484</v>
      </c>
      <c r="D377" s="11" t="str">
        <f t="shared" si="17"/>
        <v>11-26</v>
      </c>
      <c r="E377" s="1">
        <f>_xlfn.IFNA(VLOOKUP('Comp X - UP'!B377,'Urban Plastix Holds'!$I$36:$T$433,11,0),0)</f>
        <v>0</v>
      </c>
      <c r="G377" s="2">
        <f t="shared" si="15"/>
        <v>0</v>
      </c>
      <c r="H377" s="2">
        <f t="shared" si="16"/>
        <v>0</v>
      </c>
    </row>
    <row r="378" spans="2:8">
      <c r="B378" t="s">
        <v>1265</v>
      </c>
      <c r="C378" t="s">
        <v>1484</v>
      </c>
      <c r="D378" s="13" t="str">
        <f t="shared" si="17"/>
        <v>18-01</v>
      </c>
      <c r="E378" s="1">
        <f>_xlfn.IFNA(VLOOKUP('Comp X - UP'!B378,'Urban Plastix Holds'!$I$36:$T$433,12,0),0)</f>
        <v>0</v>
      </c>
      <c r="G378" s="2">
        <f t="shared" si="15"/>
        <v>0</v>
      </c>
      <c r="H378" s="2">
        <f t="shared" si="16"/>
        <v>0</v>
      </c>
    </row>
    <row r="379" spans="2:8">
      <c r="B379" t="s">
        <v>1265</v>
      </c>
      <c r="C379" t="s">
        <v>1484</v>
      </c>
      <c r="D379" s="12" t="str">
        <f t="shared" si="17"/>
        <v>Color Code</v>
      </c>
      <c r="E379" s="1" t="e">
        <f>_xlfn.IFNA(VLOOKUP('Comp X - UP'!B379,'Urban Plastix Holds'!$I$36:$T$433,13,0),0)</f>
        <v>#REF!</v>
      </c>
      <c r="G379" s="2" t="e">
        <f t="shared" si="15"/>
        <v>#REF!</v>
      </c>
      <c r="H379" s="2">
        <f t="shared" si="16"/>
        <v>0</v>
      </c>
    </row>
    <row r="380" spans="2:8">
      <c r="B380" t="s">
        <v>1266</v>
      </c>
      <c r="C380" t="s">
        <v>1485</v>
      </c>
      <c r="D380" s="5" t="str">
        <f t="shared" si="17"/>
        <v>11-12</v>
      </c>
      <c r="E380" s="1">
        <f>_xlfn.IFNA(VLOOKUP('Comp X - UP'!B380,'Urban Plastix Holds'!$I$36:$T$433,5,0),0)</f>
        <v>0</v>
      </c>
      <c r="G380" s="2">
        <f t="shared" si="15"/>
        <v>0</v>
      </c>
      <c r="H380" s="2">
        <f t="shared" si="16"/>
        <v>0</v>
      </c>
    </row>
    <row r="381" spans="2:8">
      <c r="B381" t="s">
        <v>1266</v>
      </c>
      <c r="C381" t="s">
        <v>1485</v>
      </c>
      <c r="D381" s="6" t="str">
        <f t="shared" si="17"/>
        <v>14-01</v>
      </c>
      <c r="E381" s="1">
        <f>_xlfn.IFNA(VLOOKUP('Comp X - UP'!B381,'Urban Plastix Holds'!$I$36:$T$433,6,0),0)</f>
        <v>0</v>
      </c>
      <c r="G381" s="2">
        <f t="shared" si="15"/>
        <v>0</v>
      </c>
      <c r="H381" s="2">
        <f t="shared" si="16"/>
        <v>0</v>
      </c>
    </row>
    <row r="382" spans="2:8">
      <c r="B382" t="s">
        <v>1266</v>
      </c>
      <c r="C382" t="s">
        <v>1485</v>
      </c>
      <c r="D382" s="7" t="str">
        <f t="shared" si="17"/>
        <v>15-12</v>
      </c>
      <c r="E382" s="1">
        <f>_xlfn.IFNA(VLOOKUP('Comp X - UP'!B382,'Urban Plastix Holds'!$I$36:$T$433,7,0),0)</f>
        <v>0</v>
      </c>
      <c r="G382" s="2">
        <f t="shared" si="15"/>
        <v>0</v>
      </c>
      <c r="H382" s="2">
        <f t="shared" si="16"/>
        <v>0</v>
      </c>
    </row>
    <row r="383" spans="2:8">
      <c r="B383" t="s">
        <v>1266</v>
      </c>
      <c r="C383" t="s">
        <v>1485</v>
      </c>
      <c r="D383" s="8" t="str">
        <f t="shared" si="17"/>
        <v>16-16</v>
      </c>
      <c r="E383" s="1">
        <f>_xlfn.IFNA(VLOOKUP('Comp X - UP'!B383,'Urban Plastix Holds'!$I$36:$T$433,8,0),0)</f>
        <v>0</v>
      </c>
      <c r="G383" s="2">
        <f t="shared" si="15"/>
        <v>0</v>
      </c>
      <c r="H383" s="2">
        <f t="shared" si="16"/>
        <v>0</v>
      </c>
    </row>
    <row r="384" spans="2:8">
      <c r="B384" t="s">
        <v>1266</v>
      </c>
      <c r="C384" t="s">
        <v>1485</v>
      </c>
      <c r="D384" s="9" t="str">
        <f t="shared" si="17"/>
        <v>13-01</v>
      </c>
      <c r="E384" s="1">
        <f>_xlfn.IFNA(VLOOKUP('Comp X - UP'!B384,'Urban Plastix Holds'!$I$36:$T$433,9,0),0)</f>
        <v>0</v>
      </c>
      <c r="G384" s="2">
        <f t="shared" si="15"/>
        <v>0</v>
      </c>
      <c r="H384" s="2">
        <f t="shared" si="16"/>
        <v>0</v>
      </c>
    </row>
    <row r="385" spans="2:8">
      <c r="B385" t="s">
        <v>1266</v>
      </c>
      <c r="C385" t="s">
        <v>1485</v>
      </c>
      <c r="D385" s="10" t="str">
        <f t="shared" si="17"/>
        <v>07-13</v>
      </c>
      <c r="E385" s="1">
        <f>_xlfn.IFNA(VLOOKUP('Comp X - UP'!B385,'Urban Plastix Holds'!$I$36:$T$433,10,0),0)</f>
        <v>0</v>
      </c>
      <c r="G385" s="2">
        <f t="shared" si="15"/>
        <v>0</v>
      </c>
      <c r="H385" s="2">
        <f t="shared" si="16"/>
        <v>0</v>
      </c>
    </row>
    <row r="386" spans="2:8">
      <c r="B386" t="s">
        <v>1266</v>
      </c>
      <c r="C386" t="s">
        <v>1485</v>
      </c>
      <c r="D386" s="11" t="str">
        <f t="shared" si="17"/>
        <v>11-26</v>
      </c>
      <c r="E386" s="1">
        <f>_xlfn.IFNA(VLOOKUP('Comp X - UP'!B386,'Urban Plastix Holds'!$I$36:$T$433,11,0),0)</f>
        <v>0</v>
      </c>
      <c r="G386" s="2">
        <f t="shared" si="15"/>
        <v>0</v>
      </c>
      <c r="H386" s="2">
        <f t="shared" si="16"/>
        <v>0</v>
      </c>
    </row>
    <row r="387" spans="2:8">
      <c r="B387" t="s">
        <v>1266</v>
      </c>
      <c r="C387" t="s">
        <v>1485</v>
      </c>
      <c r="D387" s="13" t="str">
        <f t="shared" si="17"/>
        <v>18-01</v>
      </c>
      <c r="E387" s="1">
        <f>_xlfn.IFNA(VLOOKUP('Comp X - UP'!B387,'Urban Plastix Holds'!$I$36:$T$433,12,0),0)</f>
        <v>0</v>
      </c>
      <c r="G387" s="2">
        <f t="shared" ref="G387:G450" si="18">E387*F387</f>
        <v>0</v>
      </c>
      <c r="H387" s="2">
        <f t="shared" ref="H387:H450" si="19">IF($S$11="Y",G387*0.15,0)</f>
        <v>0</v>
      </c>
    </row>
    <row r="388" spans="2:8">
      <c r="B388" t="s">
        <v>1266</v>
      </c>
      <c r="C388" t="s">
        <v>1485</v>
      </c>
      <c r="D388" s="12" t="str">
        <f t="shared" si="17"/>
        <v>Color Code</v>
      </c>
      <c r="E388" s="1" t="e">
        <f>_xlfn.IFNA(VLOOKUP('Comp X - UP'!B388,'Urban Plastix Holds'!$I$36:$T$433,13,0),0)</f>
        <v>#REF!</v>
      </c>
      <c r="G388" s="2" t="e">
        <f t="shared" si="18"/>
        <v>#REF!</v>
      </c>
      <c r="H388" s="2">
        <f t="shared" si="19"/>
        <v>0</v>
      </c>
    </row>
    <row r="389" spans="2:8">
      <c r="B389" t="s">
        <v>1267</v>
      </c>
      <c r="C389" t="s">
        <v>1486</v>
      </c>
      <c r="D389" s="5" t="str">
        <f t="shared" si="17"/>
        <v>11-12</v>
      </c>
      <c r="E389" s="1">
        <f>_xlfn.IFNA(VLOOKUP('Comp X - UP'!B389,'Urban Plastix Holds'!$I$36:$T$433,5,0),0)</f>
        <v>0</v>
      </c>
      <c r="G389" s="2">
        <f t="shared" si="18"/>
        <v>0</v>
      </c>
      <c r="H389" s="2">
        <f t="shared" si="19"/>
        <v>0</v>
      </c>
    </row>
    <row r="390" spans="2:8">
      <c r="B390" t="s">
        <v>1267</v>
      </c>
      <c r="C390" t="s">
        <v>1486</v>
      </c>
      <c r="D390" s="6" t="str">
        <f t="shared" si="17"/>
        <v>14-01</v>
      </c>
      <c r="E390" s="1">
        <f>_xlfn.IFNA(VLOOKUP('Comp X - UP'!B390,'Urban Plastix Holds'!$I$36:$T$433,6,0),0)</f>
        <v>0</v>
      </c>
      <c r="G390" s="2">
        <f t="shared" si="18"/>
        <v>0</v>
      </c>
      <c r="H390" s="2">
        <f t="shared" si="19"/>
        <v>0</v>
      </c>
    </row>
    <row r="391" spans="2:8">
      <c r="B391" t="s">
        <v>1267</v>
      </c>
      <c r="C391" t="s">
        <v>1486</v>
      </c>
      <c r="D391" s="7" t="str">
        <f t="shared" si="17"/>
        <v>15-12</v>
      </c>
      <c r="E391" s="1">
        <f>_xlfn.IFNA(VLOOKUP('Comp X - UP'!B391,'Urban Plastix Holds'!$I$36:$T$433,7,0),0)</f>
        <v>0</v>
      </c>
      <c r="G391" s="2">
        <f t="shared" si="18"/>
        <v>0</v>
      </c>
      <c r="H391" s="2">
        <f t="shared" si="19"/>
        <v>0</v>
      </c>
    </row>
    <row r="392" spans="2:8">
      <c r="B392" t="s">
        <v>1267</v>
      </c>
      <c r="C392" t="s">
        <v>1486</v>
      </c>
      <c r="D392" s="8" t="str">
        <f t="shared" si="17"/>
        <v>16-16</v>
      </c>
      <c r="E392" s="1">
        <f>_xlfn.IFNA(VLOOKUP('Comp X - UP'!B392,'Urban Plastix Holds'!$I$36:$T$433,8,0),0)</f>
        <v>0</v>
      </c>
      <c r="G392" s="2">
        <f t="shared" si="18"/>
        <v>0</v>
      </c>
      <c r="H392" s="2">
        <f t="shared" si="19"/>
        <v>0</v>
      </c>
    </row>
    <row r="393" spans="2:8">
      <c r="B393" t="s">
        <v>1267</v>
      </c>
      <c r="C393" t="s">
        <v>1486</v>
      </c>
      <c r="D393" s="9" t="str">
        <f t="shared" si="17"/>
        <v>13-01</v>
      </c>
      <c r="E393" s="1">
        <f>_xlfn.IFNA(VLOOKUP('Comp X - UP'!B393,'Urban Plastix Holds'!$I$36:$T$433,9,0),0)</f>
        <v>0</v>
      </c>
      <c r="G393" s="2">
        <f t="shared" si="18"/>
        <v>0</v>
      </c>
      <c r="H393" s="2">
        <f t="shared" si="19"/>
        <v>0</v>
      </c>
    </row>
    <row r="394" spans="2:8">
      <c r="B394" t="s">
        <v>1267</v>
      </c>
      <c r="C394" t="s">
        <v>1486</v>
      </c>
      <c r="D394" s="10" t="str">
        <f t="shared" si="17"/>
        <v>07-13</v>
      </c>
      <c r="E394" s="1">
        <f>_xlfn.IFNA(VLOOKUP('Comp X - UP'!B394,'Urban Plastix Holds'!$I$36:$T$433,10,0),0)</f>
        <v>0</v>
      </c>
      <c r="G394" s="2">
        <f t="shared" si="18"/>
        <v>0</v>
      </c>
      <c r="H394" s="2">
        <f t="shared" si="19"/>
        <v>0</v>
      </c>
    </row>
    <row r="395" spans="2:8">
      <c r="B395" t="s">
        <v>1267</v>
      </c>
      <c r="C395" t="s">
        <v>1486</v>
      </c>
      <c r="D395" s="11" t="str">
        <f t="shared" ref="D395:D458" si="20">D386</f>
        <v>11-26</v>
      </c>
      <c r="E395" s="1">
        <f>_xlfn.IFNA(VLOOKUP('Comp X - UP'!B395,'Urban Plastix Holds'!$I$36:$T$433,11,0),0)</f>
        <v>0</v>
      </c>
      <c r="G395" s="2">
        <f t="shared" si="18"/>
        <v>0</v>
      </c>
      <c r="H395" s="2">
        <f t="shared" si="19"/>
        <v>0</v>
      </c>
    </row>
    <row r="396" spans="2:8">
      <c r="B396" t="s">
        <v>1267</v>
      </c>
      <c r="C396" t="s">
        <v>1486</v>
      </c>
      <c r="D396" s="13" t="str">
        <f t="shared" si="20"/>
        <v>18-01</v>
      </c>
      <c r="E396" s="1">
        <f>_xlfn.IFNA(VLOOKUP('Comp X - UP'!B396,'Urban Plastix Holds'!$I$36:$T$433,12,0),0)</f>
        <v>0</v>
      </c>
      <c r="G396" s="2">
        <f t="shared" si="18"/>
        <v>0</v>
      </c>
      <c r="H396" s="2">
        <f t="shared" si="19"/>
        <v>0</v>
      </c>
    </row>
    <row r="397" spans="2:8">
      <c r="B397" t="s">
        <v>1267</v>
      </c>
      <c r="C397" t="s">
        <v>1486</v>
      </c>
      <c r="D397" s="12" t="str">
        <f t="shared" si="20"/>
        <v>Color Code</v>
      </c>
      <c r="E397" s="1" t="e">
        <f>_xlfn.IFNA(VLOOKUP('Comp X - UP'!B397,'Urban Plastix Holds'!$I$36:$T$433,13,0),0)</f>
        <v>#REF!</v>
      </c>
      <c r="G397" s="2" t="e">
        <f t="shared" si="18"/>
        <v>#REF!</v>
      </c>
      <c r="H397" s="2">
        <f t="shared" si="19"/>
        <v>0</v>
      </c>
    </row>
    <row r="398" spans="2:8">
      <c r="B398" t="s">
        <v>1269</v>
      </c>
      <c r="C398" t="s">
        <v>1487</v>
      </c>
      <c r="D398" s="5" t="str">
        <f t="shared" si="20"/>
        <v>11-12</v>
      </c>
      <c r="E398" s="1">
        <f>_xlfn.IFNA(VLOOKUP('Comp X - UP'!B398,'Urban Plastix Holds'!$I$36:$T$433,5,0),0)</f>
        <v>0</v>
      </c>
      <c r="G398" s="2">
        <f t="shared" si="18"/>
        <v>0</v>
      </c>
      <c r="H398" s="2">
        <f t="shared" si="19"/>
        <v>0</v>
      </c>
    </row>
    <row r="399" spans="2:8">
      <c r="B399" t="s">
        <v>1269</v>
      </c>
      <c r="C399" t="s">
        <v>1487</v>
      </c>
      <c r="D399" s="6" t="str">
        <f t="shared" si="20"/>
        <v>14-01</v>
      </c>
      <c r="E399" s="1">
        <f>_xlfn.IFNA(VLOOKUP('Comp X - UP'!B399,'Urban Plastix Holds'!$I$36:$T$433,6,0),0)</f>
        <v>0</v>
      </c>
      <c r="G399" s="2">
        <f t="shared" si="18"/>
        <v>0</v>
      </c>
      <c r="H399" s="2">
        <f t="shared" si="19"/>
        <v>0</v>
      </c>
    </row>
    <row r="400" spans="2:8">
      <c r="B400" t="s">
        <v>1269</v>
      </c>
      <c r="C400" t="s">
        <v>1487</v>
      </c>
      <c r="D400" s="7" t="str">
        <f t="shared" si="20"/>
        <v>15-12</v>
      </c>
      <c r="E400" s="1">
        <f>_xlfn.IFNA(VLOOKUP('Comp X - UP'!B400,'Urban Plastix Holds'!$I$36:$T$433,7,0),0)</f>
        <v>0</v>
      </c>
      <c r="G400" s="2">
        <f t="shared" si="18"/>
        <v>0</v>
      </c>
      <c r="H400" s="2">
        <f t="shared" si="19"/>
        <v>0</v>
      </c>
    </row>
    <row r="401" spans="2:8">
      <c r="B401" t="s">
        <v>1269</v>
      </c>
      <c r="C401" t="s">
        <v>1487</v>
      </c>
      <c r="D401" s="8" t="str">
        <f t="shared" si="20"/>
        <v>16-16</v>
      </c>
      <c r="E401" s="1">
        <f>_xlfn.IFNA(VLOOKUP('Comp X - UP'!B401,'Urban Plastix Holds'!$I$36:$T$433,8,0),0)</f>
        <v>0</v>
      </c>
      <c r="G401" s="2">
        <f t="shared" si="18"/>
        <v>0</v>
      </c>
      <c r="H401" s="2">
        <f t="shared" si="19"/>
        <v>0</v>
      </c>
    </row>
    <row r="402" spans="2:8">
      <c r="B402" t="s">
        <v>1269</v>
      </c>
      <c r="C402" t="s">
        <v>1487</v>
      </c>
      <c r="D402" s="9" t="str">
        <f t="shared" si="20"/>
        <v>13-01</v>
      </c>
      <c r="E402" s="1">
        <f>_xlfn.IFNA(VLOOKUP('Comp X - UP'!B402,'Urban Plastix Holds'!$I$36:$T$433,9,0),0)</f>
        <v>0</v>
      </c>
      <c r="G402" s="2">
        <f t="shared" si="18"/>
        <v>0</v>
      </c>
      <c r="H402" s="2">
        <f t="shared" si="19"/>
        <v>0</v>
      </c>
    </row>
    <row r="403" spans="2:8">
      <c r="B403" t="s">
        <v>1269</v>
      </c>
      <c r="C403" t="s">
        <v>1487</v>
      </c>
      <c r="D403" s="10" t="str">
        <f t="shared" si="20"/>
        <v>07-13</v>
      </c>
      <c r="E403" s="1">
        <f>_xlfn.IFNA(VLOOKUP('Comp X - UP'!B403,'Urban Plastix Holds'!$I$36:$T$433,10,0),0)</f>
        <v>0</v>
      </c>
      <c r="G403" s="2">
        <f t="shared" si="18"/>
        <v>0</v>
      </c>
      <c r="H403" s="2">
        <f t="shared" si="19"/>
        <v>0</v>
      </c>
    </row>
    <row r="404" spans="2:8">
      <c r="B404" t="s">
        <v>1269</v>
      </c>
      <c r="C404" t="s">
        <v>1487</v>
      </c>
      <c r="D404" s="11" t="str">
        <f t="shared" si="20"/>
        <v>11-26</v>
      </c>
      <c r="E404" s="1">
        <f>_xlfn.IFNA(VLOOKUP('Comp X - UP'!B404,'Urban Plastix Holds'!$I$36:$T$433,11,0),0)</f>
        <v>0</v>
      </c>
      <c r="G404" s="2">
        <f t="shared" si="18"/>
        <v>0</v>
      </c>
      <c r="H404" s="2">
        <f t="shared" si="19"/>
        <v>0</v>
      </c>
    </row>
    <row r="405" spans="2:8">
      <c r="B405" t="s">
        <v>1269</v>
      </c>
      <c r="C405" t="s">
        <v>1487</v>
      </c>
      <c r="D405" s="13" t="str">
        <f t="shared" si="20"/>
        <v>18-01</v>
      </c>
      <c r="E405" s="1">
        <f>_xlfn.IFNA(VLOOKUP('Comp X - UP'!B405,'Urban Plastix Holds'!$I$36:$T$433,12,0),0)</f>
        <v>0</v>
      </c>
      <c r="G405" s="2">
        <f t="shared" si="18"/>
        <v>0</v>
      </c>
      <c r="H405" s="2">
        <f t="shared" si="19"/>
        <v>0</v>
      </c>
    </row>
    <row r="406" spans="2:8">
      <c r="B406" t="s">
        <v>1269</v>
      </c>
      <c r="C406" t="s">
        <v>1487</v>
      </c>
      <c r="D406" s="12" t="str">
        <f t="shared" si="20"/>
        <v>Color Code</v>
      </c>
      <c r="E406" s="1" t="e">
        <f>_xlfn.IFNA(VLOOKUP('Comp X - UP'!B406,'Urban Plastix Holds'!$I$36:$T$433,13,0),0)</f>
        <v>#REF!</v>
      </c>
      <c r="G406" s="2" t="e">
        <f t="shared" si="18"/>
        <v>#REF!</v>
      </c>
      <c r="H406" s="2">
        <f t="shared" si="19"/>
        <v>0</v>
      </c>
    </row>
    <row r="407" spans="2:8">
      <c r="B407" t="s">
        <v>1271</v>
      </c>
      <c r="C407" t="s">
        <v>1488</v>
      </c>
      <c r="D407" s="5" t="str">
        <f t="shared" si="20"/>
        <v>11-12</v>
      </c>
      <c r="E407" s="1">
        <f>_xlfn.IFNA(VLOOKUP('Comp X - UP'!B407,'Urban Plastix Holds'!$I$36:$T$433,5,0),0)</f>
        <v>0</v>
      </c>
      <c r="G407" s="2">
        <f t="shared" si="18"/>
        <v>0</v>
      </c>
      <c r="H407" s="2">
        <f t="shared" si="19"/>
        <v>0</v>
      </c>
    </row>
    <row r="408" spans="2:8">
      <c r="B408" t="s">
        <v>1271</v>
      </c>
      <c r="C408" t="s">
        <v>1488</v>
      </c>
      <c r="D408" s="6" t="str">
        <f t="shared" si="20"/>
        <v>14-01</v>
      </c>
      <c r="E408" s="1">
        <f>_xlfn.IFNA(VLOOKUP('Comp X - UP'!B408,'Urban Plastix Holds'!$I$36:$T$433,6,0),0)</f>
        <v>0</v>
      </c>
      <c r="G408" s="2">
        <f t="shared" si="18"/>
        <v>0</v>
      </c>
      <c r="H408" s="2">
        <f t="shared" si="19"/>
        <v>0</v>
      </c>
    </row>
    <row r="409" spans="2:8">
      <c r="B409" t="s">
        <v>1271</v>
      </c>
      <c r="C409" t="s">
        <v>1488</v>
      </c>
      <c r="D409" s="7" t="str">
        <f t="shared" si="20"/>
        <v>15-12</v>
      </c>
      <c r="E409" s="1">
        <f>_xlfn.IFNA(VLOOKUP('Comp X - UP'!B409,'Urban Plastix Holds'!$I$36:$T$433,7,0),0)</f>
        <v>0</v>
      </c>
      <c r="G409" s="2">
        <f t="shared" si="18"/>
        <v>0</v>
      </c>
      <c r="H409" s="2">
        <f t="shared" si="19"/>
        <v>0</v>
      </c>
    </row>
    <row r="410" spans="2:8">
      <c r="B410" t="s">
        <v>1271</v>
      </c>
      <c r="C410" t="s">
        <v>1488</v>
      </c>
      <c r="D410" s="8" t="str">
        <f t="shared" si="20"/>
        <v>16-16</v>
      </c>
      <c r="E410" s="1">
        <f>_xlfn.IFNA(VLOOKUP('Comp X - UP'!B410,'Urban Plastix Holds'!$I$36:$T$433,8,0),0)</f>
        <v>0</v>
      </c>
      <c r="G410" s="2">
        <f t="shared" si="18"/>
        <v>0</v>
      </c>
      <c r="H410" s="2">
        <f t="shared" si="19"/>
        <v>0</v>
      </c>
    </row>
    <row r="411" spans="2:8">
      <c r="B411" t="s">
        <v>1271</v>
      </c>
      <c r="C411" t="s">
        <v>1488</v>
      </c>
      <c r="D411" s="9" t="str">
        <f t="shared" si="20"/>
        <v>13-01</v>
      </c>
      <c r="E411" s="1">
        <f>_xlfn.IFNA(VLOOKUP('Comp X - UP'!B411,'Urban Plastix Holds'!$I$36:$T$433,9,0),0)</f>
        <v>0</v>
      </c>
      <c r="G411" s="2">
        <f t="shared" si="18"/>
        <v>0</v>
      </c>
      <c r="H411" s="2">
        <f t="shared" si="19"/>
        <v>0</v>
      </c>
    </row>
    <row r="412" spans="2:8">
      <c r="B412" t="s">
        <v>1271</v>
      </c>
      <c r="C412" t="s">
        <v>1488</v>
      </c>
      <c r="D412" s="10" t="str">
        <f t="shared" si="20"/>
        <v>07-13</v>
      </c>
      <c r="E412" s="1">
        <f>_xlfn.IFNA(VLOOKUP('Comp X - UP'!B412,'Urban Plastix Holds'!$I$36:$T$433,10,0),0)</f>
        <v>0</v>
      </c>
      <c r="G412" s="2">
        <f t="shared" si="18"/>
        <v>0</v>
      </c>
      <c r="H412" s="2">
        <f t="shared" si="19"/>
        <v>0</v>
      </c>
    </row>
    <row r="413" spans="2:8">
      <c r="B413" t="s">
        <v>1271</v>
      </c>
      <c r="C413" t="s">
        <v>1488</v>
      </c>
      <c r="D413" s="11" t="str">
        <f t="shared" si="20"/>
        <v>11-26</v>
      </c>
      <c r="E413" s="1">
        <f>_xlfn.IFNA(VLOOKUP('Comp X - UP'!B413,'Urban Plastix Holds'!$I$36:$T$433,11,0),0)</f>
        <v>0</v>
      </c>
      <c r="G413" s="2">
        <f t="shared" si="18"/>
        <v>0</v>
      </c>
      <c r="H413" s="2">
        <f t="shared" si="19"/>
        <v>0</v>
      </c>
    </row>
    <row r="414" spans="2:8">
      <c r="B414" t="s">
        <v>1271</v>
      </c>
      <c r="C414" t="s">
        <v>1488</v>
      </c>
      <c r="D414" s="13" t="str">
        <f t="shared" si="20"/>
        <v>18-01</v>
      </c>
      <c r="E414" s="1">
        <f>_xlfn.IFNA(VLOOKUP('Comp X - UP'!B414,'Urban Plastix Holds'!$I$36:$T$433,12,0),0)</f>
        <v>0</v>
      </c>
      <c r="G414" s="2">
        <f t="shared" si="18"/>
        <v>0</v>
      </c>
      <c r="H414" s="2">
        <f t="shared" si="19"/>
        <v>0</v>
      </c>
    </row>
    <row r="415" spans="2:8">
      <c r="B415" t="s">
        <v>1271</v>
      </c>
      <c r="C415" t="s">
        <v>1488</v>
      </c>
      <c r="D415" s="12" t="str">
        <f t="shared" si="20"/>
        <v>Color Code</v>
      </c>
      <c r="E415" s="1" t="e">
        <f>_xlfn.IFNA(VLOOKUP('Comp X - UP'!B415,'Urban Plastix Holds'!$I$36:$T$433,13,0),0)</f>
        <v>#REF!</v>
      </c>
      <c r="G415" s="2" t="e">
        <f t="shared" si="18"/>
        <v>#REF!</v>
      </c>
      <c r="H415" s="2">
        <f t="shared" si="19"/>
        <v>0</v>
      </c>
    </row>
    <row r="416" spans="2:8">
      <c r="B416" t="s">
        <v>1273</v>
      </c>
      <c r="C416" t="s">
        <v>1489</v>
      </c>
      <c r="D416" s="5" t="str">
        <f t="shared" si="20"/>
        <v>11-12</v>
      </c>
      <c r="E416" s="1">
        <f>_xlfn.IFNA(VLOOKUP('Comp X - UP'!B416,'Urban Plastix Holds'!$I$36:$T$433,5,0),0)</f>
        <v>0</v>
      </c>
      <c r="G416" s="2">
        <f t="shared" si="18"/>
        <v>0</v>
      </c>
      <c r="H416" s="2">
        <f t="shared" si="19"/>
        <v>0</v>
      </c>
    </row>
    <row r="417" spans="2:8">
      <c r="B417" t="s">
        <v>1273</v>
      </c>
      <c r="C417" t="s">
        <v>1489</v>
      </c>
      <c r="D417" s="6" t="str">
        <f t="shared" si="20"/>
        <v>14-01</v>
      </c>
      <c r="E417" s="1">
        <f>_xlfn.IFNA(VLOOKUP('Comp X - UP'!B417,'Urban Plastix Holds'!$I$36:$T$433,6,0),0)</f>
        <v>0</v>
      </c>
      <c r="G417" s="2">
        <f t="shared" si="18"/>
        <v>0</v>
      </c>
      <c r="H417" s="2">
        <f t="shared" si="19"/>
        <v>0</v>
      </c>
    </row>
    <row r="418" spans="2:8">
      <c r="B418" t="s">
        <v>1273</v>
      </c>
      <c r="C418" t="s">
        <v>1489</v>
      </c>
      <c r="D418" s="7" t="str">
        <f t="shared" si="20"/>
        <v>15-12</v>
      </c>
      <c r="E418" s="1">
        <f>_xlfn.IFNA(VLOOKUP('Comp X - UP'!B418,'Urban Plastix Holds'!$I$36:$T$433,7,0),0)</f>
        <v>0</v>
      </c>
      <c r="G418" s="2">
        <f t="shared" si="18"/>
        <v>0</v>
      </c>
      <c r="H418" s="2">
        <f t="shared" si="19"/>
        <v>0</v>
      </c>
    </row>
    <row r="419" spans="2:8">
      <c r="B419" t="s">
        <v>1273</v>
      </c>
      <c r="C419" t="s">
        <v>1489</v>
      </c>
      <c r="D419" s="8" t="str">
        <f t="shared" si="20"/>
        <v>16-16</v>
      </c>
      <c r="E419" s="1">
        <f>_xlfn.IFNA(VLOOKUP('Comp X - UP'!B419,'Urban Plastix Holds'!$I$36:$T$433,8,0),0)</f>
        <v>0</v>
      </c>
      <c r="G419" s="2">
        <f t="shared" si="18"/>
        <v>0</v>
      </c>
      <c r="H419" s="2">
        <f t="shared" si="19"/>
        <v>0</v>
      </c>
    </row>
    <row r="420" spans="2:8">
      <c r="B420" t="s">
        <v>1273</v>
      </c>
      <c r="C420" t="s">
        <v>1489</v>
      </c>
      <c r="D420" s="9" t="str">
        <f t="shared" si="20"/>
        <v>13-01</v>
      </c>
      <c r="E420" s="1">
        <f>_xlfn.IFNA(VLOOKUP('Comp X - UP'!B420,'Urban Plastix Holds'!$I$36:$T$433,9,0),0)</f>
        <v>0</v>
      </c>
      <c r="G420" s="2">
        <f t="shared" si="18"/>
        <v>0</v>
      </c>
      <c r="H420" s="2">
        <f t="shared" si="19"/>
        <v>0</v>
      </c>
    </row>
    <row r="421" spans="2:8">
      <c r="B421" t="s">
        <v>1273</v>
      </c>
      <c r="C421" t="s">
        <v>1489</v>
      </c>
      <c r="D421" s="10" t="str">
        <f t="shared" si="20"/>
        <v>07-13</v>
      </c>
      <c r="E421" s="1">
        <f>_xlfn.IFNA(VLOOKUP('Comp X - UP'!B421,'Urban Plastix Holds'!$I$36:$T$433,10,0),0)</f>
        <v>0</v>
      </c>
      <c r="G421" s="2">
        <f t="shared" si="18"/>
        <v>0</v>
      </c>
      <c r="H421" s="2">
        <f t="shared" si="19"/>
        <v>0</v>
      </c>
    </row>
    <row r="422" spans="2:8">
      <c r="B422" t="s">
        <v>1273</v>
      </c>
      <c r="C422" t="s">
        <v>1489</v>
      </c>
      <c r="D422" s="11" t="str">
        <f t="shared" si="20"/>
        <v>11-26</v>
      </c>
      <c r="E422" s="1">
        <f>_xlfn.IFNA(VLOOKUP('Comp X - UP'!B422,'Urban Plastix Holds'!$I$36:$T$433,11,0),0)</f>
        <v>0</v>
      </c>
      <c r="G422" s="2">
        <f t="shared" si="18"/>
        <v>0</v>
      </c>
      <c r="H422" s="2">
        <f t="shared" si="19"/>
        <v>0</v>
      </c>
    </row>
    <row r="423" spans="2:8">
      <c r="B423" t="s">
        <v>1273</v>
      </c>
      <c r="C423" t="s">
        <v>1489</v>
      </c>
      <c r="D423" s="13" t="str">
        <f t="shared" si="20"/>
        <v>18-01</v>
      </c>
      <c r="E423" s="1">
        <f>_xlfn.IFNA(VLOOKUP('Comp X - UP'!B423,'Urban Plastix Holds'!$I$36:$T$433,12,0),0)</f>
        <v>0</v>
      </c>
      <c r="G423" s="2">
        <f t="shared" si="18"/>
        <v>0</v>
      </c>
      <c r="H423" s="2">
        <f t="shared" si="19"/>
        <v>0</v>
      </c>
    </row>
    <row r="424" spans="2:8">
      <c r="B424" t="s">
        <v>1273</v>
      </c>
      <c r="C424" t="s">
        <v>1489</v>
      </c>
      <c r="D424" s="12" t="str">
        <f t="shared" si="20"/>
        <v>Color Code</v>
      </c>
      <c r="E424" s="1" t="e">
        <f>_xlfn.IFNA(VLOOKUP('Comp X - UP'!B424,'Urban Plastix Holds'!$I$36:$T$433,13,0),0)</f>
        <v>#REF!</v>
      </c>
      <c r="G424" s="2" t="e">
        <f t="shared" si="18"/>
        <v>#REF!</v>
      </c>
      <c r="H424" s="2">
        <f t="shared" si="19"/>
        <v>0</v>
      </c>
    </row>
    <row r="425" spans="2:8">
      <c r="B425" t="s">
        <v>1275</v>
      </c>
      <c r="C425" t="s">
        <v>1490</v>
      </c>
      <c r="D425" s="5" t="str">
        <f t="shared" si="20"/>
        <v>11-12</v>
      </c>
      <c r="E425" s="1">
        <f>_xlfn.IFNA(VLOOKUP('Comp X - UP'!B425,'Urban Plastix Holds'!$I$36:$T$433,5,0),0)</f>
        <v>0</v>
      </c>
      <c r="G425" s="2">
        <f t="shared" si="18"/>
        <v>0</v>
      </c>
      <c r="H425" s="2">
        <f t="shared" si="19"/>
        <v>0</v>
      </c>
    </row>
    <row r="426" spans="2:8">
      <c r="B426" t="s">
        <v>1275</v>
      </c>
      <c r="C426" t="s">
        <v>1490</v>
      </c>
      <c r="D426" s="6" t="str">
        <f t="shared" si="20"/>
        <v>14-01</v>
      </c>
      <c r="E426" s="1">
        <f>_xlfn.IFNA(VLOOKUP('Comp X - UP'!B426,'Urban Plastix Holds'!$I$36:$T$433,6,0),0)</f>
        <v>0</v>
      </c>
      <c r="G426" s="2">
        <f t="shared" si="18"/>
        <v>0</v>
      </c>
      <c r="H426" s="2">
        <f t="shared" si="19"/>
        <v>0</v>
      </c>
    </row>
    <row r="427" spans="2:8">
      <c r="B427" t="s">
        <v>1275</v>
      </c>
      <c r="C427" t="s">
        <v>1490</v>
      </c>
      <c r="D427" s="7" t="str">
        <f t="shared" si="20"/>
        <v>15-12</v>
      </c>
      <c r="E427" s="1">
        <f>_xlfn.IFNA(VLOOKUP('Comp X - UP'!B427,'Urban Plastix Holds'!$I$36:$T$433,7,0),0)</f>
        <v>0</v>
      </c>
      <c r="G427" s="2">
        <f t="shared" si="18"/>
        <v>0</v>
      </c>
      <c r="H427" s="2">
        <f t="shared" si="19"/>
        <v>0</v>
      </c>
    </row>
    <row r="428" spans="2:8">
      <c r="B428" t="s">
        <v>1275</v>
      </c>
      <c r="C428" t="s">
        <v>1490</v>
      </c>
      <c r="D428" s="8" t="str">
        <f t="shared" si="20"/>
        <v>16-16</v>
      </c>
      <c r="E428" s="1">
        <f>_xlfn.IFNA(VLOOKUP('Comp X - UP'!B428,'Urban Plastix Holds'!$I$36:$T$433,8,0),0)</f>
        <v>0</v>
      </c>
      <c r="G428" s="2">
        <f t="shared" si="18"/>
        <v>0</v>
      </c>
      <c r="H428" s="2">
        <f t="shared" si="19"/>
        <v>0</v>
      </c>
    </row>
    <row r="429" spans="2:8">
      <c r="B429" t="s">
        <v>1275</v>
      </c>
      <c r="C429" t="s">
        <v>1490</v>
      </c>
      <c r="D429" s="9" t="str">
        <f t="shared" si="20"/>
        <v>13-01</v>
      </c>
      <c r="E429" s="1">
        <f>_xlfn.IFNA(VLOOKUP('Comp X - UP'!B429,'Urban Plastix Holds'!$I$36:$T$433,9,0),0)</f>
        <v>0</v>
      </c>
      <c r="G429" s="2">
        <f t="shared" si="18"/>
        <v>0</v>
      </c>
      <c r="H429" s="2">
        <f t="shared" si="19"/>
        <v>0</v>
      </c>
    </row>
    <row r="430" spans="2:8">
      <c r="B430" t="s">
        <v>1275</v>
      </c>
      <c r="C430" t="s">
        <v>1490</v>
      </c>
      <c r="D430" s="10" t="str">
        <f t="shared" si="20"/>
        <v>07-13</v>
      </c>
      <c r="E430" s="1">
        <f>_xlfn.IFNA(VLOOKUP('Comp X - UP'!B430,'Urban Plastix Holds'!$I$36:$T$433,10,0),0)</f>
        <v>0</v>
      </c>
      <c r="G430" s="2">
        <f t="shared" si="18"/>
        <v>0</v>
      </c>
      <c r="H430" s="2">
        <f t="shared" si="19"/>
        <v>0</v>
      </c>
    </row>
    <row r="431" spans="2:8">
      <c r="B431" t="s">
        <v>1275</v>
      </c>
      <c r="C431" t="s">
        <v>1490</v>
      </c>
      <c r="D431" s="11" t="str">
        <f t="shared" si="20"/>
        <v>11-26</v>
      </c>
      <c r="E431" s="1">
        <f>_xlfn.IFNA(VLOOKUP('Comp X - UP'!B431,'Urban Plastix Holds'!$I$36:$T$433,11,0),0)</f>
        <v>0</v>
      </c>
      <c r="G431" s="2">
        <f t="shared" si="18"/>
        <v>0</v>
      </c>
      <c r="H431" s="2">
        <f t="shared" si="19"/>
        <v>0</v>
      </c>
    </row>
    <row r="432" spans="2:8">
      <c r="B432" t="s">
        <v>1275</v>
      </c>
      <c r="C432" t="s">
        <v>1490</v>
      </c>
      <c r="D432" s="13" t="str">
        <f t="shared" si="20"/>
        <v>18-01</v>
      </c>
      <c r="E432" s="1">
        <f>_xlfn.IFNA(VLOOKUP('Comp X - UP'!B432,'Urban Plastix Holds'!$I$36:$T$433,12,0),0)</f>
        <v>0</v>
      </c>
      <c r="G432" s="2">
        <f t="shared" si="18"/>
        <v>0</v>
      </c>
      <c r="H432" s="2">
        <f t="shared" si="19"/>
        <v>0</v>
      </c>
    </row>
    <row r="433" spans="2:8">
      <c r="B433" t="s">
        <v>1275</v>
      </c>
      <c r="C433" t="s">
        <v>1490</v>
      </c>
      <c r="D433" s="12" t="str">
        <f t="shared" si="20"/>
        <v>Color Code</v>
      </c>
      <c r="E433" s="1" t="e">
        <f>_xlfn.IFNA(VLOOKUP('Comp X - UP'!B433,'Urban Plastix Holds'!$I$36:$T$433,13,0),0)</f>
        <v>#REF!</v>
      </c>
      <c r="G433" s="2" t="e">
        <f t="shared" si="18"/>
        <v>#REF!</v>
      </c>
      <c r="H433" s="2">
        <f t="shared" si="19"/>
        <v>0</v>
      </c>
    </row>
    <row r="434" spans="2:8">
      <c r="B434" t="s">
        <v>1277</v>
      </c>
      <c r="C434" t="s">
        <v>1491</v>
      </c>
      <c r="D434" s="5" t="str">
        <f t="shared" si="20"/>
        <v>11-12</v>
      </c>
      <c r="E434" s="1">
        <f>_xlfn.IFNA(VLOOKUP('Comp X - UP'!B434,'Urban Plastix Holds'!$I$36:$T$433,5,0),0)</f>
        <v>0</v>
      </c>
      <c r="G434" s="2">
        <f t="shared" si="18"/>
        <v>0</v>
      </c>
      <c r="H434" s="2">
        <f t="shared" si="19"/>
        <v>0</v>
      </c>
    </row>
    <row r="435" spans="2:8">
      <c r="B435" t="s">
        <v>1277</v>
      </c>
      <c r="C435" t="s">
        <v>1491</v>
      </c>
      <c r="D435" s="6" t="str">
        <f t="shared" si="20"/>
        <v>14-01</v>
      </c>
      <c r="E435" s="1">
        <f>_xlfn.IFNA(VLOOKUP('Comp X - UP'!B435,'Urban Plastix Holds'!$I$36:$T$433,6,0),0)</f>
        <v>0</v>
      </c>
      <c r="G435" s="2">
        <f t="shared" si="18"/>
        <v>0</v>
      </c>
      <c r="H435" s="2">
        <f t="shared" si="19"/>
        <v>0</v>
      </c>
    </row>
    <row r="436" spans="2:8">
      <c r="B436" t="s">
        <v>1277</v>
      </c>
      <c r="C436" t="s">
        <v>1491</v>
      </c>
      <c r="D436" s="7" t="str">
        <f t="shared" si="20"/>
        <v>15-12</v>
      </c>
      <c r="E436" s="1">
        <f>_xlfn.IFNA(VLOOKUP('Comp X - UP'!B436,'Urban Plastix Holds'!$I$36:$T$433,7,0),0)</f>
        <v>0</v>
      </c>
      <c r="G436" s="2">
        <f t="shared" si="18"/>
        <v>0</v>
      </c>
      <c r="H436" s="2">
        <f t="shared" si="19"/>
        <v>0</v>
      </c>
    </row>
    <row r="437" spans="2:8">
      <c r="B437" t="s">
        <v>1277</v>
      </c>
      <c r="C437" t="s">
        <v>1491</v>
      </c>
      <c r="D437" s="8" t="str">
        <f t="shared" si="20"/>
        <v>16-16</v>
      </c>
      <c r="E437" s="1">
        <f>_xlfn.IFNA(VLOOKUP('Comp X - UP'!B437,'Urban Plastix Holds'!$I$36:$T$433,8,0),0)</f>
        <v>0</v>
      </c>
      <c r="G437" s="2">
        <f t="shared" si="18"/>
        <v>0</v>
      </c>
      <c r="H437" s="2">
        <f t="shared" si="19"/>
        <v>0</v>
      </c>
    </row>
    <row r="438" spans="2:8">
      <c r="B438" t="s">
        <v>1277</v>
      </c>
      <c r="C438" t="s">
        <v>1491</v>
      </c>
      <c r="D438" s="9" t="str">
        <f t="shared" si="20"/>
        <v>13-01</v>
      </c>
      <c r="E438" s="1">
        <f>_xlfn.IFNA(VLOOKUP('Comp X - UP'!B438,'Urban Plastix Holds'!$I$36:$T$433,9,0),0)</f>
        <v>0</v>
      </c>
      <c r="G438" s="2">
        <f t="shared" si="18"/>
        <v>0</v>
      </c>
      <c r="H438" s="2">
        <f t="shared" si="19"/>
        <v>0</v>
      </c>
    </row>
    <row r="439" spans="2:8">
      <c r="B439" t="s">
        <v>1277</v>
      </c>
      <c r="C439" t="s">
        <v>1491</v>
      </c>
      <c r="D439" s="10" t="str">
        <f t="shared" si="20"/>
        <v>07-13</v>
      </c>
      <c r="E439" s="1">
        <f>_xlfn.IFNA(VLOOKUP('Comp X - UP'!B439,'Urban Plastix Holds'!$I$36:$T$433,10,0),0)</f>
        <v>0</v>
      </c>
      <c r="G439" s="2">
        <f t="shared" si="18"/>
        <v>0</v>
      </c>
      <c r="H439" s="2">
        <f t="shared" si="19"/>
        <v>0</v>
      </c>
    </row>
    <row r="440" spans="2:8">
      <c r="B440" t="s">
        <v>1277</v>
      </c>
      <c r="C440" t="s">
        <v>1491</v>
      </c>
      <c r="D440" s="11" t="str">
        <f t="shared" si="20"/>
        <v>11-26</v>
      </c>
      <c r="E440" s="1">
        <f>_xlfn.IFNA(VLOOKUP('Comp X - UP'!B440,'Urban Plastix Holds'!$I$36:$T$433,11,0),0)</f>
        <v>0</v>
      </c>
      <c r="G440" s="2">
        <f t="shared" si="18"/>
        <v>0</v>
      </c>
      <c r="H440" s="2">
        <f t="shared" si="19"/>
        <v>0</v>
      </c>
    </row>
    <row r="441" spans="2:8">
      <c r="B441" t="s">
        <v>1277</v>
      </c>
      <c r="C441" t="s">
        <v>1491</v>
      </c>
      <c r="D441" s="13" t="str">
        <f t="shared" si="20"/>
        <v>18-01</v>
      </c>
      <c r="E441" s="1">
        <f>_xlfn.IFNA(VLOOKUP('Comp X - UP'!B441,'Urban Plastix Holds'!$I$36:$T$433,12,0),0)</f>
        <v>0</v>
      </c>
      <c r="G441" s="2">
        <f t="shared" si="18"/>
        <v>0</v>
      </c>
      <c r="H441" s="2">
        <f t="shared" si="19"/>
        <v>0</v>
      </c>
    </row>
    <row r="442" spans="2:8">
      <c r="B442" t="s">
        <v>1277</v>
      </c>
      <c r="C442" t="s">
        <v>1491</v>
      </c>
      <c r="D442" s="12" t="str">
        <f t="shared" si="20"/>
        <v>Color Code</v>
      </c>
      <c r="E442" s="1" t="e">
        <f>_xlfn.IFNA(VLOOKUP('Comp X - UP'!B442,'Urban Plastix Holds'!$I$36:$T$433,13,0),0)</f>
        <v>#REF!</v>
      </c>
      <c r="G442" s="2" t="e">
        <f t="shared" si="18"/>
        <v>#REF!</v>
      </c>
      <c r="H442" s="2">
        <f t="shared" si="19"/>
        <v>0</v>
      </c>
    </row>
    <row r="443" spans="2:8">
      <c r="B443" t="s">
        <v>1279</v>
      </c>
      <c r="C443" t="s">
        <v>1492</v>
      </c>
      <c r="D443" s="5" t="str">
        <f t="shared" si="20"/>
        <v>11-12</v>
      </c>
      <c r="E443" s="1">
        <f>_xlfn.IFNA(VLOOKUP('Comp X - UP'!B443,'Urban Plastix Holds'!$I$36:$T$433,5,0),0)</f>
        <v>0</v>
      </c>
      <c r="G443" s="2">
        <f t="shared" si="18"/>
        <v>0</v>
      </c>
      <c r="H443" s="2">
        <f t="shared" si="19"/>
        <v>0</v>
      </c>
    </row>
    <row r="444" spans="2:8">
      <c r="B444" t="s">
        <v>1279</v>
      </c>
      <c r="C444" t="s">
        <v>1492</v>
      </c>
      <c r="D444" s="6" t="str">
        <f t="shared" si="20"/>
        <v>14-01</v>
      </c>
      <c r="E444" s="1">
        <f>_xlfn.IFNA(VLOOKUP('Comp X - UP'!B444,'Urban Plastix Holds'!$I$36:$T$433,6,0),0)</f>
        <v>0</v>
      </c>
      <c r="G444" s="2">
        <f t="shared" si="18"/>
        <v>0</v>
      </c>
      <c r="H444" s="2">
        <f t="shared" si="19"/>
        <v>0</v>
      </c>
    </row>
    <row r="445" spans="2:8">
      <c r="B445" t="s">
        <v>1279</v>
      </c>
      <c r="C445" t="s">
        <v>1492</v>
      </c>
      <c r="D445" s="7" t="str">
        <f t="shared" si="20"/>
        <v>15-12</v>
      </c>
      <c r="E445" s="1">
        <f>_xlfn.IFNA(VLOOKUP('Comp X - UP'!B445,'Urban Plastix Holds'!$I$36:$T$433,7,0),0)</f>
        <v>0</v>
      </c>
      <c r="G445" s="2">
        <f t="shared" si="18"/>
        <v>0</v>
      </c>
      <c r="H445" s="2">
        <f t="shared" si="19"/>
        <v>0</v>
      </c>
    </row>
    <row r="446" spans="2:8">
      <c r="B446" t="s">
        <v>1279</v>
      </c>
      <c r="C446" t="s">
        <v>1492</v>
      </c>
      <c r="D446" s="8" t="str">
        <f t="shared" si="20"/>
        <v>16-16</v>
      </c>
      <c r="E446" s="1">
        <f>_xlfn.IFNA(VLOOKUP('Comp X - UP'!B446,'Urban Plastix Holds'!$I$36:$T$433,8,0),0)</f>
        <v>0</v>
      </c>
      <c r="G446" s="2">
        <f t="shared" si="18"/>
        <v>0</v>
      </c>
      <c r="H446" s="2">
        <f t="shared" si="19"/>
        <v>0</v>
      </c>
    </row>
    <row r="447" spans="2:8">
      <c r="B447" t="s">
        <v>1279</v>
      </c>
      <c r="C447" t="s">
        <v>1492</v>
      </c>
      <c r="D447" s="9" t="str">
        <f t="shared" si="20"/>
        <v>13-01</v>
      </c>
      <c r="E447" s="1">
        <f>_xlfn.IFNA(VLOOKUP('Comp X - UP'!B447,'Urban Plastix Holds'!$I$36:$T$433,9,0),0)</f>
        <v>0</v>
      </c>
      <c r="G447" s="2">
        <f t="shared" si="18"/>
        <v>0</v>
      </c>
      <c r="H447" s="2">
        <f t="shared" si="19"/>
        <v>0</v>
      </c>
    </row>
    <row r="448" spans="2:8">
      <c r="B448" t="s">
        <v>1279</v>
      </c>
      <c r="C448" t="s">
        <v>1492</v>
      </c>
      <c r="D448" s="10" t="str">
        <f t="shared" si="20"/>
        <v>07-13</v>
      </c>
      <c r="E448" s="1">
        <f>_xlfn.IFNA(VLOOKUP('Comp X - UP'!B448,'Urban Plastix Holds'!$I$36:$T$433,10,0),0)</f>
        <v>0</v>
      </c>
      <c r="G448" s="2">
        <f t="shared" si="18"/>
        <v>0</v>
      </c>
      <c r="H448" s="2">
        <f t="shared" si="19"/>
        <v>0</v>
      </c>
    </row>
    <row r="449" spans="2:8">
      <c r="B449" t="s">
        <v>1279</v>
      </c>
      <c r="C449" t="s">
        <v>1492</v>
      </c>
      <c r="D449" s="11" t="str">
        <f t="shared" si="20"/>
        <v>11-26</v>
      </c>
      <c r="E449" s="1">
        <f>_xlfn.IFNA(VLOOKUP('Comp X - UP'!B449,'Urban Plastix Holds'!$I$36:$T$433,11,0),0)</f>
        <v>0</v>
      </c>
      <c r="G449" s="2">
        <f t="shared" si="18"/>
        <v>0</v>
      </c>
      <c r="H449" s="2">
        <f t="shared" si="19"/>
        <v>0</v>
      </c>
    </row>
    <row r="450" spans="2:8">
      <c r="B450" t="s">
        <v>1279</v>
      </c>
      <c r="C450" t="s">
        <v>1492</v>
      </c>
      <c r="D450" s="13" t="str">
        <f t="shared" si="20"/>
        <v>18-01</v>
      </c>
      <c r="E450" s="1">
        <f>_xlfn.IFNA(VLOOKUP('Comp X - UP'!B450,'Urban Plastix Holds'!$I$36:$T$433,12,0),0)</f>
        <v>0</v>
      </c>
      <c r="G450" s="2">
        <f t="shared" si="18"/>
        <v>0</v>
      </c>
      <c r="H450" s="2">
        <f t="shared" si="19"/>
        <v>0</v>
      </c>
    </row>
    <row r="451" spans="2:8">
      <c r="B451" t="s">
        <v>1279</v>
      </c>
      <c r="C451" t="s">
        <v>1492</v>
      </c>
      <c r="D451" s="12" t="str">
        <f t="shared" si="20"/>
        <v>Color Code</v>
      </c>
      <c r="E451" s="1" t="e">
        <f>_xlfn.IFNA(VLOOKUP('Comp X - UP'!B451,'Urban Plastix Holds'!$I$36:$T$433,13,0),0)</f>
        <v>#REF!</v>
      </c>
      <c r="G451" s="2" t="e">
        <f t="shared" ref="G451:G469" si="21">E451*F451</f>
        <v>#REF!</v>
      </c>
      <c r="H451" s="2">
        <f t="shared" ref="H451:H469" si="22">IF($S$11="Y",G451*0.15,0)</f>
        <v>0</v>
      </c>
    </row>
    <row r="452" spans="2:8">
      <c r="B452" t="s">
        <v>1281</v>
      </c>
      <c r="C452" t="s">
        <v>1493</v>
      </c>
      <c r="D452" s="5" t="str">
        <f t="shared" si="20"/>
        <v>11-12</v>
      </c>
      <c r="E452" s="1">
        <f>_xlfn.IFNA(VLOOKUP('Comp X - UP'!B452,'Urban Plastix Holds'!$I$36:$T$433,5,0),0)</f>
        <v>0</v>
      </c>
      <c r="G452" s="2">
        <f t="shared" si="21"/>
        <v>0</v>
      </c>
      <c r="H452" s="2">
        <f t="shared" si="22"/>
        <v>0</v>
      </c>
    </row>
    <row r="453" spans="2:8">
      <c r="B453" t="s">
        <v>1281</v>
      </c>
      <c r="C453" t="s">
        <v>1493</v>
      </c>
      <c r="D453" s="6" t="str">
        <f t="shared" si="20"/>
        <v>14-01</v>
      </c>
      <c r="E453" s="1">
        <f>_xlfn.IFNA(VLOOKUP('Comp X - UP'!B453,'Urban Plastix Holds'!$I$36:$T$433,6,0),0)</f>
        <v>0</v>
      </c>
      <c r="G453" s="2">
        <f t="shared" si="21"/>
        <v>0</v>
      </c>
      <c r="H453" s="2">
        <f t="shared" si="22"/>
        <v>0</v>
      </c>
    </row>
    <row r="454" spans="2:8">
      <c r="B454" t="s">
        <v>1281</v>
      </c>
      <c r="C454" t="s">
        <v>1493</v>
      </c>
      <c r="D454" s="7" t="str">
        <f t="shared" si="20"/>
        <v>15-12</v>
      </c>
      <c r="E454" s="1">
        <f>_xlfn.IFNA(VLOOKUP('Comp X - UP'!B454,'Urban Plastix Holds'!$I$36:$T$433,7,0),0)</f>
        <v>0</v>
      </c>
      <c r="G454" s="2">
        <f t="shared" si="21"/>
        <v>0</v>
      </c>
      <c r="H454" s="2">
        <f t="shared" si="22"/>
        <v>0</v>
      </c>
    </row>
    <row r="455" spans="2:8">
      <c r="B455" t="s">
        <v>1281</v>
      </c>
      <c r="C455" t="s">
        <v>1493</v>
      </c>
      <c r="D455" s="8" t="str">
        <f t="shared" si="20"/>
        <v>16-16</v>
      </c>
      <c r="E455" s="1">
        <f>_xlfn.IFNA(VLOOKUP('Comp X - UP'!B455,'Urban Plastix Holds'!$I$36:$T$433,8,0),0)</f>
        <v>0</v>
      </c>
      <c r="G455" s="2">
        <f t="shared" si="21"/>
        <v>0</v>
      </c>
      <c r="H455" s="2">
        <f t="shared" si="22"/>
        <v>0</v>
      </c>
    </row>
    <row r="456" spans="2:8">
      <c r="B456" t="s">
        <v>1281</v>
      </c>
      <c r="C456" t="s">
        <v>1493</v>
      </c>
      <c r="D456" s="9" t="str">
        <f t="shared" si="20"/>
        <v>13-01</v>
      </c>
      <c r="E456" s="1">
        <f>_xlfn.IFNA(VLOOKUP('Comp X - UP'!B456,'Urban Plastix Holds'!$I$36:$T$433,9,0),0)</f>
        <v>0</v>
      </c>
      <c r="G456" s="2">
        <f t="shared" si="21"/>
        <v>0</v>
      </c>
      <c r="H456" s="2">
        <f t="shared" si="22"/>
        <v>0</v>
      </c>
    </row>
    <row r="457" spans="2:8">
      <c r="B457" t="s">
        <v>1281</v>
      </c>
      <c r="C457" t="s">
        <v>1493</v>
      </c>
      <c r="D457" s="10" t="str">
        <f t="shared" si="20"/>
        <v>07-13</v>
      </c>
      <c r="E457" s="1">
        <f>_xlfn.IFNA(VLOOKUP('Comp X - UP'!B457,'Urban Plastix Holds'!$I$36:$T$433,10,0),0)</f>
        <v>0</v>
      </c>
      <c r="G457" s="2">
        <f t="shared" si="21"/>
        <v>0</v>
      </c>
      <c r="H457" s="2">
        <f t="shared" si="22"/>
        <v>0</v>
      </c>
    </row>
    <row r="458" spans="2:8">
      <c r="B458" t="s">
        <v>1281</v>
      </c>
      <c r="C458" t="s">
        <v>1493</v>
      </c>
      <c r="D458" s="11" t="str">
        <f t="shared" si="20"/>
        <v>11-26</v>
      </c>
      <c r="E458" s="1">
        <f>_xlfn.IFNA(VLOOKUP('Comp X - UP'!B458,'Urban Plastix Holds'!$I$36:$T$433,11,0),0)</f>
        <v>0</v>
      </c>
      <c r="G458" s="2">
        <f t="shared" si="21"/>
        <v>0</v>
      </c>
      <c r="H458" s="2">
        <f t="shared" si="22"/>
        <v>0</v>
      </c>
    </row>
    <row r="459" spans="2:8">
      <c r="B459" t="s">
        <v>1281</v>
      </c>
      <c r="C459" t="s">
        <v>1493</v>
      </c>
      <c r="D459" s="13" t="str">
        <f t="shared" ref="D459:D469" si="23">D450</f>
        <v>18-01</v>
      </c>
      <c r="E459" s="1">
        <f>_xlfn.IFNA(VLOOKUP('Comp X - UP'!B459,'Urban Plastix Holds'!$I$36:$T$433,12,0),0)</f>
        <v>0</v>
      </c>
      <c r="G459" s="2">
        <f t="shared" si="21"/>
        <v>0</v>
      </c>
      <c r="H459" s="2">
        <f t="shared" si="22"/>
        <v>0</v>
      </c>
    </row>
    <row r="460" spans="2:8">
      <c r="B460" t="s">
        <v>1281</v>
      </c>
      <c r="C460" t="s">
        <v>1493</v>
      </c>
      <c r="D460" s="12" t="str">
        <f t="shared" si="23"/>
        <v>Color Code</v>
      </c>
      <c r="E460" s="1" t="e">
        <f>_xlfn.IFNA(VLOOKUP('Comp X - UP'!B460,'Urban Plastix Holds'!$I$36:$T$433,13,0),0)</f>
        <v>#REF!</v>
      </c>
      <c r="G460" s="2" t="e">
        <f t="shared" si="21"/>
        <v>#REF!</v>
      </c>
      <c r="H460" s="2">
        <f t="shared" si="22"/>
        <v>0</v>
      </c>
    </row>
    <row r="461" spans="2:8">
      <c r="B461" t="s">
        <v>1282</v>
      </c>
      <c r="C461" t="s">
        <v>1494</v>
      </c>
      <c r="D461" s="5" t="str">
        <f t="shared" si="23"/>
        <v>11-12</v>
      </c>
      <c r="E461" s="1">
        <f>_xlfn.IFNA(VLOOKUP('Comp X - UP'!B461,'Urban Plastix Holds'!$I$36:$T$433,5,0),0)</f>
        <v>0</v>
      </c>
      <c r="G461" s="2">
        <f t="shared" si="21"/>
        <v>0</v>
      </c>
      <c r="H461" s="2">
        <f t="shared" si="22"/>
        <v>0</v>
      </c>
    </row>
    <row r="462" spans="2:8">
      <c r="B462" t="s">
        <v>1282</v>
      </c>
      <c r="C462" t="s">
        <v>1494</v>
      </c>
      <c r="D462" s="6" t="str">
        <f t="shared" si="23"/>
        <v>14-01</v>
      </c>
      <c r="E462" s="1">
        <f>_xlfn.IFNA(VLOOKUP('Comp X - UP'!B462,'Urban Plastix Holds'!$I$36:$T$433,6,0),0)</f>
        <v>0</v>
      </c>
      <c r="G462" s="2">
        <f t="shared" si="21"/>
        <v>0</v>
      </c>
      <c r="H462" s="2">
        <f t="shared" si="22"/>
        <v>0</v>
      </c>
    </row>
    <row r="463" spans="2:8">
      <c r="B463" t="s">
        <v>1282</v>
      </c>
      <c r="C463" t="s">
        <v>1494</v>
      </c>
      <c r="D463" s="7" t="str">
        <f t="shared" si="23"/>
        <v>15-12</v>
      </c>
      <c r="E463" s="1">
        <f>_xlfn.IFNA(VLOOKUP('Comp X - UP'!B463,'Urban Plastix Holds'!$I$36:$T$433,7,0),0)</f>
        <v>0</v>
      </c>
      <c r="G463" s="2">
        <f t="shared" si="21"/>
        <v>0</v>
      </c>
      <c r="H463" s="2">
        <f t="shared" si="22"/>
        <v>0</v>
      </c>
    </row>
    <row r="464" spans="2:8">
      <c r="B464" t="s">
        <v>1282</v>
      </c>
      <c r="C464" t="s">
        <v>1494</v>
      </c>
      <c r="D464" s="8" t="str">
        <f t="shared" si="23"/>
        <v>16-16</v>
      </c>
      <c r="E464" s="1">
        <f>_xlfn.IFNA(VLOOKUP('Comp X - UP'!B464,'Urban Plastix Holds'!$I$36:$T$433,8,0),0)</f>
        <v>0</v>
      </c>
      <c r="G464" s="2">
        <f t="shared" si="21"/>
        <v>0</v>
      </c>
      <c r="H464" s="2">
        <f t="shared" si="22"/>
        <v>0</v>
      </c>
    </row>
    <row r="465" spans="2:8">
      <c r="B465" t="s">
        <v>1282</v>
      </c>
      <c r="C465" t="s">
        <v>1494</v>
      </c>
      <c r="D465" s="9" t="str">
        <f t="shared" si="23"/>
        <v>13-01</v>
      </c>
      <c r="E465" s="1">
        <f>_xlfn.IFNA(VLOOKUP('Comp X - UP'!B465,'Urban Plastix Holds'!$I$36:$T$433,9,0),0)</f>
        <v>0</v>
      </c>
      <c r="G465" s="2">
        <f t="shared" si="21"/>
        <v>0</v>
      </c>
      <c r="H465" s="2">
        <f t="shared" si="22"/>
        <v>0</v>
      </c>
    </row>
    <row r="466" spans="2:8">
      <c r="B466" t="s">
        <v>1282</v>
      </c>
      <c r="C466" t="s">
        <v>1494</v>
      </c>
      <c r="D466" s="10" t="str">
        <f t="shared" si="23"/>
        <v>07-13</v>
      </c>
      <c r="E466" s="1">
        <f>_xlfn.IFNA(VLOOKUP('Comp X - UP'!B466,'Urban Plastix Holds'!$I$36:$T$433,10,0),0)</f>
        <v>0</v>
      </c>
      <c r="G466" s="2">
        <f t="shared" si="21"/>
        <v>0</v>
      </c>
      <c r="H466" s="2">
        <f t="shared" si="22"/>
        <v>0</v>
      </c>
    </row>
    <row r="467" spans="2:8">
      <c r="B467" t="s">
        <v>1282</v>
      </c>
      <c r="C467" t="s">
        <v>1494</v>
      </c>
      <c r="D467" s="11" t="str">
        <f t="shared" si="23"/>
        <v>11-26</v>
      </c>
      <c r="E467" s="1">
        <f>_xlfn.IFNA(VLOOKUP('Comp X - UP'!B467,'Urban Plastix Holds'!$I$36:$T$433,11,0),0)</f>
        <v>0</v>
      </c>
      <c r="G467" s="2">
        <f t="shared" si="21"/>
        <v>0</v>
      </c>
      <c r="H467" s="2">
        <f t="shared" si="22"/>
        <v>0</v>
      </c>
    </row>
    <row r="468" spans="2:8">
      <c r="B468" t="s">
        <v>1282</v>
      </c>
      <c r="C468" t="s">
        <v>1494</v>
      </c>
      <c r="D468" s="13" t="str">
        <f t="shared" si="23"/>
        <v>18-01</v>
      </c>
      <c r="E468" s="1">
        <f>_xlfn.IFNA(VLOOKUP('Comp X - UP'!B468,'Urban Plastix Holds'!$I$36:$T$433,12,0),0)</f>
        <v>0</v>
      </c>
      <c r="G468" s="2">
        <f t="shared" si="21"/>
        <v>0</v>
      </c>
      <c r="H468" s="2">
        <f t="shared" si="22"/>
        <v>0</v>
      </c>
    </row>
    <row r="469" spans="2:8">
      <c r="B469" t="s">
        <v>1282</v>
      </c>
      <c r="C469" t="s">
        <v>1494</v>
      </c>
      <c r="D469" s="12" t="str">
        <f t="shared" si="23"/>
        <v>Color Code</v>
      </c>
      <c r="E469" s="1" t="e">
        <f>_xlfn.IFNA(VLOOKUP('Comp X - UP'!B469,'Urban Plastix Holds'!$I$36:$T$433,13,0),0)</f>
        <v>#REF!</v>
      </c>
      <c r="G469" s="2" t="e">
        <f t="shared" si="21"/>
        <v>#REF!</v>
      </c>
      <c r="H469" s="2">
        <f t="shared" si="22"/>
        <v>0</v>
      </c>
    </row>
  </sheetData>
  <conditionalFormatting sqref="N19:N8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Kilter Holds</vt:lpstr>
      <vt:lpstr>Urban Plastix Holds</vt:lpstr>
      <vt:lpstr>Aragon</vt:lpstr>
      <vt:lpstr>Comp X - Kilter</vt:lpstr>
      <vt:lpstr>Macro</vt:lpstr>
      <vt:lpstr>Comp X - UP</vt:lpstr>
      <vt:lpstr>'Urban Plastix Holds'!Druckbereich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 Whiteside</dc:creator>
  <cp:lastModifiedBy>tom@kletterkultur.com</cp:lastModifiedBy>
  <cp:lastPrinted>2019-05-16T16:20:32Z</cp:lastPrinted>
  <dcterms:created xsi:type="dcterms:W3CDTF">2018-06-15T16:52:57Z</dcterms:created>
  <dcterms:modified xsi:type="dcterms:W3CDTF">2019-08-30T10:24:38Z</dcterms:modified>
</cp:coreProperties>
</file>